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21" i="1" l="1"/>
  <c r="A54" i="1"/>
  <c r="A49" i="1"/>
  <c r="A55" i="1"/>
  <c r="A39" i="1"/>
  <c r="A60" i="1"/>
  <c r="F21" i="1"/>
  <c r="G21" i="1"/>
  <c r="H21" i="1"/>
  <c r="I21" i="1"/>
  <c r="J21" i="1"/>
  <c r="K21" i="1"/>
  <c r="F54" i="1"/>
  <c r="G54" i="1"/>
  <c r="H54" i="1"/>
  <c r="I54" i="1"/>
  <c r="J54" i="1"/>
  <c r="K54" i="1"/>
  <c r="F49" i="1"/>
  <c r="G49" i="1"/>
  <c r="H49" i="1"/>
  <c r="I49" i="1"/>
  <c r="J49" i="1"/>
  <c r="K49" i="1"/>
  <c r="F55" i="1"/>
  <c r="G55" i="1"/>
  <c r="H55" i="1"/>
  <c r="I55" i="1"/>
  <c r="J55" i="1"/>
  <c r="K55" i="1"/>
  <c r="F39" i="1"/>
  <c r="G39" i="1"/>
  <c r="H39" i="1"/>
  <c r="I39" i="1"/>
  <c r="J39" i="1"/>
  <c r="K39" i="1"/>
  <c r="F60" i="1"/>
  <c r="G60" i="1"/>
  <c r="H60" i="1"/>
  <c r="I60" i="1"/>
  <c r="J60" i="1"/>
  <c r="K60" i="1"/>
  <c r="F5" i="1" l="1"/>
  <c r="G5" i="1"/>
  <c r="H5" i="1"/>
  <c r="I5" i="1"/>
  <c r="J5" i="1"/>
  <c r="K5" i="1"/>
  <c r="F38" i="1"/>
  <c r="G38" i="1"/>
  <c r="H38" i="1"/>
  <c r="I38" i="1"/>
  <c r="J38" i="1"/>
  <c r="K38" i="1"/>
  <c r="F57" i="1"/>
  <c r="G57" i="1"/>
  <c r="H57" i="1"/>
  <c r="I57" i="1"/>
  <c r="J57" i="1"/>
  <c r="K57" i="1"/>
  <c r="F22" i="1"/>
  <c r="G22" i="1"/>
  <c r="H22" i="1"/>
  <c r="I22" i="1"/>
  <c r="J22" i="1"/>
  <c r="K22" i="1"/>
  <c r="A5" i="1"/>
  <c r="A38" i="1"/>
  <c r="A57" i="1"/>
  <c r="A22" i="1"/>
  <c r="F17" i="1" l="1"/>
  <c r="G17" i="1"/>
  <c r="H17" i="1"/>
  <c r="I17" i="1"/>
  <c r="J17" i="1"/>
  <c r="K17" i="1"/>
  <c r="F19" i="1"/>
  <c r="G19" i="1"/>
  <c r="H19" i="1"/>
  <c r="I19" i="1"/>
  <c r="J19" i="1"/>
  <c r="K19" i="1"/>
  <c r="F31" i="1"/>
  <c r="G31" i="1"/>
  <c r="H31" i="1"/>
  <c r="I31" i="1"/>
  <c r="J31" i="1"/>
  <c r="K31" i="1"/>
  <c r="F20" i="1"/>
  <c r="G20" i="1"/>
  <c r="H20" i="1"/>
  <c r="I20" i="1"/>
  <c r="J20" i="1"/>
  <c r="K20" i="1"/>
  <c r="F42" i="1"/>
  <c r="G42" i="1"/>
  <c r="H42" i="1"/>
  <c r="I42" i="1"/>
  <c r="J42" i="1"/>
  <c r="K42" i="1"/>
  <c r="F59" i="1"/>
  <c r="G59" i="1"/>
  <c r="H59" i="1"/>
  <c r="I59" i="1"/>
  <c r="J59" i="1"/>
  <c r="K59" i="1"/>
  <c r="F15" i="1"/>
  <c r="G15" i="1"/>
  <c r="H15" i="1"/>
  <c r="I15" i="1"/>
  <c r="J15" i="1"/>
  <c r="K15" i="1"/>
  <c r="F53" i="1"/>
  <c r="G53" i="1"/>
  <c r="H53" i="1"/>
  <c r="I53" i="1"/>
  <c r="J53" i="1"/>
  <c r="K53" i="1"/>
  <c r="F13" i="1"/>
  <c r="G13" i="1"/>
  <c r="H13" i="1"/>
  <c r="I13" i="1"/>
  <c r="J13" i="1"/>
  <c r="K13" i="1"/>
  <c r="F9" i="1"/>
  <c r="G9" i="1"/>
  <c r="H9" i="1"/>
  <c r="I9" i="1"/>
  <c r="J9" i="1"/>
  <c r="K9" i="1"/>
  <c r="F18" i="1"/>
  <c r="G18" i="1"/>
  <c r="H18" i="1"/>
  <c r="I18" i="1"/>
  <c r="J18" i="1"/>
  <c r="K18" i="1"/>
  <c r="F56" i="1"/>
  <c r="G56" i="1"/>
  <c r="H56" i="1"/>
  <c r="I56" i="1"/>
  <c r="J56" i="1"/>
  <c r="K56" i="1"/>
  <c r="F51" i="1"/>
  <c r="G51" i="1"/>
  <c r="H51" i="1"/>
  <c r="I51" i="1"/>
  <c r="J51" i="1"/>
  <c r="K51" i="1"/>
  <c r="F25" i="1"/>
  <c r="G25" i="1"/>
  <c r="H25" i="1"/>
  <c r="I25" i="1"/>
  <c r="J25" i="1"/>
  <c r="K25" i="1"/>
  <c r="A17" i="1"/>
  <c r="A19" i="1"/>
  <c r="A31" i="1"/>
  <c r="A20" i="1"/>
  <c r="A42" i="1"/>
  <c r="A59" i="1"/>
  <c r="A15" i="1"/>
  <c r="A53" i="1"/>
  <c r="A13" i="1"/>
  <c r="A9" i="1"/>
  <c r="A18" i="1"/>
  <c r="A56" i="1"/>
  <c r="A51" i="1"/>
  <c r="A25" i="1"/>
  <c r="F35" i="1" l="1"/>
  <c r="G35" i="1"/>
  <c r="H35" i="1"/>
  <c r="I35" i="1"/>
  <c r="J35" i="1"/>
  <c r="K35" i="1"/>
  <c r="F29" i="1"/>
  <c r="G29" i="1"/>
  <c r="H29" i="1"/>
  <c r="I29" i="1"/>
  <c r="J29" i="1"/>
  <c r="K29" i="1"/>
  <c r="F41" i="1"/>
  <c r="G41" i="1"/>
  <c r="H41" i="1"/>
  <c r="I41" i="1"/>
  <c r="J41" i="1"/>
  <c r="K41" i="1"/>
  <c r="F30" i="1"/>
  <c r="G30" i="1"/>
  <c r="H30" i="1"/>
  <c r="I30" i="1"/>
  <c r="J30" i="1"/>
  <c r="K30" i="1"/>
  <c r="F50" i="1"/>
  <c r="G50" i="1"/>
  <c r="H50" i="1"/>
  <c r="I50" i="1"/>
  <c r="J50" i="1"/>
  <c r="K50" i="1"/>
  <c r="F16" i="1"/>
  <c r="G16" i="1"/>
  <c r="H16" i="1"/>
  <c r="I16" i="1"/>
  <c r="J16" i="1"/>
  <c r="K16" i="1"/>
  <c r="F44" i="1"/>
  <c r="G44" i="1"/>
  <c r="H44" i="1"/>
  <c r="I44" i="1"/>
  <c r="J44" i="1"/>
  <c r="K44" i="1"/>
  <c r="F37" i="1"/>
  <c r="G37" i="1"/>
  <c r="H37" i="1"/>
  <c r="I37" i="1"/>
  <c r="J37" i="1"/>
  <c r="K37" i="1"/>
  <c r="F27" i="1"/>
  <c r="G27" i="1"/>
  <c r="H27" i="1"/>
  <c r="I27" i="1"/>
  <c r="J27" i="1"/>
  <c r="K27" i="1"/>
  <c r="F24" i="1"/>
  <c r="G24" i="1"/>
  <c r="H24" i="1"/>
  <c r="I24" i="1"/>
  <c r="J24" i="1"/>
  <c r="K24" i="1"/>
  <c r="F23" i="1"/>
  <c r="G23" i="1"/>
  <c r="H23" i="1"/>
  <c r="I23" i="1"/>
  <c r="J23" i="1"/>
  <c r="K23" i="1"/>
  <c r="F12" i="1"/>
  <c r="G12" i="1"/>
  <c r="H12" i="1"/>
  <c r="I12" i="1"/>
  <c r="J12" i="1"/>
  <c r="K12" i="1"/>
  <c r="F8" i="1"/>
  <c r="G8" i="1"/>
  <c r="H8" i="1"/>
  <c r="I8" i="1"/>
  <c r="J8" i="1"/>
  <c r="K8" i="1"/>
  <c r="F52" i="1"/>
  <c r="G52" i="1"/>
  <c r="H52" i="1"/>
  <c r="I52" i="1"/>
  <c r="J52" i="1"/>
  <c r="K52" i="1"/>
  <c r="F10" i="1"/>
  <c r="G10" i="1"/>
  <c r="H10" i="1"/>
  <c r="I10" i="1"/>
  <c r="J10" i="1"/>
  <c r="K10" i="1"/>
  <c r="F6" i="1"/>
  <c r="G6" i="1"/>
  <c r="H6" i="1"/>
  <c r="I6" i="1"/>
  <c r="J6" i="1"/>
  <c r="K6" i="1"/>
  <c r="F11" i="1"/>
  <c r="G11" i="1"/>
  <c r="H11" i="1"/>
  <c r="I11" i="1"/>
  <c r="J11" i="1"/>
  <c r="K11" i="1"/>
  <c r="F28" i="1"/>
  <c r="G28" i="1"/>
  <c r="H28" i="1"/>
  <c r="I28" i="1"/>
  <c r="J28" i="1"/>
  <c r="K28" i="1"/>
  <c r="F7" i="1"/>
  <c r="G7" i="1"/>
  <c r="H7" i="1"/>
  <c r="I7" i="1"/>
  <c r="J7" i="1"/>
  <c r="K7" i="1"/>
  <c r="F36" i="1"/>
  <c r="G36" i="1"/>
  <c r="H36" i="1"/>
  <c r="I36" i="1"/>
  <c r="J36" i="1"/>
  <c r="K36" i="1"/>
  <c r="F46" i="1"/>
  <c r="G46" i="1"/>
  <c r="H46" i="1"/>
  <c r="I46" i="1"/>
  <c r="J46" i="1"/>
  <c r="K46" i="1"/>
  <c r="A35" i="1"/>
  <c r="A29" i="1"/>
  <c r="A41" i="1"/>
  <c r="A30" i="1"/>
  <c r="A50" i="1"/>
  <c r="A16" i="1"/>
  <c r="A44" i="1"/>
  <c r="A37" i="1"/>
  <c r="A27" i="1"/>
  <c r="A24" i="1"/>
  <c r="A23" i="1"/>
  <c r="A12" i="1"/>
  <c r="A8" i="1"/>
  <c r="A52" i="1"/>
  <c r="A10" i="1"/>
  <c r="A6" i="1"/>
  <c r="A11" i="1"/>
  <c r="A28" i="1"/>
  <c r="A7" i="1"/>
  <c r="A36" i="1"/>
  <c r="A46" i="1"/>
  <c r="A47" i="1" l="1"/>
  <c r="A32" i="1"/>
  <c r="A26" i="1"/>
  <c r="F47" i="1"/>
  <c r="G47" i="1"/>
  <c r="H47" i="1"/>
  <c r="I47" i="1"/>
  <c r="J47" i="1"/>
  <c r="K47" i="1"/>
  <c r="F32" i="1"/>
  <c r="G32" i="1"/>
  <c r="H32" i="1"/>
  <c r="I32" i="1"/>
  <c r="J32" i="1"/>
  <c r="K32" i="1"/>
  <c r="F26" i="1"/>
  <c r="G26" i="1"/>
  <c r="H26" i="1"/>
  <c r="I26" i="1"/>
  <c r="J26" i="1"/>
  <c r="K26" i="1"/>
  <c r="A40" i="1"/>
  <c r="K40" i="1"/>
  <c r="J40" i="1"/>
  <c r="I40" i="1"/>
  <c r="H40" i="1"/>
  <c r="G40" i="1"/>
  <c r="F40" i="1"/>
  <c r="A43" i="1" l="1"/>
  <c r="F43" i="1"/>
  <c r="G43" i="1"/>
  <c r="H43" i="1"/>
  <c r="I43" i="1"/>
  <c r="J43" i="1"/>
  <c r="K43" i="1"/>
  <c r="A14" i="3"/>
  <c r="F14" i="3"/>
  <c r="H14" i="3"/>
  <c r="I14" i="3"/>
  <c r="J14" i="3"/>
  <c r="A14" i="1" l="1"/>
  <c r="F14" i="1"/>
  <c r="G14" i="1"/>
  <c r="H14" i="1"/>
  <c r="I14" i="1"/>
  <c r="J14" i="1"/>
  <c r="K14" i="1"/>
  <c r="B28" i="16"/>
  <c r="C23" i="16"/>
  <c r="C24" i="16"/>
  <c r="C25" i="16"/>
  <c r="C26" i="16"/>
  <c r="C27" i="16"/>
  <c r="A25" i="16"/>
  <c r="A26" i="16"/>
  <c r="A27" i="16"/>
  <c r="A34" i="1"/>
  <c r="F34" i="1"/>
  <c r="G34" i="1"/>
  <c r="H34" i="1"/>
  <c r="I34" i="1"/>
  <c r="J34" i="1"/>
  <c r="K34" i="1"/>
  <c r="B63" i="16"/>
  <c r="B45" i="16"/>
  <c r="A45" i="1"/>
  <c r="A48" i="1"/>
  <c r="F45" i="1"/>
  <c r="G45" i="1"/>
  <c r="H45" i="1"/>
  <c r="I45" i="1"/>
  <c r="J45" i="1"/>
  <c r="K45" i="1"/>
  <c r="F48" i="1"/>
  <c r="G48" i="1"/>
  <c r="H48" i="1"/>
  <c r="I48" i="1"/>
  <c r="J48" i="1"/>
  <c r="K48" i="1"/>
  <c r="A9" i="16"/>
  <c r="C9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A24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A48" i="16" l="1"/>
  <c r="F33" i="1" l="1"/>
  <c r="G33" i="1"/>
  <c r="H33" i="1"/>
  <c r="I33" i="1"/>
  <c r="J33" i="1"/>
  <c r="K33" i="1"/>
  <c r="A33" i="1"/>
  <c r="F58" i="1"/>
  <c r="G58" i="1"/>
  <c r="H58" i="1"/>
  <c r="I58" i="1"/>
  <c r="J58" i="1"/>
  <c r="K58" i="1"/>
  <c r="A58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<sst xmlns="http://schemas.openxmlformats.org/spreadsheetml/2006/main" count="13148" uniqueCount="2561">
  <si>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</si>
  <si>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</si>
  <si>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</si>
  <si>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</si>
  <si>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</si>
  <si>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</si>
  <si>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</si>
  <si>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</si>
  <si>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</si>
  <si>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</si>
  <si>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</si>
  <si>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</si>
  <si>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</si>
  <si>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</si>
  <si>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</si>
  <si>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</si>
  <si>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</si>
  <si>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</si>
  <si>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</si>
  <si>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</si>
  <si>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</si>
  <si>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</si>
  <si>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</si>
  <si>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</si>
  <si>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</si>
  <si>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</si>
  <si>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</si>
  <si>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</si>
  <si>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</si>
  <si>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</si>
  <si>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</si>
  <si>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</si>
  <si>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</si>
  <si>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</si>
  <si>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</si>
  <si>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</si>
  <si>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</si>
  <si>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</si>
  <si>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</si>
  <si>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</si>
  <si>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</si>
  <si>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</si>
  <si>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</si>
  <si>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</si>
  <si>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</si>
  <si>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</si>
  <si>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</si>
  <si>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</si>
  <si>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</si>
  <si>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</si>
  <si>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</si>
  <si>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</si>
  <si>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</si>
  <si>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</si>
  <si>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</si>
  <si>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</si>
  <si>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</si>
  <si>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</si>
  <si>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</si>
  <si>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</si>
  <si>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</si>
  <si>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</si>
  <si>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</si>
  <si>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</si>
  <si>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</si>
  <si>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</si>
  <si>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</si>
  <si>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</si>
  <si>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</si>
  <si>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</si>
  <si>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</si>
  <si>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</si>
  <si>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</si>
  <si>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</si>
  <si>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</si>
  <si>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</si>
  <si>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</si>
  <si>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</si>
  <si>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</si>
  <si>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</si>
  <si>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</si>
  <si>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</si>
  <si>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</si>
  <si>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</si>
  <si>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</si>
  <si>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</si>
  <si>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</si>
  <si>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</si>
  <si>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</si>
  <si>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</si>
  <si>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</si>
  <si>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</si>
  <si>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</si>
  <si>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</si>
  <si>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</si>
  <si>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</si>
  <si>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</si>
  <si>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</si>
  <si>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</si>
  <si>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</si>
  <si>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</si>
  <si>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</si>
  <si>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</si>
  <si>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</si>
  <si>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</si>
  <si>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</si>
  <si>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</si>
  <si>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</si>
  <si>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</si>
  <si>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</si>
  <si>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</si>
  <si>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</si>
  <si>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</si>
  <si>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</si>
  <si>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</si>
  <si>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</si>
  <si>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</si>
  <si>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</si>
  <si>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</si>
  <si>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</si>
  <si>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</si>
  <si>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</si>
  <si>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</si>
  <si>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</si>
  <si>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</si>
  <si>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</si>
  <si>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</si>
  <si>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</si>
  <si>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</si>
  <si>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</si>
  <si>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</si>
  <si>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</si>
  <si>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</si>
  <si>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</si>
  <si>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</si>
  <si>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</si>
  <si>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</si>
  <si>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</si>
  <si>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</si>
  <si>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</si>
  <si>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</si>
  <si>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</si>
  <si>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</si>
  <si>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</si>
  <si>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</si>
  <si>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</si>
  <si>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</si>
  <si>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</si>
  <si>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</si>
  <si>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</si>
  <si>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</si>
  <si>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</si>
  <si>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</si>
  <si>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</si>
  <si>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</si>
  <si>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</si>
  <si>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</si>
  <si>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</si>
  <si>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</si>
  <si>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</si>
  <si>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</si>
  <si>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</si>
  <si>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</si>
  <si>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</si>
  <si>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</si>
  <si>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</si>
  <si>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</si>
  <si>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</si>
  <si>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</si>
  <si>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</si>
  <si>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</si>
  <si>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</si>
  <si>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</si>
  <si>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</si>
  <si>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</si>
  <si>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</si>
  <si>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</si>
  <si>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</si>
  <si>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</si>
  <si>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</si>
  <si>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</si>
  <si>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</si>
  <si>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</si>
  <si>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</si>
  <si>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</si>
  <si>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</si>
  <si>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</si>
  <si>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</si>
  <si>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</si>
  <si>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</si>
  <si>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</si>
  <si>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</si>
  <si>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</si>
  <si>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</si>
  <si>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</si>
  <si>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</si>
  <si>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</si>
  <si>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</si>
  <si>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</si>
  <si>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</si>
  <si>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</si>
  <si>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</si>
  <si>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</si>
  <si>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</si>
  <si>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</si>
  <si>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</si>
  <si>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</si>
  <si>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</si>
  <si>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</si>
  <si>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</si>
  <si>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</si>
  <si>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</si>
  <si>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</si>
  <si>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</si>
  <si>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</si>
  <si>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</si>
  <si>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</si>
  <si>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</si>
  <si>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</si>
  <si>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</si>
  <si>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</si>
  <si>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</si>
  <si>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</si>
  <si>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</si>
  <si>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</si>
  <si>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</si>
  <si>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</si>
  <si>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</si>
  <si>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</si>
  <si>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</si>
  <si>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</si>
  <si>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</si>
  <si>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</si>
  <si>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</si>
  <si>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</si>
  <si>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</si>
  <si>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</si>
  <si>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</si>
  <si>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</si>
  <si>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</si>
  <si>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</si>
  <si>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</si>
  <si>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</si>
  <si>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</si>
  <si>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</si>
  <si>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</si>
  <si>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</si>
  <si>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</si>
  <si>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</si>
  <si>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</si>
  <si>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</si>
  <si>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</si>
  <si>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</si>
  <si>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</si>
  <si>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</si>
  <si>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</si>
  <si>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</si>
  <si>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</si>
  <si>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</si>
  <si>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</si>
  <si>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</si>
  <si>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</si>
  <si>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</si>
  <si>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</si>
  <si>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</si>
  <si>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</si>
  <si>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</si>
  <si>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</si>
  <si>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</si>
  <si>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</si>
  <si>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</si>
  <si>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</si>
  <si>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</si>
  <si>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</si>
  <si>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</si>
  <si>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</si>
  <si>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</si>
  <si>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</si>
  <si>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</si>
  <si>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</si>
  <si>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</si>
  <si>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</si>
  <si>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</si>
  <si>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</si>
  <si>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</si>
  <si>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</si>
  <si>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</si>
  <si>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</si>
  <si>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</si>
  <si>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</si>
  <si>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</si>
  <si>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</si>
  <si>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</si>
  <si>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</si>
  <si>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</si>
  <si>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</si>
  <si>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</si>
  <si>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</si>
  <si>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</si>
  <si>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</si>
  <si>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</si>
  <si>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</si>
  <si>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</si>
  <si>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</si>
  <si>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</si>
  <si>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</si>
  <si>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</si>
  <si>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</si>
  <si>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</si>
  <si>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</si>
  <si>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</si>
  <si>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</si>
  <si>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</si>
  <si>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</si>
  <si>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</si>
  <si>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</si>
  <si>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</si>
  <si>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</si>
  <si>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</si>
  <si>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</si>
  <si>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</si>
  <si>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</si>
  <si>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</si>
  <si>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</si>
  <si>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</si>
  <si>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</si>
  <si>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</si>
  <si>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</si>
  <si>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</si>
  <si>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</si>
  <si>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</si>
  <si>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</si>
  <si>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</si>
  <si>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</si>
  <si>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</si>
  <si>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</si>
  <si>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</si>
  <si>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</si>
  <si>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</si>
  <si>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</si>
  <si>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</si>
  <si>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</si>
  <si>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</si>
  <si>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</si>
  <si>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</si>
  <si>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</si>
  <si>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</si>
  <si>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</si>
  <si>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</si>
  <si>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</si>
  <si>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</si>
  <si>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</si>
  <si>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</si>
  <si>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</si>
  <si>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</si>
  <si>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</si>
  <si>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</si>
  <si>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</si>
  <si>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</si>
  <si>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</si>
  <si>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</si>
  <si>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</si>
  <si>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</si>
  <si>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</si>
  <si>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</si>
  <si>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</si>
  <si>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</si>
  <si>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</si>
  <si>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</si>
  <si>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</si>
  <si>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</si>
  <si>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</si>
  <si>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</si>
  <si>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</si>
  <si>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</si>
  <si>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</si>
  <si>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</si>
  <si>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</si>
  <si>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</si>
  <si>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</si>
  <si>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</si>
  <si>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</si>
  <si>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</si>
  <si>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</si>
  <si>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</si>
  <si>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</si>
  <si>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</si>
  <si>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</si>
  <si>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</si>
  <si>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</si>
  <si>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</si>
  <si>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</si>
  <si>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</si>
  <si>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</si>
  <si>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</si>
  <si>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</si>
  <si>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</si>
  <si>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</si>
  <si>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</si>
  <si>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</si>
  <si>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</si>
  <si>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</si>
  <si>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</si>
  <si>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</si>
  <si>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</si>
  <si>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</si>
  <si>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</si>
  <si>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</si>
  <si>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</si>
  <si>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</si>
  <si>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</si>
  <si>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</si>
  <si>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</si>
  <si>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</si>
  <si>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</si>
  <si>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</si>
  <si>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</si>
  <si>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</si>
  <si>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</si>
  <si>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</si>
  <si>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</si>
  <si>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</si>
  <si>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</si>
  <si>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</si>
  <si>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</si>
  <si>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</si>
  <si>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</si>
  <si>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</si>
  <si>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</si>
  <si>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</si>
  <si>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</si>
  <si>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</si>
  <si>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</si>
  <si>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</si>
  <si>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</si>
  <si>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</si>
  <si>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</si>
  <si>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</si>
  <si>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</si>
  <si>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</si>
  <si>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</si>
  <si>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</si>
  <si>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</si>
  <si>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</si>
  <si>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</si>
  <si>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</si>
  <si>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</si>
  <si>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</si>
  <si>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</si>
  <si>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</si>
  <si>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</si>
  <si>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</si>
  <si>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</si>
  <si>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</si>
  <si>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</si>
  <si>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</si>
  <si>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</si>
  <si>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</si>
  <si>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</si>
  <si>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</si>
  <si>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</si>
  <si>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</si>
  <si>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</si>
  <si>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</si>
  <si>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</si>
  <si>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</si>
  <si>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</si>
  <si>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</si>
  <si>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</si>
  <si>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</si>
  <si>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</si>
  <si>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</si>
  <si>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</si>
  <si>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</si>
  <si>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</si>
  <si>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</si>
  <si>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</si>
  <si>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</si>
  <si>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</si>
  <si>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</si>
  <si>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</si>
  <si>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</si>
  <si>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</si>
  <si>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</si>
  <si>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</si>
  <si>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</si>
  <si>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</si>
  <si>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</si>
  <si>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</si>
  <si>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</si>
  <si>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</si>
  <si>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</si>
  <si>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</si>
  <si>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</si>
  <si>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</si>
  <si>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</si>
  <si>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</si>
  <si>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</si>
  <si>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</si>
  <si>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</si>
  <si>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</si>
  <si>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</si>
  <si>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</si>
  <si>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</si>
  <si>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</si>
  <si>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</si>
  <si>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</si>
  <si>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</si>
  <si>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</si>
  <si>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</si>
  <si>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</si>
  <si>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</si>
  <si>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</si>
  <si>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</si>
  <si>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</si>
  <si>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</si>
  <si>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</si>
  <si>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</si>
  <si>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</si>
  <si>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</si>
  <si>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</si>
  <si>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</si>
  <si>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</si>
  <si>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</si>
  <si>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</si>
  <si>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</si>
  <si>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</si>
  <si>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</si>
  <si>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</si>
  <si>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</si>
  <si>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</si>
  <si>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</si>
  <si>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</si>
  <si>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</si>
  <si>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</si>
  <si>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</si>
  <si>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</si>
  <si>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</si>
  <si>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</si>
  <si>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</si>
  <si>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</si>
  <si>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</si>
  <si>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</si>
  <si>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</si>
  <si>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</si>
  <si>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</si>
  <si>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</si>
  <si>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</si>
  <si>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</si>
  <si>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</si>
  <si>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</si>
  <si>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</si>
  <si>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</si>
  <si>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</si>
  <si>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</si>
  <si>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</si>
  <si>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</si>
  <si>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</si>
  <si>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</si>
  <si>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</si>
  <si>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</si>
  <si>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</si>
  <si>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</si>
  <si>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</si>
  <si>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</si>
  <si>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</si>
  <si>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</si>
  <si>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</si>
  <si>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</si>
  <si>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</si>
  <si>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</si>
  <si>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</si>
  <si>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</si>
  <si>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</si>
  <si>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</si>
  <si>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</si>
  <si>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</si>
  <si>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</si>
  <si>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</si>
  <si>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</si>
  <si>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</si>
  <si>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</si>
  <si>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</si>
  <si>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</si>
  <si>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</si>
  <si>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</si>
  <si>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</si>
  <si>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</si>
  <si>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</si>
  <si>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</si>
  <si>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</si>
  <si>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</si>
  <si>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</si>
  <si>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</si>
  <si>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</si>
  <si>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</si>
  <si>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</si>
  <si>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</si>
  <si>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</si>
  <si>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</si>
  <si>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</si>
  <si>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</si>
  <si>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</si>
  <si>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</si>
  <si>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</si>
  <si>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</si>
  <si>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</si>
  <si>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</si>
  <si>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</si>
  <si>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</si>
  <si>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</si>
  <si>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</si>
  <si>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</si>
  <si>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</si>
  <si>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</si>
  <si>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</si>
  <si>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</si>
  <si>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</si>
  <si>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</si>
  <si>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</si>
  <si>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</si>
  <si>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</si>
  <si>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</si>
  <si>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</si>
  <si>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</si>
  <si>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</si>
  <si>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</si>
  <si>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</si>
  <si>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</si>
  <si>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</si>
  <si>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</si>
  <si>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</si>
  <si>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</si>
  <si>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</si>
  <si>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</si>
  <si>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</si>
  <si>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</si>
  <si>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</si>
  <si>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</si>
  <si>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</si>
  <si>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</si>
  <si>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</si>
  <si>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</si>
  <si>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</si>
  <si>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</si>
  <si>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</si>
  <si>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</si>
  <si>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</si>
  <si>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</si>
  <si>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</si>
  <si>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</si>
  <si>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</si>
  <si>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</si>
  <si>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</si>
  <si>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</si>
  <si>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</si>
  <si>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</si>
  <si>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</si>
  <si>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</si>
  <si>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</si>
  <si>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</si>
  <si>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</si>
  <si>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</si>
  <si>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</si>
  <si>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</si>
  <si>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</si>
  <si>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</si>
  <si>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</si>
  <si>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</si>
  <si>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</si>
  <si>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</si>
  <si>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</si>
  <si>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</si>
  <si>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</si>
  <si>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</si>
  <si>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</si>
  <si>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</si>
  <si>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</si>
  <si>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</si>
  <si>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</si>
  <si>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</si>
  <si>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</si>
  <si>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</si>
  <si>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</si>
  <si>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</si>
  <si>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</si>
  <si>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</si>
  <si>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</si>
  <si>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</si>
  <si>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</si>
  <si>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</si>
  <si>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</si>
  <si>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</si>
  <si>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</si>
  <si>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</si>
  <si>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</si>
  <si>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</si>
  <si>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</si>
  <si>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</si>
  <si>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</si>
  <si>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</si>
  <si>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</si>
  <si>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</si>
  <si>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</si>
  <si>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</si>
  <si>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</si>
  <si>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</si>
  <si>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</si>
  <si>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</si>
  <si>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</si>
  <si>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</si>
  <si>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</si>
  <si>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</si>
  <si>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</si>
  <si>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</si>
  <si>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</si>
  <si>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</si>
  <si>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</si>
  <si>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</si>
  <si>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</si>
  <si>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</si>
  <si>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</si>
  <si>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</si>
  <si>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</si>
  <si>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</si>
  <si>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</si>
  <si>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</si>
  <si>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</si>
  <si>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</si>
  <si>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</si>
  <si>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</si>
  <si>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</si>
  <si>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</si>
  <si>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</si>
  <si>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</si>
  <si>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</si>
  <si>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</si>
  <si>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</si>
  <si>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</si>
  <si>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</si>
  <si>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</si>
  <si>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</si>
  <si>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</si>
  <si>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</si>
  <si>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</si>
  <si>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</si>
  <si>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</si>
  <si>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</si>
  <si>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</si>
  <si>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</si>
  <si>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</si>
  <si>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</si>
  <si>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</si>
  <si>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</si>
  <si>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</si>
  <si>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</si>
  <si>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</si>
  <si>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</si>
  <si>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</si>
  <si>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</si>
  <si>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</si>
  <si>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</si>
  <si>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</si>
  <si>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</si>
  <si>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</si>
  <si>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</si>
  <si>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</si>
  <si>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</si>
  <si>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</si>
  <si>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</si>
  <si>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</si>
  <si>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</si>
  <si>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</si>
  <si>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</si>
  <si>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</si>
  <si>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</si>
  <si>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</si>
  <si>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</si>
  <si>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</si>
  <si>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</si>
  <si>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</si>
  <si>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</si>
  <si>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</si>
  <si>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</si>
  <si>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</si>
  <si>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</si>
  <si>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</si>
  <si>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</si>
  <si>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</si>
  <si>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</si>
  <si>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</si>
  <si>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</si>
  <si>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</si>
  <si>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</si>
  <si>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</si>
  <si>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</si>
  <si>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</si>
  <si>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</si>
  <si>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</si>
  <si>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</si>
  <si>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</si>
  <si>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</si>
  <si>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</si>
  <si>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</si>
  <si>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</si>
  <si>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</si>
  <si>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</si>
  <si>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</si>
  <si>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</si>
  <si>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</si>
  <si>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</si>
  <si>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</si>
  <si>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</si>
  <si>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</si>
  <si>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</si>
  <si>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</si>
  <si>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</si>
  <si>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</si>
  <si>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</si>
  <si>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</si>
  <si>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</si>
  <si>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</si>
  <si>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</si>
  <si>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</si>
  <si>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</si>
  <si>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</si>
  <si>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</si>
  <si>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</si>
  <si>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</si>
  <si>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</si>
  <si>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</si>
  <si>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</si>
  <si>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</si>
  <si>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</si>
  <si>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</si>
  <si>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</si>
  <si>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</si>
  <si>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</si>
  <si>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</si>
  <si>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</si>
  <si>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</si>
  <si>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</si>
  <si>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</si>
  <si>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</si>
  <si>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</si>
  <si>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</si>
  <si>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</si>
  <si>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</si>
  <si>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</si>
  <si>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</si>
  <si>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</si>
  <si>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</si>
  <si>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</si>
  <si>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</si>
  <si>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</si>
  <si>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</si>
  <si>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</si>
  <si>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</si>
  <si>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</si>
  <si>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</si>
  <si>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</si>
  <si>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</si>
  <si>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</si>
  <si>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</si>
  <si>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</si>
  <si>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</si>
  <si>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</si>
  <si>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</si>
  <si>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</si>
  <si>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</si>
  <si>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</si>
  <si>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</si>
  <si>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</si>
  <si>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</si>
  <si>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</si>
  <si>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</si>
  <si>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</si>
  <si>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</si>
  <si>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</si>
  <si>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</si>
  <si>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</si>
  <si>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</si>
  <si>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</si>
  <si>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</si>
  <si>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</si>
  <si>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</si>
  <si>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</si>
  <si>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</si>
  <si>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</si>
  <si>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</si>
  <si>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</si>
  <si>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</si>
  <si>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</si>
  <si>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</si>
  <si>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</si>
  <si>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</si>
  <si>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</si>
  <si>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</si>
  <si>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</si>
  <si>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</si>
  <si>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</si>
  <si>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</si>
  <si>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</si>
  <si>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</si>
  <si>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</si>
  <si>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</si>
  <si>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</si>
  <si>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</si>
  <si>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</si>
  <si>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</si>
  <si>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</si>
  <si>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</si>
  <si>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</si>
  <si>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</si>
  <si>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</si>
  <si>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</si>
  <si>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</si>
  <si>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</si>
  <si>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</si>
  <si>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</si>
  <si>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</si>
  <si>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</si>
  <si>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</si>
  <si>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</si>
  <si>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</si>
  <si>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</si>
  <si>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</si>
  <si>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</si>
  <si>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</si>
  <si>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</si>
  <si>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</si>
  <si>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</si>
  <si>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</si>
  <si>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</si>
  <si>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</si>
  <si>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</si>
  <si>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</si>
  <si>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</si>
  <si>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</si>
  <si>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</si>
  <si>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</si>
  <si>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</si>
  <si>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</si>
  <si>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</si>
  <si>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</si>
  <si>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</si>
  <si>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</si>
  <si>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</si>
  <si>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</si>
  <si>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</si>
  <si>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</si>
  <si>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</si>
  <si>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</si>
  <si>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</si>
  <si>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</si>
  <si>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</si>
  <si>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</si>
  <si>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</si>
  <si>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</si>
  <si>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</si>
  <si>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</si>
  <si>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</si>
  <si>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</si>
  <si>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</si>
  <si>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</si>
  <si>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</si>
  <si>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</si>
  <si>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</si>
  <si>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</si>
  <si>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</si>
  <si>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</si>
  <si>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</si>
  <si>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</si>
  <si>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</si>
  <si>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</si>
  <si>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</si>
  <si>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</si>
  <si>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</si>
  <si>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</si>
  <si>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</si>
  <si>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</si>
  <si>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</si>
  <si>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</si>
  <si>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</si>
  <si>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</si>
  <si>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</si>
  <si>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</si>
  <si>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</si>
  <si>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</si>
  <si>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</si>
  <si>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</si>
  <si>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</si>
  <si>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</si>
  <si>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</si>
  <si>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</si>
  <si>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</si>
  <si>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</si>
  <si>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</si>
  <si>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</si>
  <si>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</si>
  <si>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</si>
  <si>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</si>
  <si>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</si>
  <si>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</si>
  <si>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</si>
  <si>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</si>
  <si>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</si>
  <si>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</si>
  <si>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</si>
  <si>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</si>
  <si>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</si>
  <si>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</si>
  <si>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</si>
  <si>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</si>
  <si>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</si>
  <si>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</si>
  <si>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</si>
  <si>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</si>
  <si>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</si>
  <si>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</si>
  <si>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</si>
  <si>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</si>
  <si>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</si>
  <si>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</si>
  <si>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</si>
  <si>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</si>
  <si>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</si>
  <si>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</si>
  <si>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</si>
  <si>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</si>
  <si>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</si>
  <si>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</si>
  <si>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</si>
  <si>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</si>
  <si>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</si>
  <si>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</si>
  <si>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</si>
  <si>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</si>
  <si>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</si>
  <si>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</si>
  <si>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</si>
  <si>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</si>
  <si>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</si>
  <si>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</si>
  <si>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</si>
  <si>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</si>
  <si>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</si>
  <si>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</si>
  <si>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</si>
  <si>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</si>
  <si>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</si>
  <si>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</si>
  <si>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</si>
  <si>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</si>
  <si>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</si>
  <si>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</si>
  <si>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</si>
  <si>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</si>
  <si>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</si>
  <si>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</si>
  <si>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</si>
  <si>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</si>
  <si>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</si>
  <si>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</si>
  <si>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</si>
  <si>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</si>
  <si>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</si>
  <si>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</si>
  <si>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</si>
  <si>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</si>
  <si>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</si>
  <si>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</si>
  <si>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</si>
  <si>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</si>
  <si>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</si>
  <si>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</si>
  <si>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</si>
  <si>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</si>
  <si>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</si>
  <si>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</si>
  <si>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</si>
  <si>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</si>
  <si>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</si>
  <si>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</si>
  <si>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</si>
  <si>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</si>
  <si>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</si>
  <si>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</si>
  <si>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</si>
  <si>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</si>
  <si>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</si>
  <si>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</si>
  <si>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</si>
  <si>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</si>
  <si>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</si>
  <si>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</si>
  <si>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</si>
  <si>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</si>
  <si>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</si>
  <si>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</si>
  <si>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</si>
  <si>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</si>
  <si>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</si>
  <si>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</si>
  <si>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</si>
  <si>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</si>
  <si>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</si>
  <si>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</si>
  <si>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</si>
  <si>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</si>
  <si>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</si>
  <si>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</si>
  <si>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</si>
  <si>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</si>
  <si>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</si>
  <si>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</si>
  <si>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</si>
  <si>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</si>
  <si>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</si>
  <si>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</si>
  <si>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</si>
  <si>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</si>
  <si>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</si>
  <si>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</si>
  <si>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</si>
  <si>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</si>
  <si>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</si>
  <si>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</si>
  <si>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</si>
  <si>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</si>
  <si>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</si>
  <si>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</si>
  <si>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</si>
  <si>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</si>
  <si>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</si>
  <si>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</si>
  <si>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</si>
  <si>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</si>
  <si>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</si>
  <si>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</si>
  <si>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</si>
  <si>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</si>
  <si>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</si>
  <si>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</si>
  <si>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</si>
  <si>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</si>
  <si>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</si>
  <si>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</si>
  <si>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</si>
  <si>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</si>
  <si>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</si>
  <si>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</si>
  <si>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</si>
  <si>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</si>
  <si>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</si>
  <si>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</si>
  <si>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</si>
  <si>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</si>
  <si>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</si>
  <si>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</si>
  <si>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</si>
  <si>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</si>
  <si>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</si>
  <si>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</si>
  <si>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</si>
  <si>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</si>
  <si>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</si>
  <si>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</si>
  <si>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</si>
  <si>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</si>
  <si>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</si>
  <si>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</si>
  <si>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</si>
  <si>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</si>
  <si>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</si>
  <si>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</si>
  <si>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</si>
  <si>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</si>
  <si>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</si>
  <si>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</si>
  <si>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</si>
  <si>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</si>
  <si>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</si>
  <si>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</si>
  <si>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</si>
  <si>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</si>
  <si>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</si>
  <si>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</si>
  <si>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</si>
  <si>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</si>
  <si>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</si>
  <si>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</si>
  <si>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</si>
  <si>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</si>
  <si>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</si>
  <si>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</si>
  <si>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</si>
  <si>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</si>
  <si>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</si>
  <si>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</si>
  <si>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</si>
  <si>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</si>
  <si>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</si>
  <si>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</si>
  <si>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</si>
  <si>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</si>
  <si>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</si>
  <si>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</si>
  <si>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</si>
  <si>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</si>
  <si>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</si>
  <si>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</si>
  <si>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</si>
  <si>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</si>
  <si>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</si>
  <si>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</si>
  <si>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</si>
  <si>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</si>
  <si>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</si>
  <si>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</si>
  <si>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</si>
  <si>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</si>
  <si>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</si>
  <si>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</si>
  <si>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</si>
  <si>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</si>
  <si>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</si>
  <si>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</si>
  <si>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</si>
  <si>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</si>
  <si>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</si>
  <si>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</si>
  <si>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</si>
  <si>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</si>
  <si>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</si>
  <si>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</si>
  <si>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</si>
  <si>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</si>
  <si>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</si>
  <si>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</si>
  <si>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</si>
  <si>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</si>
  <si>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</si>
  <si>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</si>
  <si>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</si>
  <si>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</si>
  <si>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</si>
  <si>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</si>
  <si>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</si>
  <si>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</si>
  <si>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</si>
  <si>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</si>
  <si>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</si>
  <si>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</si>
  <si>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</si>
  <si>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</si>
  <si>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</si>
  <si>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</si>
  <si>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</si>
  <si>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</si>
  <si>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</si>
  <si>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</si>
  <si>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</si>
  <si>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</si>
  <si>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</si>
  <si>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</si>
  <si>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</si>
  <si>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</si>
  <si>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</si>
  <si>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</si>
  <si>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</si>
  <si>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</si>
  <si>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</si>
  <si>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</si>
  <si>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</si>
  <si>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</si>
  <si>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</si>
  <si>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</si>
  <si>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</si>
  <si>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</si>
  <si>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</si>
  <si>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</si>
  <si>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</si>
  <si>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</si>
  <si>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</si>
  <si>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</si>
  <si>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</si>
  <si>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</si>
  <si>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</si>
  <si>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</si>
  <si>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</si>
  <si>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</si>
  <si>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</si>
  <si>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</si>
  <si>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</si>
  <si>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</si>
  <si>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</si>
  <si>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</si>
  <si>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</si>
  <si>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</si>
  <si>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</si>
  <si>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</si>
  <si>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</si>
  <si>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</si>
  <si>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</si>
  <si>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</si>
  <si>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</si>
  <si>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</si>
  <si>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</si>
  <si>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</si>
  <si>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</si>
  <si>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</si>
  <si>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</si>
  <si>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</si>
  <si>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</si>
  <si>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</si>
  <si>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</si>
  <si>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</si>
  <si>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</si>
  <si>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</si>
  <si>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</si>
  <si>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</si>
  <si>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</si>
  <si>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</si>
  <si>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</si>
  <si>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</si>
  <si>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</si>
  <si>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</si>
  <si>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</si>
  <si>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</si>
  <si>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</si>
  <si>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</si>
  <si>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</si>
  <si>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</si>
  <si>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</si>
  <si>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</si>
  <si>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</si>
  <si>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</si>
  <si>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</si>
  <si>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</si>
  <si>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</si>
  <si>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</si>
  <si>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</si>
  <si>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</si>
  <si>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</si>
  <si>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</si>
  <si>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</si>
  <si>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</si>
  <si>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</si>
  <si>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</si>
  <si>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</si>
  <si>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</si>
  <si>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</si>
  <si>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</si>
  <si>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</si>
  <si>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</si>
  <si>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</si>
  <si>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</si>
  <si>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</si>
  <si>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</si>
  <si>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</si>
  <si>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</si>
  <si>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</si>
  <si>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</si>
  <si>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</si>
  <si>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</si>
  <si>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</si>
  <si>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</si>
  <si>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</si>
  <si>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</si>
  <si>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</si>
  <si>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</si>
  <si>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</si>
  <si>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</si>
  <si>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</si>
  <si>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</si>
  <si>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</si>
  <si>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</si>
  <si>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</si>
  <si>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</si>
  <si>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</si>
  <si>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</si>
  <si>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</si>
  <si>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</si>
  <si>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</si>
  <si>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</si>
  <si>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</si>
  <si>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</si>
  <si>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</si>
  <si>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</si>
  <si>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</si>
  <si>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</si>
  <si>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</si>
  <si>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</si>
  <si>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</si>
  <si>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</si>
  <si>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</si>
  <si>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</si>
  <si>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</si>
  <si>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</si>
  <si>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</si>
  <si>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</si>
  <si>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</si>
  <si>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</si>
  <si>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</si>
  <si>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</si>
  <si>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</si>
  <si>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</si>
  <si>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</si>
  <si>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</si>
  <si>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</si>
  <si>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</si>
  <si>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</si>
  <si>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</si>
  <si>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</si>
  <si>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</si>
  <si>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</si>
  <si>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</si>
  <si>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</si>
  <si>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</si>
  <si>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</si>
  <si>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</si>
  <si>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</si>
  <si>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</si>
  <si>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</si>
  <si>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</si>
  <si>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</si>
  <si>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</si>
  <si>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</si>
  <si>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</si>
  <si>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</si>
  <si>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</si>
  <si>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</si>
  <si>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</si>
  <si>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</si>
  <si>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</si>
  <si>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</si>
  <si>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</si>
  <si>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</si>
  <si>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</si>
  <si>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</si>
  <si>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</si>
  <si>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</si>
  <si>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</si>
  <si>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</si>
  <si>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</si>
  <si>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</si>
  <si>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</si>
  <si>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</si>
  <si>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</si>
  <si>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</si>
  <si>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</si>
  <si>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</si>
  <si>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</si>
  <si>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</si>
  <si>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</si>
  <si>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</si>
  <si>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</si>
  <si>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</si>
  <si>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</si>
  <si>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</si>
  <si>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</si>
  <si>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</si>
  <si>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</si>
  <si>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</si>
  <si>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</si>
  <si>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</si>
  <si>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</si>
  <si>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</si>
  <si>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</si>
  <si>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</si>
  <si>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</si>
  <si>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</si>
  <si>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</si>
  <si>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</si>
  <si>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</si>
  <si>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</si>
  <si>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</si>
  <si>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</si>
  <si>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</si>
  <si>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</si>
  <si>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</si>
  <si>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</si>
  <si>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</si>
  <si>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</si>
  <si>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</si>
  <si>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</si>
  <si>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</si>
  <si>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</si>
  <si>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</si>
  <si>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</si>
  <si>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</si>
  <si>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</si>
  <si>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</si>
  <si>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</si>
  <si>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</si>
  <si>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</si>
  <si>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</si>
  <si>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</si>
  <si>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</si>
  <si>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</si>
  <si>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</si>
  <si>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</si>
  <si>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</si>
  <si>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</si>
  <si>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</si>
  <si>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</si>
  <si>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</si>
  <si>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</si>
  <si>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</si>
  <si>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</si>
  <si>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</si>
  <si>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</si>
  <si>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</si>
  <si>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</si>
  <si>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</si>
  <si>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</si>
  <si>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</si>
  <si>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</si>
  <si>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</si>
  <si>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</si>
  <si>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</si>
  <si>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</si>
  <si>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</si>
  <si>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</si>
  <si>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</si>
  <si>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</si>
  <si>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</si>
  <si>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</si>
  <si>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</si>
  <si>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</si>
  <si>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</si>
  <si>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</si>
  <si>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</si>
  <si>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</si>
  <si>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</si>
  <si>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</si>
  <si>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</si>
  <si>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</si>
  <si>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</si>
  <si>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</si>
  <si>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</si>
  <si>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</si>
  <si>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</si>
  <si>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</si>
  <si>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</si>
  <si>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</si>
  <si>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</si>
  <si>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</si>
  <si>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</si>
  <si>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</si>
  <si>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</si>
  <si>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</si>
  <si>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</si>
  <si>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</si>
  <si>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</si>
  <si>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</si>
  <si>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</si>
  <si>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</si>
  <si>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</si>
  <si>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</si>
  <si>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</si>
  <si>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</si>
  <si>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</si>
  <si>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</si>
  <si>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</si>
  <si>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</si>
  <si>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</si>
  <si>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</si>
  <si>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</si>
  <si>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</si>
  <si>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</si>
  <si>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</si>
  <si>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</si>
  <si>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</si>
  <si>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</si>
  <si>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</si>
  <si>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</si>
  <si>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</si>
  <si>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</si>
  <si>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</si>
  <si>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</si>
  <si>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</si>
  <si>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</si>
  <si>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</si>
  <si>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</si>
  <si>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</si>
  <si>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</si>
  <si>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</si>
  <si>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</si>
  <si>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</si>
  <si>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</si>
  <si>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</si>
  <si>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</si>
  <si>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</si>
  <si>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</si>
  <si>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</si>
  <si>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</si>
  <si>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</si>
  <si>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</si>
  <si>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</si>
  <si>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</si>
  <si>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</si>
  <si>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</si>
  <si>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</si>
  <si>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</si>
  <si>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</si>
  <si>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</si>
  <si>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</si>
  <si>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</si>
  <si>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</si>
  <si>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</si>
  <si>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</si>
  <si>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</si>
  <si>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</si>
  <si>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</si>
  <si>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</si>
  <si>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</si>
  <si>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</si>
  <si>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</si>
  <si>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</si>
  <si>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</si>
  <si>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</si>
  <si>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</si>
  <si>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</si>
  <si>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</si>
  <si>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</si>
  <si>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</si>
  <si>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</si>
  <si>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</si>
  <si>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</si>
  <si>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</si>
  <si>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</si>
  <si>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</si>
  <si>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</si>
  <si>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</si>
  <si>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</si>
  <si>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</si>
  <si>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</si>
  <si>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</si>
  <si>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</si>
  <si>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</si>
  <si>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</si>
  <si>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</si>
  <si>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</si>
  <si>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</si>
  <si>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</si>
  <si>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</si>
  <si>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</si>
  <si>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</si>
  <si>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</si>
  <si>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</si>
  <si>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</si>
  <si>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</si>
  <si>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</si>
  <si>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</si>
  <si>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</si>
  <si>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</si>
  <si>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</si>
  <si>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</si>
  <si>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</si>
  <si>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</si>
  <si>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</si>
  <si>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</si>
  <si>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</si>
  <si>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</si>
  <si>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</si>
  <si>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</si>
  <si>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</si>
  <si>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</si>
  <si>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</si>
  <si>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</si>
  <si>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</si>
  <si>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</si>
  <si>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</si>
  <si>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</si>
  <si>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</si>
  <si>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</si>
  <si>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</si>
  <si>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</si>
  <si>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</si>
  <si>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</si>
  <si>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</si>
  <si>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</si>
  <si>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</si>
  <si>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</si>
  <si>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</si>
  <si>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</si>
  <si>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</si>
  <si>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</si>
  <si>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</si>
  <si>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</si>
  <si>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</si>
  <si>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</si>
  <si>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</si>
  <si>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</si>
  <si>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</si>
  <si>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</si>
  <si>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</si>
  <si>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</si>
  <si>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</si>
  <si>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</si>
  <si>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</si>
  <si>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</si>
  <si>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</si>
  <si>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</si>
  <si>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</si>
  <si>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</si>
  <si>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</si>
  <si>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</si>
  <si>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</si>
  <si>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</si>
  <si>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</si>
  <si>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</si>
  <si>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</si>
  <si>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</si>
  <si>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</si>
  <si>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</si>
  <si>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</si>
  <si>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</si>
  <si>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</si>
  <si>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</si>
  <si>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</si>
  <si>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</si>
  <si>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</si>
  <si>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</si>
  <si>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</si>
  <si>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</si>
  <si>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</si>
  <si>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</si>
  <si>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</si>
  <si>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</si>
  <si>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</si>
  <si>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</si>
  <si>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</si>
  <si>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</si>
  <si>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</si>
  <si>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</si>
  <si>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</si>
  <si>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</si>
  <si>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</si>
  <si>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</si>
  <si>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</si>
  <si>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</si>
  <si>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</si>
  <si>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</si>
  <si>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</si>
  <si>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</si>
  <si>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</si>
  <si>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</si>
  <si>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</si>
  <si>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</si>
  <si>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</si>
  <si>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</si>
  <si>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</si>
  <si>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</si>
  <si>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</si>
  <si>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</si>
  <si>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</si>
  <si>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</si>
  <si>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</si>
  <si>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</si>
  <si>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</si>
  <si>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</si>
  <si>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</si>
  <si>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</si>
  <si>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</si>
  <si>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</si>
  <si>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</si>
  <si>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</si>
  <si>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</si>
  <si>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</si>
  <si>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</si>
  <si>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</si>
  <si>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</si>
  <si>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</si>
  <si>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</si>
  <si>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</si>
  <si>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</si>
  <si>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</si>
  <si>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</si>
  <si>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</si>
  <si>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</si>
  <si>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</si>
  <si>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</si>
  <si>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</si>
  <si>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</si>
  <si>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</si>
  <si>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</si>
  <si>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</si>
  <si>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</si>
  <si>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</si>
  <si>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</si>
  <si>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</si>
  <si>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</si>
  <si>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</si>
  <si>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</si>
  <si>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</si>
  <si>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</si>
  <si>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</si>
  <si>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</si>
  <si>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</si>
  <si>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</si>
  <si>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</si>
  <si>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</si>
  <si>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</si>
  <si>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</si>
  <si>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</si>
  <si>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</si>
  <si>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</si>
  <si>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</si>
  <si>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</si>
  <si>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</si>
  <si>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</si>
  <si>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</si>
  <si>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</si>
  <si>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</si>
  <si>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</si>
  <si>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</si>
  <si>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</si>
  <si>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</si>
  <si>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</si>
  <si>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</si>
  <si>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</si>
  <si>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</si>
  <si>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</si>
  <si>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</si>
  <si>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</si>
  <si>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</si>
  <si>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</si>
  <si>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</si>
  <si>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</si>
  <si>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</si>
  <si>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</si>
  <si>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</si>
  <si>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</si>
  <si>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</si>
  <si>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</si>
  <si>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</si>
  <si>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</si>
  <si>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</si>
  <si>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</si>
  <si>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</si>
  <si>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</si>
  <si>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</si>
  <si>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</si>
  <si>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</si>
  <si>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</si>
  <si>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</si>
  <si>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</si>
  <si>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</si>
  <si>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</si>
  <si>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</si>
  <si>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</si>
  <si>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</si>
  <si>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</si>
  <si>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</si>
  <si>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</si>
  <si>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</si>
  <si>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</si>
  <si>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</si>
  <si>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</si>
  <si>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</si>
  <si>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</si>
  <si>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</si>
  <si>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</si>
  <si>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</si>
  <si>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</si>
  <si>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</si>
  <si>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</si>
  <si>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</si>
  <si>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</si>
  <si>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</si>
  <si>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</si>
  <si>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</si>
  <si>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</si>
  <si>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</si>
  <si>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</si>
  <si>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</si>
  <si>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</si>
  <si>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</si>
  <si>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</si>
  <si>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</si>
  <si>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</si>
  <si>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</si>
  <si>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</si>
  <si>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</si>
  <si>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</si>
  <si>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</si>
  <si>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</si>
  <si>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</si>
  <si>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</si>
  <si>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</si>
  <si>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</si>
  <si>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</si>
  <si>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</si>
  <si>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</si>
  <si>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</si>
  <si>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</si>
  <si>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</si>
  <si>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</si>
  <si>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</si>
  <si>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</si>
  <si>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</si>
  <si>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</si>
  <si>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</si>
  <si>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</si>
  <si>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</si>
  <si>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</si>
  <si>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</si>
  <si>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</si>
  <si>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</si>
  <si>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</si>
  <si>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</si>
  <si>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</si>
  <si>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</si>
  <si>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</si>
  <si>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</si>
  <si>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</si>
  <si>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</si>
  <si>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</si>
  <si>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</si>
  <si>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</si>
  <si>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</si>
  <si>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</si>
  <si>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</si>
  <si>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</si>
  <si>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</si>
  <si>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</si>
  <si>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</si>
  <si>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</si>
  <si>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</si>
  <si>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</si>
  <si>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</si>
  <si>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</si>
  <si>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</si>
  <si>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</si>
  <si>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</si>
  <si>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</si>
  <si>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</si>
  <si>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</si>
  <si>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</si>
  <si>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</si>
  <si>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</si>
  <si>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</si>
  <si>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</si>
  <si>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</si>
  <si>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</si>
  <si>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</si>
  <si>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</si>
  <si>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</si>
  <si>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</si>
  <si>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</si>
  <si>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</si>
  <si>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</si>
  <si>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</si>
  <si>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</si>
  <si>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</si>
  <si>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</si>
  <si>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</si>
  <si>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</si>
  <si>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</si>
  <si>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</si>
  <si>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</si>
  <si>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</si>
  <si>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</si>
  <si>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</si>
  <si>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</si>
  <si>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</si>
  <si>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</si>
  <si>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</si>
  <si>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</si>
  <si>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</si>
  <si>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</si>
  <si>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</si>
  <si>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</si>
  <si>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</si>
  <si>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</si>
  <si>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</si>
  <si>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</si>
  <si>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</si>
  <si>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</si>
  <si>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</si>
  <si>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</si>
  <si>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</si>
  <si>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</si>
  <si>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</si>
  <si>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</si>
  <si>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</si>
  <si>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</si>
  <si>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</si>
  <si>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</si>
  <si>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</si>
  <si>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</si>
  <si>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</si>
  <si>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</si>
  <si>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</si>
  <si>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</si>
  <si>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</si>
  <si>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</si>
  <si>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</si>
  <si>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</si>
  <si>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</si>
  <si>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</si>
  <si>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</si>
  <si>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</si>
  <si>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</si>
  <si>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</si>
  <si>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</si>
  <si>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</si>
  <si>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</si>
  <si>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</si>
  <si>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</si>
  <si>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</si>
  <si>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</si>
  <si>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</si>
  <si>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</si>
  <si>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</si>
  <si>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</si>
  <si>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</si>
  <si>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</si>
  <si>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</si>
  <si>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</si>
  <si>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</si>
  <si>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</si>
  <si>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</si>
  <si>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</si>
  <si>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</si>
  <si>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</si>
  <si>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</si>
  <si>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</si>
  <si>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</si>
  <si>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</si>
  <si>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</si>
  <si>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</si>
  <si>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</si>
  <si>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</si>
  <si>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</si>
  <si>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</si>
  <si>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</si>
  <si>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</si>
  <si>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</si>
  <si>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</si>
  <si>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</si>
  <si>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</si>
  <si>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</si>
  <si>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</si>
  <si>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</si>
  <si>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</si>
  <si>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</si>
  <si>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</si>
  <si>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</si>
  <si>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</si>
  <si>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</si>
  <si>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</si>
  <si>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</si>
  <si>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</si>
  <si>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</si>
  <si>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</si>
  <si>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</si>
  <si>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</si>
  <si>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</si>
  <si>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</si>
  <si>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</si>
  <si>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</si>
  <si>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</si>
  <si>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</si>
  <si>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</si>
  <si>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</si>
  <si>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</si>
  <si>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</si>
  <si>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</si>
  <si>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</si>
  <si>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</si>
  <si>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</si>
  <si>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</si>
  <si>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</si>
  <si>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</si>
  <si>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</si>
  <si>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</si>
  <si>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</si>
  <si>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</si>
  <si>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</si>
  <si>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</si>
  <si>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</si>
  <si>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</si>
  <si>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</si>
  <si>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</si>
  <si>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</si>
  <si>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</si>
  <si>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</si>
  <si>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</si>
  <si>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</si>
  <si>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</si>
  <si>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</si>
  <si>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</si>
  <si>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</si>
  <si>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</si>
  <si>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</si>
  <si>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</si>
  <si>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</si>
  <si>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</si>
  <si>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</si>
  <si>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</si>
  <si>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</si>
  <si>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</si>
  <si>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</si>
  <si>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</si>
  <si>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</si>
  <si>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</si>
  <si>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</si>
  <si>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</si>
  <si>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</si>
  <si>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</si>
  <si>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</si>
  <si>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</si>
  <si>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</si>
  <si>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</si>
  <si>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</si>
  <si>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</si>
  <si>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</si>
  <si>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</si>
  <si>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</si>
  <si>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</si>
  <si>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</si>
  <si>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</si>
  <si>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</si>
  <si>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</si>
  <si>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</si>
  <si>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</si>
  <si>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</si>
  <si>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</si>
  <si>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</si>
  <si>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</si>
  <si>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</si>
  <si>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</si>
  <si>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</si>
  <si>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</si>
  <si>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</si>
  <si>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</si>
  <si>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</si>
  <si>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</si>
  <si>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</si>
  <si>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</si>
  <si>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</si>
  <si>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</si>
  <si>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</si>
  <si>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</si>
  <si>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</si>
  <si>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</si>
  <si>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</si>
  <si>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</si>
  <si>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</si>
  <si>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</si>
  <si>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</si>
  <si>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</si>
  <si>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</si>
  <si>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</si>
  <si>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</si>
  <si>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</si>
  <si>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</si>
  <si>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</si>
  <si>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</si>
  <si>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</si>
  <si>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</si>
  <si>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</si>
  <si>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</si>
  <si>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</si>
  <si>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</si>
  <si>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</si>
  <si>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</si>
  <si>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</si>
  <si>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</si>
  <si>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</si>
  <si>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</si>
  <si>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</si>
  <si>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</si>
  <si>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</si>
  <si>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</si>
  <si>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</si>
  <si>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</si>
  <si>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</si>
  <si>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</si>
  <si>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</si>
  <si>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</si>
  <si>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</si>
  <si>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</si>
  <si>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</si>
  <si>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</si>
  <si>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</si>
  <si>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</si>
  <si>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</si>
  <si>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</si>
  <si>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</si>
  <si>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</si>
  <si>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</si>
  <si>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</si>
  <si>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</si>
  <si>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</si>
  <si>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</si>
  <si>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</si>
  <si>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</si>
  <si>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</si>
  <si>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</si>
  <si>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</si>
  <si>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</si>
  <si>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</si>
  <si>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</si>
  <si>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</si>
  <si>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</si>
  <si>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</si>
  <si>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</si>
  <si>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</si>
  <si>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</si>
  <si>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</si>
  <si>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</si>
  <si>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</si>
  <si>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</si>
  <si>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</si>
  <si>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</si>
  <si>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</si>
  <si>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</si>
  <si>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</si>
  <si>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</si>
  <si>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</si>
  <si>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</si>
  <si>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</si>
  <si>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</si>
  <si>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</si>
  <si>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</si>
  <si>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</si>
  <si>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</si>
  <si>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</si>
  <si>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</si>
  <si>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</si>
  <si>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</si>
  <si>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</si>
  <si>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</si>
  <si>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</si>
  <si>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</si>
  <si>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</si>
  <si>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</si>
  <si>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</si>
  <si>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</si>
  <si>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</si>
  <si>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</si>
  <si>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</si>
  <si>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</si>
  <si>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</si>
  <si>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</si>
  <si>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</si>
  <si>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</si>
  <si>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</si>
  <si>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</si>
  <si>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</si>
  <si>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</si>
  <si>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</si>
  <si>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</si>
  <si>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</si>
  <si>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</si>
  <si>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</si>
  <si>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</si>
  <si>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</si>
  <si>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</si>
  <si>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</si>
  <si>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</si>
  <si>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</si>
  <si>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</si>
  <si>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</si>
  <si>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</si>
  <si>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</si>
  <si>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</si>
  <si>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</si>
  <si>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</si>
  <si>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</si>
  <si>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</si>
  <si>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</si>
  <si>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</si>
  <si>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</si>
  <si>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</si>
  <si>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</si>
  <si>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</si>
  <si>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</si>
  <si>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</si>
  <si>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</si>
  <si>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</si>
  <si>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</si>
  <si>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</si>
  <si>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</si>
  <si>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</si>
  <si>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</si>
  <si>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</si>
  <si>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</si>
  <si>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</si>
  <si>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</si>
  <si>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</si>
  <si>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</si>
  <si>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</si>
  <si>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</si>
  <si>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</si>
  <si>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</si>
  <si>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</si>
  <si>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</si>
  <si>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</si>
  <si>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</si>
  <si>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</si>
  <si>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</si>
  <si>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</si>
  <si>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</si>
  <si>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</si>
  <si>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</si>
  <si>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</si>
  <si>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</si>
  <si>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</si>
  <si>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</si>
  <si>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</si>
  <si>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</si>
  <si>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</si>
  <si>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</si>
  <si>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</si>
  <si>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</si>
  <si>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</si>
  <si>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</si>
  <si>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</si>
  <si>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</si>
  <si>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</si>
  <si>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</si>
  <si>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</si>
  <si>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</si>
  <si>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</si>
  <si>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</si>
  <si>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</si>
  <si>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</si>
  <si>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</si>
  <si>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</si>
  <si>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</si>
  <si>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</si>
  <si>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</si>
  <si>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</si>
  <si>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</si>
  <si>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</si>
  <si>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</si>
  <si>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</si>
  <si>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</si>
  <si>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</si>
  <si>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</si>
  <si>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</si>
  <si>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</si>
  <si>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</si>
  <si>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</si>
  <si>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</si>
  <si>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</si>
  <si>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</si>
  <si>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</si>
  <si>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</si>
  <si>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</si>
  <si>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</si>
  <si>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</si>
  <si>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</si>
  <si>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</si>
  <si>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</si>
  <si>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</si>
  <si>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</si>
  <si>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</si>
  <si>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</si>
  <si>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</si>
  <si>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</si>
  <si>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</si>
  <si>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</si>
  <si>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</si>
  <si>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</si>
  <si>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</si>
  <si>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</si>
  <si>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</si>
  <si>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</si>
  <si>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</si>
  <si>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</si>
  <si>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</si>
  <si>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</si>
  <si>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</si>
  <si>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</si>
  <si>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</si>
  <si>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</si>
  <si>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</si>
  <si>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</si>
  <si>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</si>
  <si>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</si>
  <si>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</si>
  <si>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</si>
  <si>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</si>
  <si>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</si>
  <si>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</si>
  <si>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</si>
  <si>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</si>
  <si>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</si>
  <si>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</si>
  <si>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</si>
  <si>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</si>
  <si>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</si>
  <si>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</si>
  <si>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</si>
  <si>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</si>
  <si>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</si>
  <si>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</si>
  <si>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</si>
  <si>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</si>
  <si>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</si>
  <si>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</si>
  <si>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</si>
  <si>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</si>
  <si>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</si>
  <si>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</si>
  <si>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</si>
  <si>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</si>
  <si>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</si>
  <si>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</si>
  <si>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</si>
  <si>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</si>
  <si>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</si>
  <si>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</si>
  <si>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</si>
  <si>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</si>
  <si>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</si>
  <si>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</si>
  <si>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</si>
  <si>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</si>
  <si>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</si>
  <si>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</si>
  <si>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</si>
  <si>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</si>
  <si>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</si>
  <si>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</si>
  <si>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</si>
  <si>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</si>
  <si>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</si>
  <si>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</si>
  <si>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</si>
  <si>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</si>
  <si>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</si>
  <si>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</si>
  <si>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</si>
  <si>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</si>
  <si>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</si>
  <si>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</si>
  <si>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</si>
  <si>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</si>
  <si>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</si>
  <si>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</si>
  <si>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</si>
  <si>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</si>
  <si>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</si>
  <si>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</si>
  <si>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</si>
  <si>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</si>
  <si>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</si>
  <si>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</si>
  <si>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</si>
  <si>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</si>
  <si>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</si>
  <si>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</si>
  <si>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</si>
  <si>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</si>
  <si>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</si>
  <si>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</si>
  <si>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</si>
  <si>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</si>
  <si>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</si>
  <si>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</si>
  <si>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</si>
  <si>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</si>
  <si>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</si>
  <si>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</si>
  <si>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</si>
  <si>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</si>
  <si>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</si>
  <si>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</si>
  <si>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</si>
  <si>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</si>
  <si>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</si>
  <si>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</si>
  <si>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</si>
  <si>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</si>
  <si>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</si>
  <si>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</si>
  <si>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</si>
  <si>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</si>
  <si>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</si>
  <si>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</si>
  <si>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</si>
  <si>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</si>
  <si>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</si>
  <si>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</si>
  <si>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</si>
  <si>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</si>
  <si>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</si>
  <si>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</si>
  <si>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</si>
  <si>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</si>
  <si>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</si>
  <si>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</si>
  <si>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</si>
  <si>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</si>
  <si>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</si>
  <si>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 xml:space="preserve">Gil Carrera, Santiago </t>
  </si>
  <si>
    <t>2 Gavetas Vacías y 1 Fallando</t>
  </si>
  <si>
    <t>1 Gavetas Vacías y 2 Fallando</t>
  </si>
  <si>
    <t>GAVETA DE DEPOSITOS LLENA</t>
  </si>
  <si>
    <t>V</t>
  </si>
  <si>
    <t>335812480</t>
  </si>
  <si>
    <t>335812787</t>
  </si>
  <si>
    <t>335812964</t>
  </si>
  <si>
    <t>335813045</t>
  </si>
  <si>
    <t>335813055</t>
  </si>
  <si>
    <t>335813322</t>
  </si>
  <si>
    <t>335813314</t>
  </si>
  <si>
    <t>335813313</t>
  </si>
  <si>
    <t>335813308</t>
  </si>
  <si>
    <t>335813307</t>
  </si>
  <si>
    <t>335813286</t>
  </si>
  <si>
    <t>335813285</t>
  </si>
  <si>
    <t>335813283</t>
  </si>
  <si>
    <t>335813280</t>
  </si>
  <si>
    <t>335813276</t>
  </si>
  <si>
    <t>335813273</t>
  </si>
  <si>
    <t>335813271</t>
  </si>
  <si>
    <t>335813268</t>
  </si>
  <si>
    <t>335813266</t>
  </si>
  <si>
    <t>335813209</t>
  </si>
  <si>
    <t>335813207</t>
  </si>
  <si>
    <t>335813199</t>
  </si>
  <si>
    <t>335813195</t>
  </si>
  <si>
    <t>335813194</t>
  </si>
  <si>
    <t>335813191</t>
  </si>
  <si>
    <t>335813160</t>
  </si>
  <si>
    <t>335813373</t>
  </si>
  <si>
    <t>335813371</t>
  </si>
  <si>
    <t>335813370</t>
  </si>
  <si>
    <t>335813369</t>
  </si>
  <si>
    <t>335813366</t>
  </si>
  <si>
    <t>335813365</t>
  </si>
  <si>
    <t>335813364</t>
  </si>
  <si>
    <t>335813359</t>
  </si>
  <si>
    <t>335813357</t>
  </si>
  <si>
    <t>335813348</t>
  </si>
  <si>
    <t>335813346</t>
  </si>
  <si>
    <t>335813345</t>
  </si>
  <si>
    <t>335813344</t>
  </si>
  <si>
    <t>335813338</t>
  </si>
  <si>
    <t>335813383</t>
  </si>
  <si>
    <t>335813382</t>
  </si>
  <si>
    <t>335813381</t>
  </si>
  <si>
    <t>335813378</t>
  </si>
  <si>
    <t>ATM Sirena Villa Mella</t>
  </si>
  <si>
    <t>06 Marzo de 2021</t>
  </si>
  <si>
    <t>335813390</t>
  </si>
  <si>
    <t>335813389</t>
  </si>
  <si>
    <t>335813388</t>
  </si>
  <si>
    <t>335813387</t>
  </si>
  <si>
    <t>335813386</t>
  </si>
  <si>
    <t>335813385</t>
  </si>
  <si>
    <t>GAVETA DE DEPOSITO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</si>
</sst>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8"/>
      <tableStyleElement type="headerRow" dxfId="267"/>
      <tableStyleElement type="totalRow" dxfId="266"/>
      <tableStyleElement type="firstColumn" dxfId="265"/>
      <tableStyleElement type="lastColumn" dxfId="264"/>
      <tableStyleElement type="firstRowStripe" dxfId="263"/>
      <tableStyleElement type="firstColumnStripe" dxfId="26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994</v>
          </cell>
          <cell r="B817" t="str">
            <v>ATM Telemicro</v>
          </cell>
          <cell r="C817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Q60"/>
  <sheetViews>
    <sheetView tabSelected="1" zoomScale="80" zoomScaleNormal="80" workbookViewId="0">
      <pane ySplit="4" topLeftCell="A26" activePane="bottomLeft" state="frozen"/>
      <selection pane="bottomLeft" activeCell="G59" sqref="G59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6.28515625" style="47" bestFit="1" customWidth="1"/>
    <col min="4" max="4" width="29.42578125" style="94" bestFit="1" customWidth="1"/>
    <col min="5" max="5" width="12.28515625" style="90" bestFit="1" customWidth="1"/>
    <col min="6" max="6" width="12.42578125" style="48" bestFit="1" customWidth="1"/>
    <col min="7" max="7" width="55.85546875" style="48" customWidth="1"/>
    <col min="8" max="11" width="5.28515625" style="48" customWidth="1"/>
    <col min="12" max="12" width="49.85546875" style="48" bestFit="1" customWidth="1"/>
    <col min="13" max="13" width="19.85546875" style="94" bestFit="1" customWidth="1"/>
    <col min="14" max="14" width="18" style="94" bestFit="1" customWidth="1"/>
    <col min="15" max="15" width="42.42578125" style="94" bestFit="1" customWidth="1"/>
    <col min="16" max="16" width="22.140625" style="74" customWidth="1"/>
    <col min="17" max="17" width="48.14062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7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7" ht="18.75" thickBot="1" x14ac:dyDescent="0.3">
      <c r="A3" s="133" t="s">
        <v>2553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ATM'!$A$2:$C$901,3,0)</f>
        <v>SUR</v>
      </c>
      <c r="B5" s="113" t="s">
        <v>2548</v>
      </c>
      <c r="C5" s="97">
        <v>44260.976782407408</v>
      </c>
      <c r="D5" s="96" t="s">
        <v>2189</v>
      </c>
      <c r="E5" s="106">
        <v>5</v>
      </c>
      <c r="F5" s="96" t="str">
        <f>VLOOKUP(E5,VIP!$A$2:$O11643,2,0)</f>
        <v>DRBR005</v>
      </c>
      <c r="G5" s="96" t="str">
        <f>VLOOKUP(E5,'LISTADO ATM'!$A$2:$B$900,2,0)</f>
        <v>ATM Oficina Autoservicio Villa Ofelia (San Juan)</v>
      </c>
      <c r="H5" s="96" t="str">
        <f>VLOOKUP(E5,VIP!$A$2:$O16564,7,FALSE)</f>
        <v>Si</v>
      </c>
      <c r="I5" s="96" t="str">
        <f>VLOOKUP(E5,VIP!$A$2:$O8529,8,FALSE)</f>
        <v>Si</v>
      </c>
      <c r="J5" s="96" t="str">
        <f>VLOOKUP(E5,VIP!$A$2:$O8479,8,FALSE)</f>
        <v>Si</v>
      </c>
      <c r="K5" s="96" t="str">
        <f>VLOOKUP(E5,VIP!$A$2:$O12053,6,0)</f>
        <v>NO</v>
      </c>
      <c r="L5" s="98" t="s">
        <v>2228</v>
      </c>
      <c r="M5" s="99" t="s">
        <v>2469</v>
      </c>
      <c r="N5" s="99" t="s">
        <v>2476</v>
      </c>
      <c r="O5" s="96" t="s">
        <v>2478</v>
      </c>
      <c r="P5" s="100"/>
      <c r="Q5" s="100" t="s">
        <v>2228</v>
      </c>
    </row>
    <row r="6" spans="1:17" ht="18" x14ac:dyDescent="0.25">
      <c r="A6" s="96" t="str">
        <f>VLOOKUP(E6,'LISTADO ATM'!$A$2:$C$901,3,0)</f>
        <v>DISTRITO NACIONAL</v>
      </c>
      <c r="B6" s="113" t="s">
        <v>2528</v>
      </c>
      <c r="C6" s="97">
        <v>44260.689918981479</v>
      </c>
      <c r="D6" s="96" t="s">
        <v>2189</v>
      </c>
      <c r="E6" s="106">
        <v>10</v>
      </c>
      <c r="F6" s="96" t="str">
        <f>VLOOKUP(E6,VIP!$A$2:$O11659,2,0)</f>
        <v>DRBR010</v>
      </c>
      <c r="G6" s="96" t="str">
        <f>VLOOKUP(E6,'LISTADO ATM'!$A$2:$B$900,2,0)</f>
        <v xml:space="preserve">ATM Ministerio Salud Pública </v>
      </c>
      <c r="H6" s="96" t="str">
        <f>VLOOKUP(E6,VIP!$A$2:$O16580,7,FALSE)</f>
        <v>Si</v>
      </c>
      <c r="I6" s="96" t="str">
        <f>VLOOKUP(E6,VIP!$A$2:$O8545,8,FALSE)</f>
        <v>Si</v>
      </c>
      <c r="J6" s="96" t="str">
        <f>VLOOKUP(E6,VIP!$A$2:$O8495,8,FALSE)</f>
        <v>Si</v>
      </c>
      <c r="K6" s="96" t="str">
        <f>VLOOKUP(E6,VIP!$A$2:$O12069,6,0)</f>
        <v>NO</v>
      </c>
      <c r="L6" s="98" t="s">
        <v>2228</v>
      </c>
      <c r="M6" s="99" t="s">
        <v>2469</v>
      </c>
      <c r="N6" s="99" t="s">
        <v>2476</v>
      </c>
      <c r="O6" s="96" t="s">
        <v>2478</v>
      </c>
      <c r="P6" s="100"/>
      <c r="Q6" s="100" t="s">
        <v>2228</v>
      </c>
    </row>
    <row r="7" spans="1:17" ht="18" x14ac:dyDescent="0.25">
      <c r="A7" s="96" t="str">
        <f>VLOOKUP(E7,'LISTADO ATM'!$A$2:$C$901,3,0)</f>
        <v>DISTRITO NACIONAL</v>
      </c>
      <c r="B7" s="113" t="s">
        <v>2531</v>
      </c>
      <c r="C7" s="97">
        <v>44260.682060185187</v>
      </c>
      <c r="D7" s="96" t="s">
        <v>2189</v>
      </c>
      <c r="E7" s="106">
        <v>15</v>
      </c>
      <c r="F7" s="96" t="str">
        <f>VLOOKUP(E7,VIP!$A$2:$O11662,2,0)</f>
        <v>DRBR015</v>
      </c>
      <c r="G7" s="96" t="str">
        <f>VLOOKUP(E7,'LISTADO ATM'!$A$2:$B$900,2,0)</f>
        <v>ATM DNI</v>
      </c>
      <c r="H7" s="96" t="str">
        <f>VLOOKUP(E7,VIP!$A$2:$O16583,7,FALSE)</f>
        <v>N/A</v>
      </c>
      <c r="I7" s="96" t="str">
        <f>VLOOKUP(E7,VIP!$A$2:$O8548,8,FALSE)</f>
        <v>N/A</v>
      </c>
      <c r="J7" s="96" t="str">
        <f>VLOOKUP(E7,VIP!$A$2:$O8498,8,FALSE)</f>
        <v>N/A</v>
      </c>
      <c r="K7" s="96" t="str">
        <f>VLOOKUP(E7,VIP!$A$2:$O12072,6,0)</f>
        <v>N/A</v>
      </c>
      <c r="L7" s="98" t="s">
        <v>2228</v>
      </c>
      <c r="M7" s="99" t="s">
        <v>2469</v>
      </c>
      <c r="N7" s="99" t="s">
        <v>2476</v>
      </c>
      <c r="O7" s="96" t="s">
        <v>2478</v>
      </c>
      <c r="P7" s="100"/>
      <c r="Q7" s="100" t="s">
        <v>2228</v>
      </c>
    </row>
    <row r="8" spans="1:17" ht="18" x14ac:dyDescent="0.25">
      <c r="A8" s="96" t="str">
        <f>VLOOKUP(E8,'LISTADO ATM'!$A$2:$C$901,3,0)</f>
        <v>DISTRITO NACIONAL</v>
      </c>
      <c r="B8" s="113" t="s">
        <v>2525</v>
      </c>
      <c r="C8" s="97">
        <v>44260.708136574074</v>
      </c>
      <c r="D8" s="96" t="s">
        <v>2189</v>
      </c>
      <c r="E8" s="106">
        <v>18</v>
      </c>
      <c r="F8" s="96" t="str">
        <f>VLOOKUP(E8,VIP!$A$2:$O11655,2,0)</f>
        <v>DRBR018</v>
      </c>
      <c r="G8" s="96" t="str">
        <f>VLOOKUP(E8,'LISTADO ATM'!$A$2:$B$900,2,0)</f>
        <v xml:space="preserve">ATM Oficina Haina Occidental I </v>
      </c>
      <c r="H8" s="96" t="str">
        <f>VLOOKUP(E8,VIP!$A$2:$O16576,7,FALSE)</f>
        <v>Si</v>
      </c>
      <c r="I8" s="96" t="str">
        <f>VLOOKUP(E8,VIP!$A$2:$O8541,8,FALSE)</f>
        <v>Si</v>
      </c>
      <c r="J8" s="96" t="str">
        <f>VLOOKUP(E8,VIP!$A$2:$O8491,8,FALSE)</f>
        <v>Si</v>
      </c>
      <c r="K8" s="96" t="str">
        <f>VLOOKUP(E8,VIP!$A$2:$O12065,6,0)</f>
        <v>SI</v>
      </c>
      <c r="L8" s="98" t="s">
        <v>2228</v>
      </c>
      <c r="M8" s="99" t="s">
        <v>2469</v>
      </c>
      <c r="N8" s="99" t="s">
        <v>2476</v>
      </c>
      <c r="O8" s="96" t="s">
        <v>2478</v>
      </c>
      <c r="P8" s="100"/>
      <c r="Q8" s="100" t="s">
        <v>2228</v>
      </c>
    </row>
    <row r="9" spans="1:17" ht="18" x14ac:dyDescent="0.25">
      <c r="A9" s="96" t="str">
        <f>VLOOKUP(E9,'LISTADO ATM'!$A$2:$C$901,3,0)</f>
        <v>DISTRITO NACIONAL</v>
      </c>
      <c r="B9" s="113" t="s">
        <v>2543</v>
      </c>
      <c r="C9" s="97">
        <v>44260.796712962961</v>
      </c>
      <c r="D9" s="96" t="s">
        <v>2189</v>
      </c>
      <c r="E9" s="106">
        <v>23</v>
      </c>
      <c r="F9" s="96" t="str">
        <f>VLOOKUP(E9,VIP!$A$2:$O11654,2,0)</f>
        <v>DRBR023</v>
      </c>
      <c r="G9" s="96" t="str">
        <f>VLOOKUP(E9,'LISTADO ATM'!$A$2:$B$900,2,0)</f>
        <v xml:space="preserve">ATM Oficina México </v>
      </c>
      <c r="H9" s="96" t="str">
        <f>VLOOKUP(E9,VIP!$A$2:$O16575,7,FALSE)</f>
        <v>Si</v>
      </c>
      <c r="I9" s="96" t="str">
        <f>VLOOKUP(E9,VIP!$A$2:$O8540,8,FALSE)</f>
        <v>Si</v>
      </c>
      <c r="J9" s="96" t="str">
        <f>VLOOKUP(E9,VIP!$A$2:$O8490,8,FALSE)</f>
        <v>Si</v>
      </c>
      <c r="K9" s="96" t="str">
        <f>VLOOKUP(E9,VIP!$A$2:$O12064,6,0)</f>
        <v>NO</v>
      </c>
      <c r="L9" s="98" t="s">
        <v>2440</v>
      </c>
      <c r="M9" s="99" t="s">
        <v>2469</v>
      </c>
      <c r="N9" s="99" t="s">
        <v>2476</v>
      </c>
      <c r="O9" s="96" t="s">
        <v>2478</v>
      </c>
      <c r="P9" s="100"/>
      <c r="Q9" s="100" t="s">
        <v>2440</v>
      </c>
    </row>
    <row r="10" spans="1:17" ht="18" x14ac:dyDescent="0.25">
      <c r="A10" s="96" t="str">
        <f>VLOOKUP(E10,'LISTADO ATM'!$A$2:$C$901,3,0)</f>
        <v>ESTE</v>
      </c>
      <c r="B10" s="113" t="s">
        <v>2527</v>
      </c>
      <c r="C10" s="97">
        <v>44260.690300925926</v>
      </c>
      <c r="D10" s="96" t="s">
        <v>2189</v>
      </c>
      <c r="E10" s="106">
        <v>27</v>
      </c>
      <c r="F10" s="96" t="str">
        <f>VLOOKUP(E10,VIP!$A$2:$O11658,2,0)</f>
        <v>DRBR027</v>
      </c>
      <c r="G10" s="96" t="str">
        <f>VLOOKUP(E10,'LISTADO ATM'!$A$2:$B$900,2,0)</f>
        <v>ATM Oficina El Seibo II</v>
      </c>
      <c r="H10" s="96" t="str">
        <f>VLOOKUP(E10,VIP!$A$2:$O16579,7,FALSE)</f>
        <v>Si</v>
      </c>
      <c r="I10" s="96" t="str">
        <f>VLOOKUP(E10,VIP!$A$2:$O8544,8,FALSE)</f>
        <v>Si</v>
      </c>
      <c r="J10" s="96" t="str">
        <f>VLOOKUP(E10,VIP!$A$2:$O8494,8,FALSE)</f>
        <v>Si</v>
      </c>
      <c r="K10" s="96" t="str">
        <f>VLOOKUP(E10,VIP!$A$2:$O12068,6,0)</f>
        <v>NO</v>
      </c>
      <c r="L10" s="98" t="s">
        <v>2228</v>
      </c>
      <c r="M10" s="99" t="s">
        <v>2469</v>
      </c>
      <c r="N10" s="99" t="s">
        <v>2476</v>
      </c>
      <c r="O10" s="96" t="s">
        <v>2478</v>
      </c>
      <c r="P10" s="100"/>
      <c r="Q10" s="100" t="s">
        <v>2228</v>
      </c>
    </row>
    <row r="11" spans="1:17" ht="18" x14ac:dyDescent="0.25">
      <c r="A11" s="96" t="str">
        <f>VLOOKUP(E11,'LISTADO ATM'!$A$2:$C$901,3,0)</f>
        <v>DISTRITO NACIONAL</v>
      </c>
      <c r="B11" s="113" t="s">
        <v>2529</v>
      </c>
      <c r="C11" s="97">
        <v>44260.683715277781</v>
      </c>
      <c r="D11" s="96" t="s">
        <v>2189</v>
      </c>
      <c r="E11" s="106">
        <v>34</v>
      </c>
      <c r="F11" s="96" t="str">
        <f>VLOOKUP(E11,VIP!$A$2:$O11660,2,0)</f>
        <v>DRBR034</v>
      </c>
      <c r="G11" s="96" t="str">
        <f>VLOOKUP(E11,'LISTADO ATM'!$A$2:$B$900,2,0)</f>
        <v xml:space="preserve">ATM Plaza de la Salud </v>
      </c>
      <c r="H11" s="96" t="str">
        <f>VLOOKUP(E11,VIP!$A$2:$O16581,7,FALSE)</f>
        <v>Si</v>
      </c>
      <c r="I11" s="96" t="str">
        <f>VLOOKUP(E11,VIP!$A$2:$O8546,8,FALSE)</f>
        <v>Si</v>
      </c>
      <c r="J11" s="96" t="str">
        <f>VLOOKUP(E11,VIP!$A$2:$O8496,8,FALSE)</f>
        <v>Si</v>
      </c>
      <c r="K11" s="96" t="str">
        <f>VLOOKUP(E11,VIP!$A$2:$O12070,6,0)</f>
        <v>NO</v>
      </c>
      <c r="L11" s="98" t="s">
        <v>2228</v>
      </c>
      <c r="M11" s="99" t="s">
        <v>2469</v>
      </c>
      <c r="N11" s="99" t="s">
        <v>2476</v>
      </c>
      <c r="O11" s="96" t="s">
        <v>2478</v>
      </c>
      <c r="P11" s="100"/>
      <c r="Q11" s="100" t="s">
        <v>2228</v>
      </c>
    </row>
    <row r="12" spans="1:17" ht="18" x14ac:dyDescent="0.25">
      <c r="A12" s="96" t="str">
        <f>VLOOKUP(E12,'LISTADO ATM'!$A$2:$C$901,3,0)</f>
        <v>DISTRITO NACIONAL</v>
      </c>
      <c r="B12" s="113" t="s">
        <v>2524</v>
      </c>
      <c r="C12" s="97">
        <v>44260.708495370367</v>
      </c>
      <c r="D12" s="96" t="s">
        <v>2189</v>
      </c>
      <c r="E12" s="106">
        <v>35</v>
      </c>
      <c r="F12" s="96" t="str">
        <f>VLOOKUP(E12,VIP!$A$2:$O11654,2,0)</f>
        <v>DRBR035</v>
      </c>
      <c r="G12" s="96" t="str">
        <f>VLOOKUP(E12,'LISTADO ATM'!$A$2:$B$900,2,0)</f>
        <v xml:space="preserve">ATM Dirección General de Aduanas I </v>
      </c>
      <c r="H12" s="96" t="str">
        <f>VLOOKUP(E12,VIP!$A$2:$O16575,7,FALSE)</f>
        <v>Si</v>
      </c>
      <c r="I12" s="96" t="str">
        <f>VLOOKUP(E12,VIP!$A$2:$O8540,8,FALSE)</f>
        <v>Si</v>
      </c>
      <c r="J12" s="96" t="str">
        <f>VLOOKUP(E12,VIP!$A$2:$O8490,8,FALSE)</f>
        <v>Si</v>
      </c>
      <c r="K12" s="96" t="str">
        <f>VLOOKUP(E12,VIP!$A$2:$O12064,6,0)</f>
        <v>NO</v>
      </c>
      <c r="L12" s="98" t="s">
        <v>2228</v>
      </c>
      <c r="M12" s="99" t="s">
        <v>2469</v>
      </c>
      <c r="N12" s="99" t="s">
        <v>2476</v>
      </c>
      <c r="O12" s="96" t="s">
        <v>2478</v>
      </c>
      <c r="P12" s="100"/>
      <c r="Q12" s="100" t="s">
        <v>2228</v>
      </c>
    </row>
    <row r="13" spans="1:17" ht="18" x14ac:dyDescent="0.25">
      <c r="A13" s="96" t="str">
        <f>VLOOKUP(E13,'LISTADO ATM'!$A$2:$C$901,3,0)</f>
        <v>DISTRITO NACIONAL</v>
      </c>
      <c r="B13" s="113" t="s">
        <v>2542</v>
      </c>
      <c r="C13" s="97">
        <v>44260.804467592592</v>
      </c>
      <c r="D13" s="96" t="s">
        <v>2189</v>
      </c>
      <c r="E13" s="106">
        <v>37</v>
      </c>
      <c r="F13" s="96" t="str">
        <f>VLOOKUP(E13,VIP!$A$2:$O11653,2,0)</f>
        <v>DRBR037</v>
      </c>
      <c r="G13" s="96" t="str">
        <f>VLOOKUP(E13,'LISTADO ATM'!$A$2:$B$900,2,0)</f>
        <v xml:space="preserve">ATM Oficina Villa Mella </v>
      </c>
      <c r="H13" s="96" t="str">
        <f>VLOOKUP(E13,VIP!$A$2:$O16574,7,FALSE)</f>
        <v>Si</v>
      </c>
      <c r="I13" s="96" t="str">
        <f>VLOOKUP(E13,VIP!$A$2:$O8539,8,FALSE)</f>
        <v>Si</v>
      </c>
      <c r="J13" s="96" t="str">
        <f>VLOOKUP(E13,VIP!$A$2:$O8489,8,FALSE)</f>
        <v>Si</v>
      </c>
      <c r="K13" s="96" t="str">
        <f>VLOOKUP(E13,VIP!$A$2:$O12063,6,0)</f>
        <v>SI</v>
      </c>
      <c r="L13" s="98" t="s">
        <v>2228</v>
      </c>
      <c r="M13" s="99" t="s">
        <v>2469</v>
      </c>
      <c r="N13" s="99" t="s">
        <v>2476</v>
      </c>
      <c r="O13" s="96" t="s">
        <v>2478</v>
      </c>
      <c r="P13" s="100"/>
      <c r="Q13" s="100" t="s">
        <v>2228</v>
      </c>
    </row>
    <row r="14" spans="1:17" ht="18" x14ac:dyDescent="0.25">
      <c r="A14" s="96" t="str">
        <f>VLOOKUP(E14,'LISTADO ATM'!$A$2:$C$901,3,0)</f>
        <v>DISTRITO NACIONAL</v>
      </c>
      <c r="B14" s="113">
        <v>335812156</v>
      </c>
      <c r="C14" s="97">
        <v>44259.853171296294</v>
      </c>
      <c r="D14" s="96" t="s">
        <v>2189</v>
      </c>
      <c r="E14" s="106">
        <v>54</v>
      </c>
      <c r="F14" s="96" t="str">
        <f>VLOOKUP(E14,VIP!$A$2:$O11599,2,0)</f>
        <v>DRBR054</v>
      </c>
      <c r="G14" s="96" t="str">
        <f>VLOOKUP(E14,'LISTADO ATM'!$A$2:$B$900,2,0)</f>
        <v xml:space="preserve">ATM Autoservicio Galería 360 </v>
      </c>
      <c r="H14" s="96" t="str">
        <f>VLOOKUP(E14,VIP!$A$2:$O16520,7,FALSE)</f>
        <v>Si</v>
      </c>
      <c r="I14" s="96" t="str">
        <f>VLOOKUP(E14,VIP!$A$2:$O8485,8,FALSE)</f>
        <v>Si</v>
      </c>
      <c r="J14" s="96" t="str">
        <f>VLOOKUP(E14,VIP!$A$2:$O8435,8,FALSE)</f>
        <v>Si</v>
      </c>
      <c r="K14" s="96" t="str">
        <f>VLOOKUP(E14,VIP!$A$2:$O12009,6,0)</f>
        <v>NO</v>
      </c>
      <c r="L14" s="98" t="s">
        <v>2254</v>
      </c>
      <c r="M14" s="99" t="s">
        <v>2469</v>
      </c>
      <c r="N14" s="99" t="s">
        <v>2476</v>
      </c>
      <c r="O14" s="96" t="s">
        <v>2478</v>
      </c>
      <c r="P14" s="101"/>
      <c r="Q14" s="100" t="s">
        <v>2254</v>
      </c>
    </row>
    <row r="15" spans="1:17" ht="18" x14ac:dyDescent="0.25">
      <c r="A15" s="96" t="str">
        <f>VLOOKUP(E15,'LISTADO ATM'!$A$2:$C$901,3,0)</f>
        <v>ESTE</v>
      </c>
      <c r="B15" s="113" t="s">
        <v>2540</v>
      </c>
      <c r="C15" s="97">
        <v>44260.81863425926</v>
      </c>
      <c r="D15" s="96" t="s">
        <v>2189</v>
      </c>
      <c r="E15" s="106">
        <v>78</v>
      </c>
      <c r="F15" s="96" t="str">
        <f>VLOOKUP(E15,VIP!$A$2:$O11651,2,0)</f>
        <v>DRBR078</v>
      </c>
      <c r="G15" s="96" t="str">
        <f>VLOOKUP(E15,'LISTADO ATM'!$A$2:$B$900,2,0)</f>
        <v xml:space="preserve">ATM Hotel Nickelodeon II ( Punta Cana) </v>
      </c>
      <c r="H15" s="96" t="str">
        <f>VLOOKUP(E15,VIP!$A$2:$O16572,7,FALSE)</f>
        <v>Si</v>
      </c>
      <c r="I15" s="96" t="str">
        <f>VLOOKUP(E15,VIP!$A$2:$O8537,8,FALSE)</f>
        <v>Si</v>
      </c>
      <c r="J15" s="96" t="str">
        <f>VLOOKUP(E15,VIP!$A$2:$O8487,8,FALSE)</f>
        <v>Si</v>
      </c>
      <c r="K15" s="96" t="str">
        <f>VLOOKUP(E15,VIP!$A$2:$O12061,6,0)</f>
        <v/>
      </c>
      <c r="L15" s="98" t="s">
        <v>2496</v>
      </c>
      <c r="M15" s="99" t="s">
        <v>2469</v>
      </c>
      <c r="N15" s="99" t="s">
        <v>2476</v>
      </c>
      <c r="O15" s="96" t="s">
        <v>2478</v>
      </c>
      <c r="P15" s="100"/>
      <c r="Q15" s="100" t="s">
        <v>2496</v>
      </c>
    </row>
    <row r="16" spans="1:17" ht="18" x14ac:dyDescent="0.25">
      <c r="A16" s="96" t="str">
        <f>VLOOKUP(E16,'LISTADO ATM'!$A$2:$C$901,3,0)</f>
        <v>NORTE</v>
      </c>
      <c r="B16" s="113" t="s">
        <v>2518</v>
      </c>
      <c r="C16" s="97">
        <v>44260.712627314817</v>
      </c>
      <c r="D16" s="96" t="s">
        <v>2190</v>
      </c>
      <c r="E16" s="106">
        <v>88</v>
      </c>
      <c r="F16" s="96" t="str">
        <f>VLOOKUP(E16,VIP!$A$2:$O11648,2,0)</f>
        <v>DRBR088</v>
      </c>
      <c r="G16" s="96" t="str">
        <f>VLOOKUP(E16,'LISTADO ATM'!$A$2:$B$900,2,0)</f>
        <v xml:space="preserve">ATM S/M La Fuente (Santiago) </v>
      </c>
      <c r="H16" s="96" t="str">
        <f>VLOOKUP(E16,VIP!$A$2:$O16569,7,FALSE)</f>
        <v>Si</v>
      </c>
      <c r="I16" s="96" t="str">
        <f>VLOOKUP(E16,VIP!$A$2:$O8534,8,FALSE)</f>
        <v>Si</v>
      </c>
      <c r="J16" s="96" t="str">
        <f>VLOOKUP(E16,VIP!$A$2:$O8484,8,FALSE)</f>
        <v>Si</v>
      </c>
      <c r="K16" s="96" t="str">
        <f>VLOOKUP(E16,VIP!$A$2:$O12058,6,0)</f>
        <v>NO</v>
      </c>
      <c r="L16" s="98" t="s">
        <v>2228</v>
      </c>
      <c r="M16" s="99" t="s">
        <v>2469</v>
      </c>
      <c r="N16" s="99" t="s">
        <v>2476</v>
      </c>
      <c r="O16" s="96" t="s">
        <v>2497</v>
      </c>
      <c r="P16" s="100"/>
      <c r="Q16" s="100" t="s">
        <v>2228</v>
      </c>
    </row>
    <row r="17" spans="1:17" ht="18" x14ac:dyDescent="0.25">
      <c r="A17" s="96" t="str">
        <f>VLOOKUP(E17,'LISTADO ATM'!$A$2:$C$901,3,0)</f>
        <v>NORTE</v>
      </c>
      <c r="B17" s="113" t="s">
        <v>2534</v>
      </c>
      <c r="C17" s="97">
        <v>44260.874236111114</v>
      </c>
      <c r="D17" s="96" t="s">
        <v>2487</v>
      </c>
      <c r="E17" s="106">
        <v>91</v>
      </c>
      <c r="F17" s="96" t="str">
        <f>VLOOKUP(E17,VIP!$A$2:$O11643,2,0)</f>
        <v>DRBR091</v>
      </c>
      <c r="G17" s="96" t="str">
        <f>VLOOKUP(E17,'LISTADO ATM'!$A$2:$B$900,2,0)</f>
        <v xml:space="preserve">ATM UNP Villa Isabela </v>
      </c>
      <c r="H17" s="96" t="str">
        <f>VLOOKUP(E17,VIP!$A$2:$O16564,7,FALSE)</f>
        <v>Si</v>
      </c>
      <c r="I17" s="96" t="str">
        <f>VLOOKUP(E17,VIP!$A$2:$O8529,8,FALSE)</f>
        <v>Si</v>
      </c>
      <c r="J17" s="96" t="str">
        <f>VLOOKUP(E17,VIP!$A$2:$O8479,8,FALSE)</f>
        <v>Si</v>
      </c>
      <c r="K17" s="96" t="str">
        <f>VLOOKUP(E17,VIP!$A$2:$O12053,6,0)</f>
        <v>NO</v>
      </c>
      <c r="L17" s="98" t="s">
        <v>2462</v>
      </c>
      <c r="M17" s="99" t="s">
        <v>2469</v>
      </c>
      <c r="N17" s="99" t="s">
        <v>2476</v>
      </c>
      <c r="O17" s="96" t="s">
        <v>2490</v>
      </c>
      <c r="P17" s="100"/>
      <c r="Q17" s="100" t="s">
        <v>2462</v>
      </c>
    </row>
    <row r="18" spans="1:17" ht="18" x14ac:dyDescent="0.25">
      <c r="A18" s="96" t="str">
        <f>VLOOKUP(E18,'LISTADO ATM'!$A$2:$C$901,3,0)</f>
        <v>NORTE</v>
      </c>
      <c r="B18" s="113" t="s">
        <v>2544</v>
      </c>
      <c r="C18" s="97">
        <v>44260.795046296298</v>
      </c>
      <c r="D18" s="96" t="s">
        <v>2190</v>
      </c>
      <c r="E18" s="106">
        <v>97</v>
      </c>
      <c r="F18" s="96" t="str">
        <f>VLOOKUP(E18,VIP!$A$2:$O11655,2,0)</f>
        <v>DRBR097</v>
      </c>
      <c r="G18" s="96" t="str">
        <f>VLOOKUP(E18,'LISTADO ATM'!$A$2:$B$900,2,0)</f>
        <v xml:space="preserve">ATM Oficina Villa Riva </v>
      </c>
      <c r="H18" s="96" t="str">
        <f>VLOOKUP(E18,VIP!$A$2:$O16576,7,FALSE)</f>
        <v>Si</v>
      </c>
      <c r="I18" s="96" t="str">
        <f>VLOOKUP(E18,VIP!$A$2:$O8541,8,FALSE)</f>
        <v>Si</v>
      </c>
      <c r="J18" s="96" t="str">
        <f>VLOOKUP(E18,VIP!$A$2:$O8491,8,FALSE)</f>
        <v>Si</v>
      </c>
      <c r="K18" s="96" t="str">
        <f>VLOOKUP(E18,VIP!$A$2:$O12065,6,0)</f>
        <v>NO</v>
      </c>
      <c r="L18" s="98" t="s">
        <v>2254</v>
      </c>
      <c r="M18" s="99" t="s">
        <v>2469</v>
      </c>
      <c r="N18" s="99" t="s">
        <v>2476</v>
      </c>
      <c r="O18" s="96" t="s">
        <v>2497</v>
      </c>
      <c r="P18" s="100"/>
      <c r="Q18" s="100" t="s">
        <v>2254</v>
      </c>
    </row>
    <row r="19" spans="1:17" ht="18" x14ac:dyDescent="0.25">
      <c r="A19" s="96" t="str">
        <f>VLOOKUP(E19,'LISTADO ATM'!$A$2:$C$901,3,0)</f>
        <v>ESTE</v>
      </c>
      <c r="B19" s="113" t="s">
        <v>2535</v>
      </c>
      <c r="C19" s="97">
        <v>44260.872337962966</v>
      </c>
      <c r="D19" s="96" t="s">
        <v>2487</v>
      </c>
      <c r="E19" s="106">
        <v>117</v>
      </c>
      <c r="F19" s="96" t="str">
        <f>VLOOKUP(E19,VIP!$A$2:$O11644,2,0)</f>
        <v>DRBR117</v>
      </c>
      <c r="G19" s="96" t="str">
        <f>VLOOKUP(E19,'LISTADO ATM'!$A$2:$B$900,2,0)</f>
        <v xml:space="preserve">ATM Oficina El Seybo </v>
      </c>
      <c r="H19" s="96" t="str">
        <f>VLOOKUP(E19,VIP!$A$2:$O16565,7,FALSE)</f>
        <v>Si</v>
      </c>
      <c r="I19" s="96" t="str">
        <f>VLOOKUP(E19,VIP!$A$2:$O8530,8,FALSE)</f>
        <v>Si</v>
      </c>
      <c r="J19" s="96" t="str">
        <f>VLOOKUP(E19,VIP!$A$2:$O8480,8,FALSE)</f>
        <v>Si</v>
      </c>
      <c r="K19" s="96" t="str">
        <f>VLOOKUP(E19,VIP!$A$2:$O12054,6,0)</f>
        <v>SI</v>
      </c>
      <c r="L19" s="98" t="s">
        <v>2430</v>
      </c>
      <c r="M19" s="99" t="s">
        <v>2469</v>
      </c>
      <c r="N19" s="99" t="s">
        <v>2476</v>
      </c>
      <c r="O19" s="96" t="s">
        <v>2490</v>
      </c>
      <c r="P19" s="100"/>
      <c r="Q19" s="100" t="s">
        <v>2430</v>
      </c>
    </row>
    <row r="20" spans="1:17" ht="18" x14ac:dyDescent="0.25">
      <c r="A20" s="96" t="str">
        <f>VLOOKUP(E20,'LISTADO ATM'!$A$2:$C$901,3,0)</f>
        <v>SUR</v>
      </c>
      <c r="B20" s="113" t="s">
        <v>2537</v>
      </c>
      <c r="C20" s="97">
        <v>44260.866388888891</v>
      </c>
      <c r="D20" s="96" t="s">
        <v>2487</v>
      </c>
      <c r="E20" s="106">
        <v>182</v>
      </c>
      <c r="F20" s="96" t="str">
        <f>VLOOKUP(E20,VIP!$A$2:$O11646,2,0)</f>
        <v>DRBR182</v>
      </c>
      <c r="G20" s="96" t="str">
        <f>VLOOKUP(E20,'LISTADO ATM'!$A$2:$B$900,2,0)</f>
        <v xml:space="preserve">ATM Barahona Comb </v>
      </c>
      <c r="H20" s="96" t="str">
        <f>VLOOKUP(E20,VIP!$A$2:$O16567,7,FALSE)</f>
        <v>Si</v>
      </c>
      <c r="I20" s="96" t="str">
        <f>VLOOKUP(E20,VIP!$A$2:$O8532,8,FALSE)</f>
        <v>Si</v>
      </c>
      <c r="J20" s="96" t="str">
        <f>VLOOKUP(E20,VIP!$A$2:$O8482,8,FALSE)</f>
        <v>Si</v>
      </c>
      <c r="K20" s="96" t="str">
        <f>VLOOKUP(E20,VIP!$A$2:$O12056,6,0)</f>
        <v>NO</v>
      </c>
      <c r="L20" s="98" t="s">
        <v>2430</v>
      </c>
      <c r="M20" s="99" t="s">
        <v>2469</v>
      </c>
      <c r="N20" s="99" t="s">
        <v>2476</v>
      </c>
      <c r="O20" s="96" t="s">
        <v>2490</v>
      </c>
      <c r="P20" s="100"/>
      <c r="Q20" s="100" t="s">
        <v>2430</v>
      </c>
    </row>
    <row r="21" spans="1:17" ht="18" x14ac:dyDescent="0.25">
      <c r="A21" s="96" t="str">
        <f>VLOOKUP(E21,'LISTADO ATM'!$A$2:$C$901,3,0)</f>
        <v>ESTE</v>
      </c>
      <c r="B21" s="113" t="s">
        <v>2554</v>
      </c>
      <c r="C21" s="97">
        <v>44261.112997685188</v>
      </c>
      <c r="D21" s="96" t="s">
        <v>2189</v>
      </c>
      <c r="E21" s="106">
        <v>204</v>
      </c>
      <c r="F21" s="96" t="str">
        <f>VLOOKUP(E21,VIP!$A$2:$O11644,2,0)</f>
        <v>DRBR204</v>
      </c>
      <c r="G21" s="96" t="str">
        <f>VLOOKUP(E21,'LISTADO ATM'!$A$2:$B$900,2,0)</f>
        <v>ATM Hotel Dominicus II</v>
      </c>
      <c r="H21" s="96" t="str">
        <f>VLOOKUP(E21,VIP!$A$2:$O16565,7,FALSE)</f>
        <v>Si</v>
      </c>
      <c r="I21" s="96" t="str">
        <f>VLOOKUP(E21,VIP!$A$2:$O8530,8,FALSE)</f>
        <v>Si</v>
      </c>
      <c r="J21" s="96" t="str">
        <f>VLOOKUP(E21,VIP!$A$2:$O8480,8,FALSE)</f>
        <v>Si</v>
      </c>
      <c r="K21" s="96" t="str">
        <f>VLOOKUP(E21,VIP!$A$2:$O12054,6,0)</f>
        <v>NO</v>
      </c>
      <c r="L21" s="98" t="s">
        <v>2254</v>
      </c>
      <c r="M21" s="99" t="s">
        <v>2469</v>
      </c>
      <c r="N21" s="99" t="s">
        <v>2476</v>
      </c>
      <c r="O21" s="96" t="s">
        <v>2478</v>
      </c>
      <c r="P21" s="100"/>
      <c r="Q21" s="100" t="s">
        <v>2254</v>
      </c>
    </row>
    <row r="22" spans="1:17" ht="18" x14ac:dyDescent="0.25">
      <c r="A22" s="96" t="str">
        <f>VLOOKUP(E22,'LISTADO ATM'!$A$2:$C$901,3,0)</f>
        <v>ESTE</v>
      </c>
      <c r="B22" s="113" t="s">
        <v>2551</v>
      </c>
      <c r="C22" s="97">
        <v>44260.909409722219</v>
      </c>
      <c r="D22" s="96" t="s">
        <v>2189</v>
      </c>
      <c r="E22" s="106">
        <v>219</v>
      </c>
      <c r="F22" s="96" t="str">
        <f>VLOOKUP(E22,VIP!$A$2:$O11646,2,0)</f>
        <v>DRBR219</v>
      </c>
      <c r="G22" s="96" t="str">
        <f>VLOOKUP(E22,'LISTADO ATM'!$A$2:$B$900,2,0)</f>
        <v xml:space="preserve">ATM Oficina La Altagracia (Higuey) </v>
      </c>
      <c r="H22" s="96" t="str">
        <f>VLOOKUP(E22,VIP!$A$2:$O16567,7,FALSE)</f>
        <v>Si</v>
      </c>
      <c r="I22" s="96" t="str">
        <f>VLOOKUP(E22,VIP!$A$2:$O8532,8,FALSE)</f>
        <v>Si</v>
      </c>
      <c r="J22" s="96" t="str">
        <f>VLOOKUP(E22,VIP!$A$2:$O8482,8,FALSE)</f>
        <v>Si</v>
      </c>
      <c r="K22" s="96" t="str">
        <f>VLOOKUP(E22,VIP!$A$2:$O12056,6,0)</f>
        <v>NO</v>
      </c>
      <c r="L22" s="98" t="s">
        <v>2496</v>
      </c>
      <c r="M22" s="99" t="s">
        <v>2469</v>
      </c>
      <c r="N22" s="99" t="s">
        <v>2476</v>
      </c>
      <c r="O22" s="96" t="s">
        <v>2478</v>
      </c>
      <c r="P22" s="100"/>
      <c r="Q22" s="100" t="s">
        <v>2496</v>
      </c>
    </row>
    <row r="23" spans="1:17" ht="18" x14ac:dyDescent="0.25">
      <c r="A23" s="96" t="str">
        <f>VLOOKUP(E23,'LISTADO ATM'!$A$2:$C$901,3,0)</f>
        <v>DISTRITO NACIONAL</v>
      </c>
      <c r="B23" s="113" t="s">
        <v>2523</v>
      </c>
      <c r="C23" s="97">
        <v>44260.709201388891</v>
      </c>
      <c r="D23" s="96" t="s">
        <v>2189</v>
      </c>
      <c r="E23" s="106">
        <v>224</v>
      </c>
      <c r="F23" s="96" t="str">
        <f>VLOOKUP(E23,VIP!$A$2:$O11653,2,0)</f>
        <v>DRBR224</v>
      </c>
      <c r="G23" s="96" t="str">
        <f>VLOOKUP(E23,'LISTADO ATM'!$A$2:$B$900,2,0)</f>
        <v xml:space="preserve">ATM S/M Nacional El Millón (Núñez de Cáceres) </v>
      </c>
      <c r="H23" s="96" t="str">
        <f>VLOOKUP(E23,VIP!$A$2:$O16574,7,FALSE)</f>
        <v>Si</v>
      </c>
      <c r="I23" s="96" t="str">
        <f>VLOOKUP(E23,VIP!$A$2:$O8539,8,FALSE)</f>
        <v>Si</v>
      </c>
      <c r="J23" s="96" t="str">
        <f>VLOOKUP(E23,VIP!$A$2:$O8489,8,FALSE)</f>
        <v>Si</v>
      </c>
      <c r="K23" s="96" t="str">
        <f>VLOOKUP(E23,VIP!$A$2:$O12063,6,0)</f>
        <v>SI</v>
      </c>
      <c r="L23" s="98" t="s">
        <v>2228</v>
      </c>
      <c r="M23" s="99" t="s">
        <v>2469</v>
      </c>
      <c r="N23" s="99" t="s">
        <v>2476</v>
      </c>
      <c r="O23" s="96" t="s">
        <v>2478</v>
      </c>
      <c r="P23" s="100"/>
      <c r="Q23" s="100" t="s">
        <v>2228</v>
      </c>
    </row>
    <row r="24" spans="1:17" ht="18" x14ac:dyDescent="0.25">
      <c r="A24" s="96" t="str">
        <f>VLOOKUP(E24,'LISTADO ATM'!$A$2:$C$901,3,0)</f>
        <v>NORTE</v>
      </c>
      <c r="B24" s="113" t="s">
        <v>2522</v>
      </c>
      <c r="C24" s="97">
        <v>44260.709606481483</v>
      </c>
      <c r="D24" s="96" t="s">
        <v>2190</v>
      </c>
      <c r="E24" s="106">
        <v>257</v>
      </c>
      <c r="F24" s="96" t="str">
        <f>VLOOKUP(E24,VIP!$A$2:$O11652,2,0)</f>
        <v>DRBR257</v>
      </c>
      <c r="G24" s="96" t="str">
        <f>VLOOKUP(E24,'LISTADO ATM'!$A$2:$B$900,2,0)</f>
        <v xml:space="preserve">ATM S/M Pola (Santiago) </v>
      </c>
      <c r="H24" s="96" t="str">
        <f>VLOOKUP(E24,VIP!$A$2:$O16573,7,FALSE)</f>
        <v>Si</v>
      </c>
      <c r="I24" s="96" t="str">
        <f>VLOOKUP(E24,VIP!$A$2:$O8538,8,FALSE)</f>
        <v>Si</v>
      </c>
      <c r="J24" s="96" t="str">
        <f>VLOOKUP(E24,VIP!$A$2:$O8488,8,FALSE)</f>
        <v>Si</v>
      </c>
      <c r="K24" s="96" t="str">
        <f>VLOOKUP(E24,VIP!$A$2:$O12062,6,0)</f>
        <v>NO</v>
      </c>
      <c r="L24" s="98" t="s">
        <v>2228</v>
      </c>
      <c r="M24" s="99" t="s">
        <v>2469</v>
      </c>
      <c r="N24" s="99" t="s">
        <v>2476</v>
      </c>
      <c r="O24" s="96" t="s">
        <v>2497</v>
      </c>
      <c r="P24" s="100"/>
      <c r="Q24" s="100" t="s">
        <v>2228</v>
      </c>
    </row>
    <row r="25" spans="1:17" ht="18" x14ac:dyDescent="0.25">
      <c r="A25" s="96" t="str">
        <f>VLOOKUP(E25,'LISTADO ATM'!$A$2:$C$901,3,0)</f>
        <v>DISTRITO NACIONAL</v>
      </c>
      <c r="B25" s="113" t="s">
        <v>2547</v>
      </c>
      <c r="C25" s="97">
        <v>44260.780555555553</v>
      </c>
      <c r="D25" s="96" t="s">
        <v>2189</v>
      </c>
      <c r="E25" s="106">
        <v>281</v>
      </c>
      <c r="F25" s="96" t="str">
        <f>VLOOKUP(E25,VIP!$A$2:$O11658,2,0)</f>
        <v>DRBR737</v>
      </c>
      <c r="G25" s="96" t="str">
        <f>VLOOKUP(E25,'LISTADO ATM'!$A$2:$B$900,2,0)</f>
        <v xml:space="preserve">ATM S/M Pola Independencia </v>
      </c>
      <c r="H25" s="96" t="str">
        <f>VLOOKUP(E25,VIP!$A$2:$O16579,7,FALSE)</f>
        <v>Si</v>
      </c>
      <c r="I25" s="96" t="str">
        <f>VLOOKUP(E25,VIP!$A$2:$O8544,8,FALSE)</f>
        <v>Si</v>
      </c>
      <c r="J25" s="96" t="str">
        <f>VLOOKUP(E25,VIP!$A$2:$O8494,8,FALSE)</f>
        <v>Si</v>
      </c>
      <c r="K25" s="96" t="str">
        <f>VLOOKUP(E25,VIP!$A$2:$O12068,6,0)</f>
        <v>NO</v>
      </c>
      <c r="L25" s="98" t="s">
        <v>2228</v>
      </c>
      <c r="M25" s="99" t="s">
        <v>2469</v>
      </c>
      <c r="N25" s="99" t="s">
        <v>2476</v>
      </c>
      <c r="O25" s="96" t="s">
        <v>2478</v>
      </c>
      <c r="P25" s="100"/>
      <c r="Q25" s="100" t="s">
        <v>2228</v>
      </c>
    </row>
    <row r="26" spans="1:17" ht="18" x14ac:dyDescent="0.25">
      <c r="A26" s="96" t="str">
        <f>VLOOKUP(E26,'LISTADO ATM'!$A$2:$C$901,3,0)</f>
        <v>NORTE</v>
      </c>
      <c r="B26" s="113" t="s">
        <v>2512</v>
      </c>
      <c r="C26" s="97">
        <v>44260.633680555555</v>
      </c>
      <c r="D26" s="96" t="s">
        <v>2190</v>
      </c>
      <c r="E26" s="106">
        <v>299</v>
      </c>
      <c r="F26" s="96" t="str">
        <f>VLOOKUP(E26,VIP!$A$2:$O11636,2,0)</f>
        <v>DRBR299</v>
      </c>
      <c r="G26" s="96" t="str">
        <f>VLOOKUP(E26,'LISTADO ATM'!$A$2:$B$900,2,0)</f>
        <v xml:space="preserve">ATM S/M Aprezio Cotui </v>
      </c>
      <c r="H26" s="96" t="str">
        <f>VLOOKUP(E26,VIP!$A$2:$O16557,7,FALSE)</f>
        <v>Si</v>
      </c>
      <c r="I26" s="96" t="str">
        <f>VLOOKUP(E26,VIP!$A$2:$O8522,8,FALSE)</f>
        <v>Si</v>
      </c>
      <c r="J26" s="96" t="str">
        <f>VLOOKUP(E26,VIP!$A$2:$O8472,8,FALSE)</f>
        <v>Si</v>
      </c>
      <c r="K26" s="96" t="str">
        <f>VLOOKUP(E26,VIP!$A$2:$O12046,6,0)</f>
        <v>NO</v>
      </c>
      <c r="L26" s="98" t="s">
        <v>2228</v>
      </c>
      <c r="M26" s="99" t="s">
        <v>2469</v>
      </c>
      <c r="N26" s="99" t="s">
        <v>2476</v>
      </c>
      <c r="O26" s="96" t="s">
        <v>2503</v>
      </c>
      <c r="P26" s="100"/>
      <c r="Q26" s="100" t="s">
        <v>2228</v>
      </c>
    </row>
    <row r="27" spans="1:17" ht="18" x14ac:dyDescent="0.25">
      <c r="A27" s="96" t="str">
        <f>VLOOKUP(E27,'LISTADO ATM'!$A$2:$C$901,3,0)</f>
        <v>DISTRITO NACIONAL</v>
      </c>
      <c r="B27" s="113" t="s">
        <v>2521</v>
      </c>
      <c r="C27" s="97">
        <v>44260.710046296299</v>
      </c>
      <c r="D27" s="96" t="s">
        <v>2189</v>
      </c>
      <c r="E27" s="106">
        <v>327</v>
      </c>
      <c r="F27" s="96" t="str">
        <f>VLOOKUP(E27,VIP!$A$2:$O11651,2,0)</f>
        <v>DRBR327</v>
      </c>
      <c r="G27" s="96" t="str">
        <f>VLOOKUP(E27,'LISTADO ATM'!$A$2:$B$900,2,0)</f>
        <v xml:space="preserve">ATM UNP CCN (Nacional 27 de Febrero) </v>
      </c>
      <c r="H27" s="96" t="str">
        <f>VLOOKUP(E27,VIP!$A$2:$O16572,7,FALSE)</f>
        <v>Si</v>
      </c>
      <c r="I27" s="96" t="str">
        <f>VLOOKUP(E27,VIP!$A$2:$O8537,8,FALSE)</f>
        <v>Si</v>
      </c>
      <c r="J27" s="96" t="str">
        <f>VLOOKUP(E27,VIP!$A$2:$O8487,8,FALSE)</f>
        <v>Si</v>
      </c>
      <c r="K27" s="96" t="str">
        <f>VLOOKUP(E27,VIP!$A$2:$O12061,6,0)</f>
        <v>NO</v>
      </c>
      <c r="L27" s="98" t="s">
        <v>2228</v>
      </c>
      <c r="M27" s="99" t="s">
        <v>2469</v>
      </c>
      <c r="N27" s="99" t="s">
        <v>2476</v>
      </c>
      <c r="O27" s="96" t="s">
        <v>2478</v>
      </c>
      <c r="P27" s="100"/>
      <c r="Q27" s="100" t="s">
        <v>2228</v>
      </c>
    </row>
    <row r="28" spans="1:17" ht="18" x14ac:dyDescent="0.25">
      <c r="A28" s="96" t="str">
        <f>VLOOKUP(E28,'LISTADO ATM'!$A$2:$C$901,3,0)</f>
        <v>DISTRITO NACIONAL</v>
      </c>
      <c r="B28" s="113" t="s">
        <v>2530</v>
      </c>
      <c r="C28" s="97">
        <v>44260.682500000003</v>
      </c>
      <c r="D28" s="96" t="s">
        <v>2189</v>
      </c>
      <c r="E28" s="106">
        <v>363</v>
      </c>
      <c r="F28" s="96" t="e">
        <f>VLOOKUP(E28,VIP!$A$2:$O11661,2,0)</f>
        <v>#N/A</v>
      </c>
      <c r="G28" s="96" t="str">
        <f>VLOOKUP(E28,'LISTADO ATM'!$A$2:$B$900,2,0)</f>
        <v>ATM Sirena Villa Mella</v>
      </c>
      <c r="H28" s="96" t="e">
        <f>VLOOKUP(E28,VIP!$A$2:$O16582,7,FALSE)</f>
        <v>#N/A</v>
      </c>
      <c r="I28" s="96" t="e">
        <f>VLOOKUP(E28,VIP!$A$2:$O8547,8,FALSE)</f>
        <v>#N/A</v>
      </c>
      <c r="J28" s="96" t="e">
        <f>VLOOKUP(E28,VIP!$A$2:$O8497,8,FALSE)</f>
        <v>#N/A</v>
      </c>
      <c r="K28" s="96" t="e">
        <f>VLOOKUP(E28,VIP!$A$2:$O12071,6,0)</f>
        <v>#N/A</v>
      </c>
      <c r="L28" s="98" t="s">
        <v>2228</v>
      </c>
      <c r="M28" s="99" t="s">
        <v>2469</v>
      </c>
      <c r="N28" s="99" t="s">
        <v>2476</v>
      </c>
      <c r="O28" s="96" t="s">
        <v>2478</v>
      </c>
      <c r="P28" s="100"/>
      <c r="Q28" s="100" t="s">
        <v>2228</v>
      </c>
    </row>
    <row r="29" spans="1:17" ht="18" x14ac:dyDescent="0.25">
      <c r="A29" s="96" t="str">
        <f>VLOOKUP(E29,'LISTADO ATM'!$A$2:$C$901,3,0)</f>
        <v>NORTE</v>
      </c>
      <c r="B29" s="113" t="s">
        <v>2514</v>
      </c>
      <c r="C29" s="97">
        <v>44260.728703703702</v>
      </c>
      <c r="D29" s="96" t="s">
        <v>2190</v>
      </c>
      <c r="E29" s="106">
        <v>380</v>
      </c>
      <c r="F29" s="96" t="str">
        <f>VLOOKUP(E29,VIP!$A$2:$O11643,2,0)</f>
        <v>DRBR380</v>
      </c>
      <c r="G29" s="96" t="str">
        <f>VLOOKUP(E29,'LISTADO ATM'!$A$2:$B$900,2,0)</f>
        <v xml:space="preserve">ATM Oficina Navarrete </v>
      </c>
      <c r="H29" s="96" t="str">
        <f>VLOOKUP(E29,VIP!$A$2:$O16564,7,FALSE)</f>
        <v>Si</v>
      </c>
      <c r="I29" s="96" t="str">
        <f>VLOOKUP(E29,VIP!$A$2:$O8529,8,FALSE)</f>
        <v>Si</v>
      </c>
      <c r="J29" s="96" t="str">
        <f>VLOOKUP(E29,VIP!$A$2:$O8479,8,FALSE)</f>
        <v>Si</v>
      </c>
      <c r="K29" s="96" t="str">
        <f>VLOOKUP(E29,VIP!$A$2:$O12053,6,0)</f>
        <v>NO</v>
      </c>
      <c r="L29" s="98" t="s">
        <v>2228</v>
      </c>
      <c r="M29" s="99" t="s">
        <v>2469</v>
      </c>
      <c r="N29" s="99" t="s">
        <v>2476</v>
      </c>
      <c r="O29" s="96" t="s">
        <v>2497</v>
      </c>
      <c r="P29" s="100"/>
      <c r="Q29" s="100" t="s">
        <v>2228</v>
      </c>
    </row>
    <row r="30" spans="1:17" ht="18" x14ac:dyDescent="0.25">
      <c r="A30" s="96" t="str">
        <f>VLOOKUP(E30,'LISTADO ATM'!$A$2:$C$901,3,0)</f>
        <v>NORTE</v>
      </c>
      <c r="B30" s="113" t="s">
        <v>2516</v>
      </c>
      <c r="C30" s="97">
        <v>44260.726087962961</v>
      </c>
      <c r="D30" s="96" t="s">
        <v>2190</v>
      </c>
      <c r="E30" s="106">
        <v>388</v>
      </c>
      <c r="F30" s="96" t="str">
        <f>VLOOKUP(E30,VIP!$A$2:$O11645,2,0)</f>
        <v>DRBR388</v>
      </c>
      <c r="G30" s="96" t="str">
        <f>VLOOKUP(E30,'LISTADO ATM'!$A$2:$B$900,2,0)</f>
        <v xml:space="preserve">ATM Multicentro La Sirena Puerto Plata </v>
      </c>
      <c r="H30" s="96" t="str">
        <f>VLOOKUP(E30,VIP!$A$2:$O16566,7,FALSE)</f>
        <v>Si</v>
      </c>
      <c r="I30" s="96" t="str">
        <f>VLOOKUP(E30,VIP!$A$2:$O8531,8,FALSE)</f>
        <v>Si</v>
      </c>
      <c r="J30" s="96" t="str">
        <f>VLOOKUP(E30,VIP!$A$2:$O8481,8,FALSE)</f>
        <v>Si</v>
      </c>
      <c r="K30" s="96" t="str">
        <f>VLOOKUP(E30,VIP!$A$2:$O12055,6,0)</f>
        <v>NO</v>
      </c>
      <c r="L30" s="98" t="s">
        <v>2496</v>
      </c>
      <c r="M30" s="99" t="s">
        <v>2469</v>
      </c>
      <c r="N30" s="99" t="s">
        <v>2476</v>
      </c>
      <c r="O30" s="96" t="s">
        <v>2497</v>
      </c>
      <c r="P30" s="100"/>
      <c r="Q30" s="100" t="s">
        <v>2496</v>
      </c>
    </row>
    <row r="31" spans="1:17" ht="18" x14ac:dyDescent="0.25">
      <c r="A31" s="96" t="str">
        <f>VLOOKUP(E31,'LISTADO ATM'!$A$2:$C$901,3,0)</f>
        <v>NORTE</v>
      </c>
      <c r="B31" s="113" t="s">
        <v>2536</v>
      </c>
      <c r="C31" s="97">
        <v>44260.869733796295</v>
      </c>
      <c r="D31" s="96" t="s">
        <v>2487</v>
      </c>
      <c r="E31" s="106">
        <v>405</v>
      </c>
      <c r="F31" s="96" t="str">
        <f>VLOOKUP(E31,VIP!$A$2:$O11645,2,0)</f>
        <v>DRBR405</v>
      </c>
      <c r="G31" s="96" t="str">
        <f>VLOOKUP(E31,'LISTADO ATM'!$A$2:$B$900,2,0)</f>
        <v xml:space="preserve">ATM UNP Loma de Cabrera </v>
      </c>
      <c r="H31" s="96" t="str">
        <f>VLOOKUP(E31,VIP!$A$2:$O16566,7,FALSE)</f>
        <v>Si</v>
      </c>
      <c r="I31" s="96" t="str">
        <f>VLOOKUP(E31,VIP!$A$2:$O8531,8,FALSE)</f>
        <v>Si</v>
      </c>
      <c r="J31" s="96" t="str">
        <f>VLOOKUP(E31,VIP!$A$2:$O8481,8,FALSE)</f>
        <v>Si</v>
      </c>
      <c r="K31" s="96" t="str">
        <f>VLOOKUP(E31,VIP!$A$2:$O12055,6,0)</f>
        <v>NO</v>
      </c>
      <c r="L31" s="98" t="s">
        <v>2430</v>
      </c>
      <c r="M31" s="99" t="s">
        <v>2469</v>
      </c>
      <c r="N31" s="99" t="s">
        <v>2476</v>
      </c>
      <c r="O31" s="96" t="s">
        <v>2490</v>
      </c>
      <c r="P31" s="100"/>
      <c r="Q31" s="100" t="s">
        <v>2430</v>
      </c>
    </row>
    <row r="32" spans="1:17" ht="18" x14ac:dyDescent="0.25">
      <c r="A32" s="96" t="str">
        <f>VLOOKUP(E32,'LISTADO ATM'!$A$2:$C$901,3,0)</f>
        <v>DISTRITO NACIONAL</v>
      </c>
      <c r="B32" s="113" t="s">
        <v>2511</v>
      </c>
      <c r="C32" s="97">
        <v>44260.63</v>
      </c>
      <c r="D32" s="96" t="s">
        <v>2189</v>
      </c>
      <c r="E32" s="106">
        <v>406</v>
      </c>
      <c r="F32" s="96" t="str">
        <f>VLOOKUP(E32,VIP!$A$2:$O11635,2,0)</f>
        <v>DRBR406</v>
      </c>
      <c r="G32" s="96" t="str">
        <f>VLOOKUP(E32,'LISTADO ATM'!$A$2:$B$900,2,0)</f>
        <v xml:space="preserve">ATM UNP Plaza Lama Máximo Gómez </v>
      </c>
      <c r="H32" s="96" t="str">
        <f>VLOOKUP(E32,VIP!$A$2:$O16556,7,FALSE)</f>
        <v>Si</v>
      </c>
      <c r="I32" s="96" t="str">
        <f>VLOOKUP(E32,VIP!$A$2:$O8521,8,FALSE)</f>
        <v>Si</v>
      </c>
      <c r="J32" s="96" t="str">
        <f>VLOOKUP(E32,VIP!$A$2:$O8471,8,FALSE)</f>
        <v>Si</v>
      </c>
      <c r="K32" s="96" t="str">
        <f>VLOOKUP(E32,VIP!$A$2:$O12045,6,0)</f>
        <v>SI</v>
      </c>
      <c r="L32" s="98" t="s">
        <v>2228</v>
      </c>
      <c r="M32" s="99" t="s">
        <v>2469</v>
      </c>
      <c r="N32" s="99" t="s">
        <v>2476</v>
      </c>
      <c r="O32" s="96" t="s">
        <v>2478</v>
      </c>
      <c r="P32" s="100"/>
      <c r="Q32" s="100" t="s">
        <v>2228</v>
      </c>
    </row>
    <row r="33" spans="1:17" ht="18" x14ac:dyDescent="0.25">
      <c r="A33" s="96" t="str">
        <f>VLOOKUP(E33,'LISTADO ATM'!$A$2:$C$901,3,0)</f>
        <v>DISTRITO NACIONAL</v>
      </c>
      <c r="B33" s="113">
        <v>335811532</v>
      </c>
      <c r="C33" s="97">
        <v>44259.500636574077</v>
      </c>
      <c r="D33" s="96" t="s">
        <v>2472</v>
      </c>
      <c r="E33" s="106">
        <v>407</v>
      </c>
      <c r="F33" s="96" t="str">
        <f>VLOOKUP(E33,VIP!$A$2:$O11608,2,0)</f>
        <v>DRBR407</v>
      </c>
      <c r="G33" s="96" t="str">
        <f>VLOOKUP(E33,'LISTADO ATM'!$A$2:$B$900,2,0)</f>
        <v xml:space="preserve">ATM Multicentro La Sirena Villa Mella </v>
      </c>
      <c r="H33" s="96" t="str">
        <f>VLOOKUP(E33,VIP!$A$2:$O16529,7,FALSE)</f>
        <v>Si</v>
      </c>
      <c r="I33" s="96" t="str">
        <f>VLOOKUP(E33,VIP!$A$2:$O8494,8,FALSE)</f>
        <v>Si</v>
      </c>
      <c r="J33" s="96" t="str">
        <f>VLOOKUP(E33,VIP!$A$2:$O8444,8,FALSE)</f>
        <v>Si</v>
      </c>
      <c r="K33" s="96" t="str">
        <f>VLOOKUP(E33,VIP!$A$2:$O12018,6,0)</f>
        <v>NO</v>
      </c>
      <c r="L33" s="98" t="s">
        <v>2462</v>
      </c>
      <c r="M33" s="99" t="s">
        <v>2469</v>
      </c>
      <c r="N33" s="99" t="s">
        <v>2476</v>
      </c>
      <c r="O33" s="96" t="s">
        <v>2477</v>
      </c>
      <c r="P33" s="101"/>
      <c r="Q33" s="99" t="s">
        <v>2462</v>
      </c>
    </row>
    <row r="34" spans="1:17" ht="18" x14ac:dyDescent="0.25">
      <c r="A34" s="96" t="str">
        <f>VLOOKUP(E34,'LISTADO ATM'!$A$2:$C$901,3,0)</f>
        <v>ESTE</v>
      </c>
      <c r="B34" s="113">
        <v>335812139</v>
      </c>
      <c r="C34" s="97">
        <v>44259.801307870373</v>
      </c>
      <c r="D34" s="96" t="s">
        <v>2472</v>
      </c>
      <c r="E34" s="106">
        <v>429</v>
      </c>
      <c r="F34" s="96" t="str">
        <f>VLOOKUP(E34,VIP!$A$2:$O11605,2,0)</f>
        <v>DRBR429</v>
      </c>
      <c r="G34" s="96" t="str">
        <f>VLOOKUP(E34,'LISTADO ATM'!$A$2:$B$900,2,0)</f>
        <v xml:space="preserve">ATM Oficina Jumbo La Romana </v>
      </c>
      <c r="H34" s="96" t="str">
        <f>VLOOKUP(E34,VIP!$A$2:$O16526,7,FALSE)</f>
        <v>Si</v>
      </c>
      <c r="I34" s="96" t="str">
        <f>VLOOKUP(E34,VIP!$A$2:$O8491,8,FALSE)</f>
        <v>Si</v>
      </c>
      <c r="J34" s="96" t="str">
        <f>VLOOKUP(E34,VIP!$A$2:$O8441,8,FALSE)</f>
        <v>Si</v>
      </c>
      <c r="K34" s="96" t="str">
        <f>VLOOKUP(E34,VIP!$A$2:$O12015,6,0)</f>
        <v>NO</v>
      </c>
      <c r="L34" s="98" t="s">
        <v>2506</v>
      </c>
      <c r="M34" s="99" t="s">
        <v>2469</v>
      </c>
      <c r="N34" s="99" t="s">
        <v>2476</v>
      </c>
      <c r="O34" s="96" t="s">
        <v>2477</v>
      </c>
      <c r="P34" s="101"/>
      <c r="Q34" s="100" t="s">
        <v>2506</v>
      </c>
    </row>
    <row r="35" spans="1:17" ht="18" x14ac:dyDescent="0.25">
      <c r="A35" s="96" t="str">
        <f>VLOOKUP(E35,'LISTADO ATM'!$A$2:$C$901,3,0)</f>
        <v>DISTRITO NACIONAL</v>
      </c>
      <c r="B35" s="113" t="s">
        <v>2513</v>
      </c>
      <c r="C35" s="97">
        <v>44260.744560185187</v>
      </c>
      <c r="D35" s="96" t="s">
        <v>2472</v>
      </c>
      <c r="E35" s="106">
        <v>441</v>
      </c>
      <c r="F35" s="96" t="str">
        <f>VLOOKUP(E35,VIP!$A$2:$O11642,2,0)</f>
        <v>DRBR441</v>
      </c>
      <c r="G35" s="96" t="str">
        <f>VLOOKUP(E35,'LISTADO ATM'!$A$2:$B$900,2,0)</f>
        <v>ATM Estacion de Servicio Romulo Betancour</v>
      </c>
      <c r="H35" s="96" t="str">
        <f>VLOOKUP(E35,VIP!$A$2:$O16563,7,FALSE)</f>
        <v>NO</v>
      </c>
      <c r="I35" s="96" t="str">
        <f>VLOOKUP(E35,VIP!$A$2:$O8528,8,FALSE)</f>
        <v>NO</v>
      </c>
      <c r="J35" s="96" t="str">
        <f>VLOOKUP(E35,VIP!$A$2:$O8478,8,FALSE)</f>
        <v>NO</v>
      </c>
      <c r="K35" s="96" t="str">
        <f>VLOOKUP(E35,VIP!$A$2:$O12052,6,0)</f>
        <v>NO</v>
      </c>
      <c r="L35" s="98" t="s">
        <v>2462</v>
      </c>
      <c r="M35" s="99" t="s">
        <v>2469</v>
      </c>
      <c r="N35" s="99" t="s">
        <v>2476</v>
      </c>
      <c r="O35" s="96" t="s">
        <v>2477</v>
      </c>
      <c r="P35" s="100"/>
      <c r="Q35" s="100" t="s">
        <v>2462</v>
      </c>
    </row>
    <row r="36" spans="1:17" ht="18" x14ac:dyDescent="0.25">
      <c r="A36" s="96" t="str">
        <f>VLOOKUP(E36,'LISTADO ATM'!$A$2:$C$901,3,0)</f>
        <v>DISTRITO NACIONAL</v>
      </c>
      <c r="B36" s="113" t="s">
        <v>2532</v>
      </c>
      <c r="C36" s="97">
        <v>44260.681377314817</v>
      </c>
      <c r="D36" s="96" t="s">
        <v>2189</v>
      </c>
      <c r="E36" s="106">
        <v>485</v>
      </c>
      <c r="F36" s="96" t="str">
        <f>VLOOKUP(E36,VIP!$A$2:$O11663,2,0)</f>
        <v>DRBR485</v>
      </c>
      <c r="G36" s="96" t="str">
        <f>VLOOKUP(E36,'LISTADO ATM'!$A$2:$B$900,2,0)</f>
        <v xml:space="preserve">ATM CEDIMAT </v>
      </c>
      <c r="H36" s="96" t="str">
        <f>VLOOKUP(E36,VIP!$A$2:$O16584,7,FALSE)</f>
        <v>Si</v>
      </c>
      <c r="I36" s="96" t="str">
        <f>VLOOKUP(E36,VIP!$A$2:$O8549,8,FALSE)</f>
        <v>Si</v>
      </c>
      <c r="J36" s="96" t="str">
        <f>VLOOKUP(E36,VIP!$A$2:$O8499,8,FALSE)</f>
        <v>Si</v>
      </c>
      <c r="K36" s="96" t="str">
        <f>VLOOKUP(E36,VIP!$A$2:$O12073,6,0)</f>
        <v>NO</v>
      </c>
      <c r="L36" s="98" t="s">
        <v>2228</v>
      </c>
      <c r="M36" s="99" t="s">
        <v>2469</v>
      </c>
      <c r="N36" s="99" t="s">
        <v>2476</v>
      </c>
      <c r="O36" s="96" t="s">
        <v>2478</v>
      </c>
      <c r="P36" s="100"/>
      <c r="Q36" s="100" t="s">
        <v>2228</v>
      </c>
    </row>
    <row r="37" spans="1:17" ht="18" x14ac:dyDescent="0.25">
      <c r="A37" s="96" t="str">
        <f>VLOOKUP(E37,'LISTADO ATM'!$A$2:$C$901,3,0)</f>
        <v>DISTRITO NACIONAL</v>
      </c>
      <c r="B37" s="113" t="s">
        <v>2520</v>
      </c>
      <c r="C37" s="97">
        <v>44260.711539351854</v>
      </c>
      <c r="D37" s="96" t="s">
        <v>2189</v>
      </c>
      <c r="E37" s="106">
        <v>487</v>
      </c>
      <c r="F37" s="96" t="str">
        <f>VLOOKUP(E37,VIP!$A$2:$O11650,2,0)</f>
        <v>DRBR487</v>
      </c>
      <c r="G37" s="96" t="str">
        <f>VLOOKUP(E37,'LISTADO ATM'!$A$2:$B$900,2,0)</f>
        <v xml:space="preserve">ATM Olé Hainamosa </v>
      </c>
      <c r="H37" s="96" t="str">
        <f>VLOOKUP(E37,VIP!$A$2:$O16571,7,FALSE)</f>
        <v>Si</v>
      </c>
      <c r="I37" s="96" t="str">
        <f>VLOOKUP(E37,VIP!$A$2:$O8536,8,FALSE)</f>
        <v>Si</v>
      </c>
      <c r="J37" s="96" t="str">
        <f>VLOOKUP(E37,VIP!$A$2:$O8486,8,FALSE)</f>
        <v>Si</v>
      </c>
      <c r="K37" s="96" t="str">
        <f>VLOOKUP(E37,VIP!$A$2:$O12060,6,0)</f>
        <v>SI</v>
      </c>
      <c r="L37" s="98" t="s">
        <v>2228</v>
      </c>
      <c r="M37" s="99" t="s">
        <v>2469</v>
      </c>
      <c r="N37" s="99" t="s">
        <v>2476</v>
      </c>
      <c r="O37" s="96" t="s">
        <v>2478</v>
      </c>
      <c r="P37" s="100"/>
      <c r="Q37" s="100" t="s">
        <v>2228</v>
      </c>
    </row>
    <row r="38" spans="1:17" ht="18" x14ac:dyDescent="0.25">
      <c r="A38" s="96" t="str">
        <f>VLOOKUP(E38,'LISTADO ATM'!$A$2:$C$901,3,0)</f>
        <v>NORTE</v>
      </c>
      <c r="B38" s="113" t="s">
        <v>2549</v>
      </c>
      <c r="C38" s="97">
        <v>44260.976273148146</v>
      </c>
      <c r="D38" s="96" t="s">
        <v>2190</v>
      </c>
      <c r="E38" s="106">
        <v>518</v>
      </c>
      <c r="F38" s="96" t="str">
        <f>VLOOKUP(E38,VIP!$A$2:$O11644,2,0)</f>
        <v>DRBR518</v>
      </c>
      <c r="G38" s="96" t="str">
        <f>VLOOKUP(E38,'LISTADO ATM'!$A$2:$B$900,2,0)</f>
        <v xml:space="preserve">ATM Autobanco Los Alamos </v>
      </c>
      <c r="H38" s="96" t="str">
        <f>VLOOKUP(E38,VIP!$A$2:$O16565,7,FALSE)</f>
        <v>Si</v>
      </c>
      <c r="I38" s="96" t="str">
        <f>VLOOKUP(E38,VIP!$A$2:$O8530,8,FALSE)</f>
        <v>Si</v>
      </c>
      <c r="J38" s="96" t="str">
        <f>VLOOKUP(E38,VIP!$A$2:$O8480,8,FALSE)</f>
        <v>Si</v>
      </c>
      <c r="K38" s="96" t="str">
        <f>VLOOKUP(E38,VIP!$A$2:$O12054,6,0)</f>
        <v>NO</v>
      </c>
      <c r="L38" s="98" t="s">
        <v>2228</v>
      </c>
      <c r="M38" s="99" t="s">
        <v>2469</v>
      </c>
      <c r="N38" s="99" t="s">
        <v>2476</v>
      </c>
      <c r="O38" s="96" t="s">
        <v>2497</v>
      </c>
      <c r="P38" s="100"/>
      <c r="Q38" s="100" t="s">
        <v>2228</v>
      </c>
    </row>
    <row r="39" spans="1:17" ht="18" x14ac:dyDescent="0.25">
      <c r="A39" s="96" t="str">
        <f>VLOOKUP(E39,'LISTADO ATM'!$A$2:$C$901,3,0)</f>
        <v>DISTRITO NACIONAL</v>
      </c>
      <c r="B39" s="113" t="s">
        <v>2558</v>
      </c>
      <c r="C39" s="97">
        <v>44261.019837962966</v>
      </c>
      <c r="D39" s="96" t="s">
        <v>2472</v>
      </c>
      <c r="E39" s="106">
        <v>545</v>
      </c>
      <c r="F39" s="96" t="str">
        <f>VLOOKUP(E39,VIP!$A$2:$O11648,2,0)</f>
        <v>DRBR995</v>
      </c>
      <c r="G39" s="96" t="str">
        <f>VLOOKUP(E39,'LISTADO ATM'!$A$2:$B$900,2,0)</f>
        <v xml:space="preserve">ATM Oficina Isabel La Católica II  </v>
      </c>
      <c r="H39" s="96" t="str">
        <f>VLOOKUP(E39,VIP!$A$2:$O16569,7,FALSE)</f>
        <v>Si</v>
      </c>
      <c r="I39" s="96" t="str">
        <f>VLOOKUP(E39,VIP!$A$2:$O8534,8,FALSE)</f>
        <v>Si</v>
      </c>
      <c r="J39" s="96" t="str">
        <f>VLOOKUP(E39,VIP!$A$2:$O8484,8,FALSE)</f>
        <v>Si</v>
      </c>
      <c r="K39" s="96" t="str">
        <f>VLOOKUP(E39,VIP!$A$2:$O12058,6,0)</f>
        <v>NO</v>
      </c>
      <c r="L39" s="98" t="s">
        <v>2560</v>
      </c>
      <c r="M39" s="99" t="s">
        <v>2469</v>
      </c>
      <c r="N39" s="99" t="s">
        <v>2476</v>
      </c>
      <c r="O39" s="96" t="s">
        <v>2477</v>
      </c>
      <c r="P39" s="100"/>
      <c r="Q39" s="100" t="s">
        <v>2560</v>
      </c>
    </row>
    <row r="40" spans="1:17" ht="18" x14ac:dyDescent="0.25">
      <c r="A40" s="96" t="str">
        <f>VLOOKUP(E40,'LISTADO ATM'!$A$2:$C$901,3,0)</f>
        <v>DISTRITO NACIONAL</v>
      </c>
      <c r="B40" s="113" t="s">
        <v>2509</v>
      </c>
      <c r="C40" s="97">
        <v>44260.496018518519</v>
      </c>
      <c r="D40" s="96" t="s">
        <v>2472</v>
      </c>
      <c r="E40" s="106">
        <v>570</v>
      </c>
      <c r="F40" s="96" t="str">
        <f>VLOOKUP(E40,VIP!$A$2:$O11624,2,0)</f>
        <v>DRBR478</v>
      </c>
      <c r="G40" s="96" t="str">
        <f>VLOOKUP(E40,'LISTADO ATM'!$A$2:$B$900,2,0)</f>
        <v xml:space="preserve">ATM S/M Liverpool Villa Mella </v>
      </c>
      <c r="H40" s="96" t="str">
        <f>VLOOKUP(E40,VIP!$A$2:$O16545,7,FALSE)</f>
        <v>Si</v>
      </c>
      <c r="I40" s="96" t="str">
        <f>VLOOKUP(E40,VIP!$A$2:$O8510,8,FALSE)</f>
        <v>Si</v>
      </c>
      <c r="J40" s="96" t="str">
        <f>VLOOKUP(E40,VIP!$A$2:$O8460,8,FALSE)</f>
        <v>Si</v>
      </c>
      <c r="K40" s="96" t="str">
        <f>VLOOKUP(E40,VIP!$A$2:$O12034,6,0)</f>
        <v>NO</v>
      </c>
      <c r="L40" s="98" t="s">
        <v>2430</v>
      </c>
      <c r="M40" s="99" t="s">
        <v>2469</v>
      </c>
      <c r="N40" s="99" t="s">
        <v>2476</v>
      </c>
      <c r="O40" s="96" t="s">
        <v>2477</v>
      </c>
      <c r="P40" s="100"/>
      <c r="Q40" s="100" t="s">
        <v>2430</v>
      </c>
    </row>
    <row r="41" spans="1:17" ht="18" x14ac:dyDescent="0.25">
      <c r="A41" s="96" t="str">
        <f>VLOOKUP(E41,'LISTADO ATM'!$A$2:$C$901,3,0)</f>
        <v>DISTRITO NACIONAL</v>
      </c>
      <c r="B41" s="113" t="s">
        <v>2515</v>
      </c>
      <c r="C41" s="97">
        <v>44260.728298611109</v>
      </c>
      <c r="D41" s="96" t="s">
        <v>2189</v>
      </c>
      <c r="E41" s="106">
        <v>575</v>
      </c>
      <c r="F41" s="96" t="str">
        <f>VLOOKUP(E41,VIP!$A$2:$O11644,2,0)</f>
        <v>DRBR16P</v>
      </c>
      <c r="G41" s="96" t="str">
        <f>VLOOKUP(E41,'LISTADO ATM'!$A$2:$B$900,2,0)</f>
        <v xml:space="preserve">ATM EDESUR Tiradentes </v>
      </c>
      <c r="H41" s="96" t="str">
        <f>VLOOKUP(E41,VIP!$A$2:$O16565,7,FALSE)</f>
        <v>Si</v>
      </c>
      <c r="I41" s="96" t="str">
        <f>VLOOKUP(E41,VIP!$A$2:$O8530,8,FALSE)</f>
        <v>Si</v>
      </c>
      <c r="J41" s="96" t="str">
        <f>VLOOKUP(E41,VIP!$A$2:$O8480,8,FALSE)</f>
        <v>Si</v>
      </c>
      <c r="K41" s="96" t="str">
        <f>VLOOKUP(E41,VIP!$A$2:$O12054,6,0)</f>
        <v>NO</v>
      </c>
      <c r="L41" s="98" t="s">
        <v>2228</v>
      </c>
      <c r="M41" s="99" t="s">
        <v>2469</v>
      </c>
      <c r="N41" s="99" t="s">
        <v>2476</v>
      </c>
      <c r="O41" s="96" t="s">
        <v>2478</v>
      </c>
      <c r="P41" s="100"/>
      <c r="Q41" s="100" t="s">
        <v>2228</v>
      </c>
    </row>
    <row r="42" spans="1:17" ht="18" x14ac:dyDescent="0.25">
      <c r="A42" s="96" t="str">
        <f>VLOOKUP(E42,'LISTADO ATM'!$A$2:$C$901,3,0)</f>
        <v>SUR</v>
      </c>
      <c r="B42" s="113" t="s">
        <v>2538</v>
      </c>
      <c r="C42" s="97">
        <v>44260.861180555556</v>
      </c>
      <c r="D42" s="96" t="s">
        <v>2472</v>
      </c>
      <c r="E42" s="106">
        <v>584</v>
      </c>
      <c r="F42" s="96" t="str">
        <f>VLOOKUP(E42,VIP!$A$2:$O11649,2,0)</f>
        <v>DRBR404</v>
      </c>
      <c r="G42" s="96" t="str">
        <f>VLOOKUP(E42,'LISTADO ATM'!$A$2:$B$900,2,0)</f>
        <v xml:space="preserve">ATM Oficina San Cristóbal I </v>
      </c>
      <c r="H42" s="96" t="str">
        <f>VLOOKUP(E42,VIP!$A$2:$O16570,7,FALSE)</f>
        <v>Si</v>
      </c>
      <c r="I42" s="96" t="str">
        <f>VLOOKUP(E42,VIP!$A$2:$O8535,8,FALSE)</f>
        <v>Si</v>
      </c>
      <c r="J42" s="96" t="str">
        <f>VLOOKUP(E42,VIP!$A$2:$O8485,8,FALSE)</f>
        <v>Si</v>
      </c>
      <c r="K42" s="96" t="str">
        <f>VLOOKUP(E42,VIP!$A$2:$O12059,6,0)</f>
        <v>SI</v>
      </c>
      <c r="L42" s="98" t="s">
        <v>2462</v>
      </c>
      <c r="M42" s="99" t="s">
        <v>2469</v>
      </c>
      <c r="N42" s="99" t="s">
        <v>2476</v>
      </c>
      <c r="O42" s="96" t="s">
        <v>2477</v>
      </c>
      <c r="P42" s="100"/>
      <c r="Q42" s="100" t="s">
        <v>2462</v>
      </c>
    </row>
    <row r="43" spans="1:17" ht="18" x14ac:dyDescent="0.25">
      <c r="A43" s="96" t="str">
        <f>VLOOKUP(E43,'LISTADO ATM'!$A$2:$C$901,3,0)</f>
        <v>SUR</v>
      </c>
      <c r="B43" s="113" t="s">
        <v>2508</v>
      </c>
      <c r="C43" s="97">
        <v>44260.391481481478</v>
      </c>
      <c r="D43" s="96" t="s">
        <v>2189</v>
      </c>
      <c r="E43" s="106">
        <v>592</v>
      </c>
      <c r="F43" s="96" t="str">
        <f>VLOOKUP(E43,VIP!$A$2:$O11612,2,0)</f>
        <v>DRBR081</v>
      </c>
      <c r="G43" s="96" t="str">
        <f>VLOOKUP(E43,'LISTADO ATM'!$A$2:$B$900,2,0)</f>
        <v xml:space="preserve">ATM Centro de Caja San Cristóbal I </v>
      </c>
      <c r="H43" s="96" t="str">
        <f>VLOOKUP(E43,VIP!$A$2:$O16533,7,FALSE)</f>
        <v>Si</v>
      </c>
      <c r="I43" s="96" t="str">
        <f>VLOOKUP(E43,VIP!$A$2:$O8498,8,FALSE)</f>
        <v>Si</v>
      </c>
      <c r="J43" s="96" t="str">
        <f>VLOOKUP(E43,VIP!$A$2:$O8448,8,FALSE)</f>
        <v>Si</v>
      </c>
      <c r="K43" s="96" t="str">
        <f>VLOOKUP(E43,VIP!$A$2:$O12022,6,0)</f>
        <v>SI</v>
      </c>
      <c r="L43" s="98" t="s">
        <v>2254</v>
      </c>
      <c r="M43" s="99" t="s">
        <v>2469</v>
      </c>
      <c r="N43" s="99" t="s">
        <v>2476</v>
      </c>
      <c r="O43" s="96" t="s">
        <v>2478</v>
      </c>
      <c r="P43" s="100"/>
      <c r="Q43" s="100" t="s">
        <v>2254</v>
      </c>
    </row>
    <row r="44" spans="1:17" ht="18" x14ac:dyDescent="0.25">
      <c r="A44" s="96" t="str">
        <f>VLOOKUP(E44,'LISTADO ATM'!$A$2:$C$901,3,0)</f>
        <v>NORTE</v>
      </c>
      <c r="B44" s="113" t="s">
        <v>2519</v>
      </c>
      <c r="C44" s="97">
        <v>44260.712152777778</v>
      </c>
      <c r="D44" s="96" t="s">
        <v>2190</v>
      </c>
      <c r="E44" s="106">
        <v>645</v>
      </c>
      <c r="F44" s="96" t="str">
        <f>VLOOKUP(E44,VIP!$A$2:$O11649,2,0)</f>
        <v>DRBR329</v>
      </c>
      <c r="G44" s="96" t="str">
        <f>VLOOKUP(E44,'LISTADO ATM'!$A$2:$B$900,2,0)</f>
        <v xml:space="preserve">ATM UNP Cabrera </v>
      </c>
      <c r="H44" s="96" t="str">
        <f>VLOOKUP(E44,VIP!$A$2:$O16570,7,FALSE)</f>
        <v>Si</v>
      </c>
      <c r="I44" s="96" t="str">
        <f>VLOOKUP(E44,VIP!$A$2:$O8535,8,FALSE)</f>
        <v>Si</v>
      </c>
      <c r="J44" s="96" t="str">
        <f>VLOOKUP(E44,VIP!$A$2:$O8485,8,FALSE)</f>
        <v>Si</v>
      </c>
      <c r="K44" s="96" t="str">
        <f>VLOOKUP(E44,VIP!$A$2:$O12059,6,0)</f>
        <v>NO</v>
      </c>
      <c r="L44" s="98" t="s">
        <v>2228</v>
      </c>
      <c r="M44" s="99" t="s">
        <v>2469</v>
      </c>
      <c r="N44" s="99" t="s">
        <v>2476</v>
      </c>
      <c r="O44" s="96" t="s">
        <v>2497</v>
      </c>
      <c r="P44" s="100"/>
      <c r="Q44" s="100" t="s">
        <v>2228</v>
      </c>
    </row>
    <row r="45" spans="1:17" ht="18" x14ac:dyDescent="0.25">
      <c r="A45" s="96" t="str">
        <f>VLOOKUP(E45,'LISTADO ATM'!$A$2:$C$901,3,0)</f>
        <v>DISTRITO NACIONAL</v>
      </c>
      <c r="B45" s="113">
        <v>335812124</v>
      </c>
      <c r="C45" s="97">
        <v>44259.774317129632</v>
      </c>
      <c r="D45" s="96" t="s">
        <v>2189</v>
      </c>
      <c r="E45" s="106">
        <v>744</v>
      </c>
      <c r="F45" s="96" t="str">
        <f>VLOOKUP(E45,VIP!$A$2:$O11601,2,0)</f>
        <v>DRBR289</v>
      </c>
      <c r="G45" s="96" t="str">
        <f>VLOOKUP(E45,'LISTADO ATM'!$A$2:$B$900,2,0)</f>
        <v xml:space="preserve">ATM Multicentro La Sirena Venezuela </v>
      </c>
      <c r="H45" s="96" t="str">
        <f>VLOOKUP(E45,VIP!$A$2:$O16522,7,FALSE)</f>
        <v>Si</v>
      </c>
      <c r="I45" s="96" t="str">
        <f>VLOOKUP(E45,VIP!$A$2:$O8487,8,FALSE)</f>
        <v>Si</v>
      </c>
      <c r="J45" s="96" t="str">
        <f>VLOOKUP(E45,VIP!$A$2:$O8437,8,FALSE)</f>
        <v>Si</v>
      </c>
      <c r="K45" s="96" t="str">
        <f>VLOOKUP(E45,VIP!$A$2:$O12011,6,0)</f>
        <v>SI</v>
      </c>
      <c r="L45" s="98" t="s">
        <v>2254</v>
      </c>
      <c r="M45" s="99" t="s">
        <v>2469</v>
      </c>
      <c r="N45" s="99" t="s">
        <v>2476</v>
      </c>
      <c r="O45" s="96" t="s">
        <v>2478</v>
      </c>
      <c r="P45" s="99" t="s">
        <v>2422</v>
      </c>
      <c r="Q45" s="100" t="s">
        <v>2254</v>
      </c>
    </row>
    <row r="46" spans="1:17" ht="18" x14ac:dyDescent="0.25">
      <c r="A46" s="96" t="str">
        <f>VLOOKUP(E46,'LISTADO ATM'!$A$2:$C$901,3,0)</f>
        <v>DISTRITO NACIONAL</v>
      </c>
      <c r="B46" s="113" t="s">
        <v>2533</v>
      </c>
      <c r="C46" s="97">
        <v>44260.668969907405</v>
      </c>
      <c r="D46" s="96" t="s">
        <v>2487</v>
      </c>
      <c r="E46" s="106">
        <v>745</v>
      </c>
      <c r="F46" s="96" t="str">
        <f>VLOOKUP(E46,VIP!$A$2:$O11664,2,0)</f>
        <v>DRBR027</v>
      </c>
      <c r="G46" s="96" t="str">
        <f>VLOOKUP(E46,'LISTADO ATM'!$A$2:$B$900,2,0)</f>
        <v xml:space="preserve">ATM Oficina Ave. Duarte </v>
      </c>
      <c r="H46" s="96" t="str">
        <f>VLOOKUP(E46,VIP!$A$2:$O16585,7,FALSE)</f>
        <v>No</v>
      </c>
      <c r="I46" s="96" t="str">
        <f>VLOOKUP(E46,VIP!$A$2:$O8550,8,FALSE)</f>
        <v>No</v>
      </c>
      <c r="J46" s="96" t="str">
        <f>VLOOKUP(E46,VIP!$A$2:$O8500,8,FALSE)</f>
        <v>No</v>
      </c>
      <c r="K46" s="96" t="str">
        <f>VLOOKUP(E46,VIP!$A$2:$O12074,6,0)</f>
        <v>NO</v>
      </c>
      <c r="L46" s="98" t="s">
        <v>2462</v>
      </c>
      <c r="M46" s="99" t="s">
        <v>2469</v>
      </c>
      <c r="N46" s="99" t="s">
        <v>2476</v>
      </c>
      <c r="O46" s="96" t="s">
        <v>2490</v>
      </c>
      <c r="P46" s="100"/>
      <c r="Q46" s="100" t="s">
        <v>2462</v>
      </c>
    </row>
    <row r="47" spans="1:17" ht="18" x14ac:dyDescent="0.25">
      <c r="A47" s="96" t="str">
        <f>VLOOKUP(E47,'LISTADO ATM'!$A$2:$C$901,3,0)</f>
        <v>DISTRITO NACIONAL</v>
      </c>
      <c r="B47" s="113" t="s">
        <v>2510</v>
      </c>
      <c r="C47" s="97">
        <v>44260.590462962966</v>
      </c>
      <c r="D47" s="96" t="s">
        <v>2472</v>
      </c>
      <c r="E47" s="106">
        <v>800</v>
      </c>
      <c r="F47" s="96" t="str">
        <f>VLOOKUP(E47,VIP!$A$2:$O11633,2,0)</f>
        <v>DRBR800</v>
      </c>
      <c r="G47" s="96" t="str">
        <f>VLOOKUP(E47,'LISTADO ATM'!$A$2:$B$900,2,0)</f>
        <v xml:space="preserve">ATM Estación Next Dipsa Pedro Livio Cedeño </v>
      </c>
      <c r="H47" s="96" t="str">
        <f>VLOOKUP(E47,VIP!$A$2:$O16554,7,FALSE)</f>
        <v>Si</v>
      </c>
      <c r="I47" s="96" t="str">
        <f>VLOOKUP(E47,VIP!$A$2:$O8519,8,FALSE)</f>
        <v>Si</v>
      </c>
      <c r="J47" s="96" t="str">
        <f>VLOOKUP(E47,VIP!$A$2:$O8469,8,FALSE)</f>
        <v>Si</v>
      </c>
      <c r="K47" s="96" t="str">
        <f>VLOOKUP(E47,VIP!$A$2:$O12043,6,0)</f>
        <v>NO</v>
      </c>
      <c r="L47" s="98" t="s">
        <v>2462</v>
      </c>
      <c r="M47" s="99" t="s">
        <v>2469</v>
      </c>
      <c r="N47" s="99" t="s">
        <v>2476</v>
      </c>
      <c r="O47" s="96" t="s">
        <v>2477</v>
      </c>
      <c r="P47" s="100"/>
      <c r="Q47" s="100" t="s">
        <v>2462</v>
      </c>
    </row>
    <row r="48" spans="1:17" ht="18" x14ac:dyDescent="0.25">
      <c r="A48" s="96" t="str">
        <f>VLOOKUP(E48,'LISTADO ATM'!$A$2:$C$901,3,0)</f>
        <v>DISTRITO NACIONAL</v>
      </c>
      <c r="B48" s="113">
        <v>335812108</v>
      </c>
      <c r="C48" s="97">
        <v>44259.749513888892</v>
      </c>
      <c r="D48" s="96" t="s">
        <v>2472</v>
      </c>
      <c r="E48" s="106">
        <v>801</v>
      </c>
      <c r="F48" s="96" t="str">
        <f>VLOOKUP(E48,VIP!$A$2:$O11605,2,0)</f>
        <v>DRBR801</v>
      </c>
      <c r="G48" s="96" t="str">
        <f>VLOOKUP(E48,'LISTADO ATM'!$A$2:$B$900,2,0)</f>
        <v xml:space="preserve">ATM Galería 360 Food Court </v>
      </c>
      <c r="H48" s="96" t="str">
        <f>VLOOKUP(E48,VIP!$A$2:$O16526,7,FALSE)</f>
        <v>Si</v>
      </c>
      <c r="I48" s="96" t="str">
        <f>VLOOKUP(E48,VIP!$A$2:$O8491,8,FALSE)</f>
        <v>Si</v>
      </c>
      <c r="J48" s="96" t="str">
        <f>VLOOKUP(E48,VIP!$A$2:$O8441,8,FALSE)</f>
        <v>Si</v>
      </c>
      <c r="K48" s="96" t="str">
        <f>VLOOKUP(E48,VIP!$A$2:$O12015,6,0)</f>
        <v>SI</v>
      </c>
      <c r="L48" s="98" t="s">
        <v>2462</v>
      </c>
      <c r="M48" s="99" t="s">
        <v>2469</v>
      </c>
      <c r="N48" s="99" t="s">
        <v>2476</v>
      </c>
      <c r="O48" s="96" t="s">
        <v>2477</v>
      </c>
      <c r="P48" s="101"/>
      <c r="Q48" s="100" t="s">
        <v>2462</v>
      </c>
    </row>
    <row r="49" spans="1:17" ht="18" x14ac:dyDescent="0.25">
      <c r="A49" s="96" t="str">
        <f>VLOOKUP(E49,'LISTADO ATM'!$A$2:$C$901,3,0)</f>
        <v>NORTE</v>
      </c>
      <c r="B49" s="113" t="s">
        <v>2556</v>
      </c>
      <c r="C49" s="97">
        <v>44261.068611111114</v>
      </c>
      <c r="D49" s="96" t="s">
        <v>2190</v>
      </c>
      <c r="E49" s="106">
        <v>854</v>
      </c>
      <c r="F49" s="96" t="str">
        <f>VLOOKUP(E49,VIP!$A$2:$O11646,2,0)</f>
        <v>DRBR854</v>
      </c>
      <c r="G49" s="96" t="str">
        <f>VLOOKUP(E49,'LISTADO ATM'!$A$2:$B$900,2,0)</f>
        <v xml:space="preserve">ATM Centro Comercial Blanco Batista </v>
      </c>
      <c r="H49" s="96" t="str">
        <f>VLOOKUP(E49,VIP!$A$2:$O16567,7,FALSE)</f>
        <v>Si</v>
      </c>
      <c r="I49" s="96" t="str">
        <f>VLOOKUP(E49,VIP!$A$2:$O8532,8,FALSE)</f>
        <v>Si</v>
      </c>
      <c r="J49" s="96" t="str">
        <f>VLOOKUP(E49,VIP!$A$2:$O8482,8,FALSE)</f>
        <v>Si</v>
      </c>
      <c r="K49" s="96" t="str">
        <f>VLOOKUP(E49,VIP!$A$2:$O12056,6,0)</f>
        <v>NO</v>
      </c>
      <c r="L49" s="98" t="s">
        <v>2228</v>
      </c>
      <c r="M49" s="99" t="s">
        <v>2469</v>
      </c>
      <c r="N49" s="99" t="s">
        <v>2476</v>
      </c>
      <c r="O49" s="96" t="s">
        <v>2497</v>
      </c>
      <c r="P49" s="100"/>
      <c r="Q49" s="100" t="s">
        <v>2228</v>
      </c>
    </row>
    <row r="50" spans="1:17" ht="18" x14ac:dyDescent="0.25">
      <c r="A50" s="96" t="str">
        <f>VLOOKUP(E50,'LISTADO ATM'!$A$2:$C$901,3,0)</f>
        <v>DISTRITO NACIONAL</v>
      </c>
      <c r="B50" s="113" t="s">
        <v>2517</v>
      </c>
      <c r="C50" s="97">
        <v>44260.725821759261</v>
      </c>
      <c r="D50" s="96" t="s">
        <v>2189</v>
      </c>
      <c r="E50" s="106">
        <v>858</v>
      </c>
      <c r="F50" s="96" t="str">
        <f>VLOOKUP(E50,VIP!$A$2:$O11646,2,0)</f>
        <v>DRBR858</v>
      </c>
      <c r="G50" s="96" t="str">
        <f>VLOOKUP(E50,'LISTADO ATM'!$A$2:$B$900,2,0)</f>
        <v xml:space="preserve">ATM Cooperativa Maestros (COOPNAMA) </v>
      </c>
      <c r="H50" s="96" t="str">
        <f>VLOOKUP(E50,VIP!$A$2:$O16567,7,FALSE)</f>
        <v>Si</v>
      </c>
      <c r="I50" s="96" t="str">
        <f>VLOOKUP(E50,VIP!$A$2:$O8532,8,FALSE)</f>
        <v>No</v>
      </c>
      <c r="J50" s="96" t="str">
        <f>VLOOKUP(E50,VIP!$A$2:$O8482,8,FALSE)</f>
        <v>No</v>
      </c>
      <c r="K50" s="96" t="str">
        <f>VLOOKUP(E50,VIP!$A$2:$O12056,6,0)</f>
        <v>NO</v>
      </c>
      <c r="L50" s="98" t="s">
        <v>2496</v>
      </c>
      <c r="M50" s="99" t="s">
        <v>2469</v>
      </c>
      <c r="N50" s="99" t="s">
        <v>2476</v>
      </c>
      <c r="O50" s="96" t="s">
        <v>2478</v>
      </c>
      <c r="P50" s="100"/>
      <c r="Q50" s="100" t="s">
        <v>2496</v>
      </c>
    </row>
    <row r="51" spans="1:17" ht="18" x14ac:dyDescent="0.25">
      <c r="A51" s="96" t="str">
        <f>VLOOKUP(E51,'LISTADO ATM'!$A$2:$C$901,3,0)</f>
        <v>DISTRITO NACIONAL</v>
      </c>
      <c r="B51" s="113" t="s">
        <v>2546</v>
      </c>
      <c r="C51" s="97">
        <v>44260.793530092589</v>
      </c>
      <c r="D51" s="96" t="s">
        <v>2189</v>
      </c>
      <c r="E51" s="106">
        <v>884</v>
      </c>
      <c r="F51" s="96" t="str">
        <f>VLOOKUP(E51,VIP!$A$2:$O11657,2,0)</f>
        <v>DRBR884</v>
      </c>
      <c r="G51" s="96" t="str">
        <f>VLOOKUP(E51,'LISTADO ATM'!$A$2:$B$900,2,0)</f>
        <v xml:space="preserve">ATM UNP Olé Sabana Perdida </v>
      </c>
      <c r="H51" s="96" t="str">
        <f>VLOOKUP(E51,VIP!$A$2:$O16578,7,FALSE)</f>
        <v>Si</v>
      </c>
      <c r="I51" s="96" t="str">
        <f>VLOOKUP(E51,VIP!$A$2:$O8543,8,FALSE)</f>
        <v>Si</v>
      </c>
      <c r="J51" s="96" t="str">
        <f>VLOOKUP(E51,VIP!$A$2:$O8493,8,FALSE)</f>
        <v>Si</v>
      </c>
      <c r="K51" s="96" t="str">
        <f>VLOOKUP(E51,VIP!$A$2:$O12067,6,0)</f>
        <v>NO</v>
      </c>
      <c r="L51" s="98" t="s">
        <v>2496</v>
      </c>
      <c r="M51" s="99" t="s">
        <v>2469</v>
      </c>
      <c r="N51" s="99" t="s">
        <v>2476</v>
      </c>
      <c r="O51" s="96" t="s">
        <v>2478</v>
      </c>
      <c r="P51" s="100"/>
      <c r="Q51" s="100" t="s">
        <v>2496</v>
      </c>
    </row>
    <row r="52" spans="1:17" ht="18" x14ac:dyDescent="0.25">
      <c r="A52" s="96" t="str">
        <f>VLOOKUP(E52,'LISTADO ATM'!$A$2:$C$901,3,0)</f>
        <v>DISTRITO NACIONAL</v>
      </c>
      <c r="B52" s="113" t="s">
        <v>2526</v>
      </c>
      <c r="C52" s="97">
        <v>44260.707743055558</v>
      </c>
      <c r="D52" s="96" t="s">
        <v>2189</v>
      </c>
      <c r="E52" s="106">
        <v>909</v>
      </c>
      <c r="F52" s="96" t="str">
        <f>VLOOKUP(E52,VIP!$A$2:$O11656,2,0)</f>
        <v>DRBR01A</v>
      </c>
      <c r="G52" s="96" t="str">
        <f>VLOOKUP(E52,'LISTADO ATM'!$A$2:$B$900,2,0)</f>
        <v xml:space="preserve">ATM UNP UASD </v>
      </c>
      <c r="H52" s="96" t="str">
        <f>VLOOKUP(E52,VIP!$A$2:$O16577,7,FALSE)</f>
        <v>Si</v>
      </c>
      <c r="I52" s="96" t="str">
        <f>VLOOKUP(E52,VIP!$A$2:$O8542,8,FALSE)</f>
        <v>Si</v>
      </c>
      <c r="J52" s="96" t="str">
        <f>VLOOKUP(E52,VIP!$A$2:$O8492,8,FALSE)</f>
        <v>Si</v>
      </c>
      <c r="K52" s="96" t="str">
        <f>VLOOKUP(E52,VIP!$A$2:$O12066,6,0)</f>
        <v>SI</v>
      </c>
      <c r="L52" s="98" t="s">
        <v>2228</v>
      </c>
      <c r="M52" s="99" t="s">
        <v>2469</v>
      </c>
      <c r="N52" s="99" t="s">
        <v>2476</v>
      </c>
      <c r="O52" s="96" t="s">
        <v>2478</v>
      </c>
      <c r="P52" s="100"/>
      <c r="Q52" s="100" t="s">
        <v>2228</v>
      </c>
    </row>
    <row r="53" spans="1:17" ht="18" x14ac:dyDescent="0.25">
      <c r="A53" s="96" t="str">
        <f>VLOOKUP(E53,'LISTADO ATM'!$A$2:$C$901,3,0)</f>
        <v>DISTRITO NACIONAL</v>
      </c>
      <c r="B53" s="113" t="s">
        <v>2541</v>
      </c>
      <c r="C53" s="97">
        <v>44260.804826388892</v>
      </c>
      <c r="D53" s="96" t="s">
        <v>2189</v>
      </c>
      <c r="E53" s="106">
        <v>915</v>
      </c>
      <c r="F53" s="96" t="str">
        <f>VLOOKUP(E53,VIP!$A$2:$O11652,2,0)</f>
        <v>DRBR24F</v>
      </c>
      <c r="G53" s="96" t="str">
        <f>VLOOKUP(E53,'LISTADO ATM'!$A$2:$B$900,2,0)</f>
        <v xml:space="preserve">ATM Multicentro La Sirena Aut. Duarte </v>
      </c>
      <c r="H53" s="96" t="str">
        <f>VLOOKUP(E53,VIP!$A$2:$O16573,7,FALSE)</f>
        <v>Si</v>
      </c>
      <c r="I53" s="96" t="str">
        <f>VLOOKUP(E53,VIP!$A$2:$O8538,8,FALSE)</f>
        <v>Si</v>
      </c>
      <c r="J53" s="96" t="str">
        <f>VLOOKUP(E53,VIP!$A$2:$O8488,8,FALSE)</f>
        <v>Si</v>
      </c>
      <c r="K53" s="96" t="str">
        <f>VLOOKUP(E53,VIP!$A$2:$O12062,6,0)</f>
        <v>SI</v>
      </c>
      <c r="L53" s="98" t="s">
        <v>2228</v>
      </c>
      <c r="M53" s="99" t="s">
        <v>2469</v>
      </c>
      <c r="N53" s="99" t="s">
        <v>2476</v>
      </c>
      <c r="O53" s="96" t="s">
        <v>2478</v>
      </c>
      <c r="P53" s="100"/>
      <c r="Q53" s="100" t="s">
        <v>2228</v>
      </c>
    </row>
    <row r="54" spans="1:17" ht="18" x14ac:dyDescent="0.25">
      <c r="A54" s="96" t="str">
        <f>VLOOKUP(E54,'LISTADO ATM'!$A$2:$C$901,3,0)</f>
        <v>ESTE</v>
      </c>
      <c r="B54" s="113" t="s">
        <v>2555</v>
      </c>
      <c r="C54" s="97">
        <v>44261.110937500001</v>
      </c>
      <c r="D54" s="96" t="s">
        <v>2189</v>
      </c>
      <c r="E54" s="106">
        <v>934</v>
      </c>
      <c r="F54" s="96" t="str">
        <f>VLOOKUP(E54,VIP!$A$2:$O11645,2,0)</f>
        <v>DRBR934</v>
      </c>
      <c r="G54" s="96" t="str">
        <f>VLOOKUP(E54,'LISTADO ATM'!$A$2:$B$900,2,0)</f>
        <v>ATM Hotel Dreams La Romana</v>
      </c>
      <c r="H54" s="96" t="str">
        <f>VLOOKUP(E54,VIP!$A$2:$O16566,7,FALSE)</f>
        <v>Si</v>
      </c>
      <c r="I54" s="96" t="str">
        <f>VLOOKUP(E54,VIP!$A$2:$O8531,8,FALSE)</f>
        <v>Si</v>
      </c>
      <c r="J54" s="96" t="str">
        <f>VLOOKUP(E54,VIP!$A$2:$O8481,8,FALSE)</f>
        <v>Si</v>
      </c>
      <c r="K54" s="96" t="str">
        <f>VLOOKUP(E54,VIP!$A$2:$O12055,6,0)</f>
        <v>NO</v>
      </c>
      <c r="L54" s="98" t="s">
        <v>2254</v>
      </c>
      <c r="M54" s="99" t="s">
        <v>2469</v>
      </c>
      <c r="N54" s="99" t="s">
        <v>2476</v>
      </c>
      <c r="O54" s="96" t="s">
        <v>2478</v>
      </c>
      <c r="P54" s="100"/>
      <c r="Q54" s="100" t="s">
        <v>2254</v>
      </c>
    </row>
    <row r="55" spans="1:17" ht="18" x14ac:dyDescent="0.25">
      <c r="A55" s="96" t="str">
        <f>VLOOKUP(E55,'LISTADO ATM'!$A$2:$C$901,3,0)</f>
        <v>DISTRITO NACIONAL</v>
      </c>
      <c r="B55" s="113" t="s">
        <v>2557</v>
      </c>
      <c r="C55" s="97">
        <v>44261.021863425929</v>
      </c>
      <c r="D55" s="96" t="s">
        <v>2472</v>
      </c>
      <c r="E55" s="106">
        <v>946</v>
      </c>
      <c r="F55" s="96" t="str">
        <f>VLOOKUP(E55,VIP!$A$2:$O11647,2,0)</f>
        <v>DRBR24R</v>
      </c>
      <c r="G55" s="96" t="str">
        <f>VLOOKUP(E55,'LISTADO ATM'!$A$2:$B$900,2,0)</f>
        <v xml:space="preserve">ATM Oficina Núñez de Cáceres I </v>
      </c>
      <c r="H55" s="96" t="str">
        <f>VLOOKUP(E55,VIP!$A$2:$O16568,7,FALSE)</f>
        <v>Si</v>
      </c>
      <c r="I55" s="96" t="str">
        <f>VLOOKUP(E55,VIP!$A$2:$O8533,8,FALSE)</f>
        <v>Si</v>
      </c>
      <c r="J55" s="96" t="str">
        <f>VLOOKUP(E55,VIP!$A$2:$O8483,8,FALSE)</f>
        <v>Si</v>
      </c>
      <c r="K55" s="96" t="str">
        <f>VLOOKUP(E55,VIP!$A$2:$O12057,6,0)</f>
        <v>NO</v>
      </c>
      <c r="L55" s="98" t="s">
        <v>2560</v>
      </c>
      <c r="M55" s="99" t="s">
        <v>2469</v>
      </c>
      <c r="N55" s="99" t="s">
        <v>2476</v>
      </c>
      <c r="O55" s="96" t="s">
        <v>2477</v>
      </c>
      <c r="P55" s="100"/>
      <c r="Q55" s="100" t="s">
        <v>2560</v>
      </c>
    </row>
    <row r="56" spans="1:17" ht="18" x14ac:dyDescent="0.25">
      <c r="A56" s="96" t="str">
        <f>VLOOKUP(E56,'LISTADO ATM'!$A$2:$C$901,3,0)</f>
        <v>ESTE</v>
      </c>
      <c r="B56" s="113" t="s">
        <v>2545</v>
      </c>
      <c r="C56" s="97">
        <v>44260.79378472222</v>
      </c>
      <c r="D56" s="96" t="s">
        <v>2189</v>
      </c>
      <c r="E56" s="106">
        <v>963</v>
      </c>
      <c r="F56" s="96" t="str">
        <f>VLOOKUP(E56,VIP!$A$2:$O11656,2,0)</f>
        <v>DRBR963</v>
      </c>
      <c r="G56" s="96" t="str">
        <f>VLOOKUP(E56,'LISTADO ATM'!$A$2:$B$900,2,0)</f>
        <v xml:space="preserve">ATM Multiplaza La Romana </v>
      </c>
      <c r="H56" s="96" t="str">
        <f>VLOOKUP(E56,VIP!$A$2:$O16577,7,FALSE)</f>
        <v>Si</v>
      </c>
      <c r="I56" s="96" t="str">
        <f>VLOOKUP(E56,VIP!$A$2:$O8542,8,FALSE)</f>
        <v>Si</v>
      </c>
      <c r="J56" s="96" t="str">
        <f>VLOOKUP(E56,VIP!$A$2:$O8492,8,FALSE)</f>
        <v>Si</v>
      </c>
      <c r="K56" s="96" t="str">
        <f>VLOOKUP(E56,VIP!$A$2:$O12066,6,0)</f>
        <v>NO</v>
      </c>
      <c r="L56" s="98" t="s">
        <v>2496</v>
      </c>
      <c r="M56" s="99" t="s">
        <v>2469</v>
      </c>
      <c r="N56" s="99" t="s">
        <v>2476</v>
      </c>
      <c r="O56" s="96" t="s">
        <v>2478</v>
      </c>
      <c r="P56" s="100"/>
      <c r="Q56" s="100" t="s">
        <v>2496</v>
      </c>
    </row>
    <row r="57" spans="1:17" ht="18" x14ac:dyDescent="0.25">
      <c r="A57" s="96" t="str">
        <f>VLOOKUP(E57,'LISTADO ATM'!$A$2:$C$901,3,0)</f>
        <v>SUR</v>
      </c>
      <c r="B57" s="113" t="s">
        <v>2550</v>
      </c>
      <c r="C57" s="97">
        <v>44260.97457175926</v>
      </c>
      <c r="D57" s="96" t="s">
        <v>2189</v>
      </c>
      <c r="E57" s="106">
        <v>968</v>
      </c>
      <c r="F57" s="96" t="str">
        <f>VLOOKUP(E57,VIP!$A$2:$O11645,2,0)</f>
        <v>DRBR24I</v>
      </c>
      <c r="G57" s="96" t="str">
        <f>VLOOKUP(E57,'LISTADO ATM'!$A$2:$B$900,2,0)</f>
        <v xml:space="preserve">ATM UNP Mercado Baní </v>
      </c>
      <c r="H57" s="96" t="str">
        <f>VLOOKUP(E57,VIP!$A$2:$O16566,7,FALSE)</f>
        <v>Si</v>
      </c>
      <c r="I57" s="96" t="str">
        <f>VLOOKUP(E57,VIP!$A$2:$O8531,8,FALSE)</f>
        <v>Si</v>
      </c>
      <c r="J57" s="96" t="str">
        <f>VLOOKUP(E57,VIP!$A$2:$O8481,8,FALSE)</f>
        <v>Si</v>
      </c>
      <c r="K57" s="96" t="str">
        <f>VLOOKUP(E57,VIP!$A$2:$O12055,6,0)</f>
        <v>SI</v>
      </c>
      <c r="L57" s="98" t="s">
        <v>2496</v>
      </c>
      <c r="M57" s="99" t="s">
        <v>2469</v>
      </c>
      <c r="N57" s="99" t="s">
        <v>2476</v>
      </c>
      <c r="O57" s="96" t="s">
        <v>2478</v>
      </c>
      <c r="P57" s="100"/>
      <c r="Q57" s="100" t="s">
        <v>2496</v>
      </c>
    </row>
    <row r="58" spans="1:17" ht="18" x14ac:dyDescent="0.25">
      <c r="A58" s="96" t="str">
        <f>VLOOKUP(E58,'LISTADO ATM'!$A$2:$C$901,3,0)</f>
        <v>DISTRITO NACIONAL</v>
      </c>
      <c r="B58" s="113">
        <v>335811351</v>
      </c>
      <c r="C58" s="97">
        <v>44259.445277777777</v>
      </c>
      <c r="D58" s="96" t="s">
        <v>2472</v>
      </c>
      <c r="E58" s="106">
        <v>976</v>
      </c>
      <c r="F58" s="96" t="str">
        <f>VLOOKUP(E58,VIP!$A$2:$O11588,2,0)</f>
        <v>DRBR24W</v>
      </c>
      <c r="G58" s="96" t="str">
        <f>VLOOKUP(E58,'LISTADO ATM'!$A$2:$B$900,2,0)</f>
        <v xml:space="preserve">ATM Oficina Diamond Plaza I </v>
      </c>
      <c r="H58" s="96" t="str">
        <f>VLOOKUP(E58,VIP!$A$2:$O16509,7,FALSE)</f>
        <v>Si</v>
      </c>
      <c r="I58" s="96" t="str">
        <f>VLOOKUP(E58,VIP!$A$2:$O8474,8,FALSE)</f>
        <v>Si</v>
      </c>
      <c r="J58" s="96" t="str">
        <f>VLOOKUP(E58,VIP!$A$2:$O8424,8,FALSE)</f>
        <v>Si</v>
      </c>
      <c r="K58" s="96" t="str">
        <f>VLOOKUP(E58,VIP!$A$2:$O11998,6,0)</f>
        <v>NO</v>
      </c>
      <c r="L58" s="98" t="s">
        <v>2462</v>
      </c>
      <c r="M58" s="99" t="s">
        <v>2469</v>
      </c>
      <c r="N58" s="99" t="s">
        <v>2476</v>
      </c>
      <c r="O58" s="96" t="s">
        <v>2477</v>
      </c>
      <c r="P58" s="101"/>
      <c r="Q58" s="99" t="s">
        <v>2462</v>
      </c>
    </row>
    <row r="59" spans="1:17" ht="18" x14ac:dyDescent="0.25">
      <c r="A59" s="96" t="str">
        <f>VLOOKUP(E59,'LISTADO ATM'!$A$2:$C$901,3,0)</f>
        <v>NORTE</v>
      </c>
      <c r="B59" s="113" t="s">
        <v>2539</v>
      </c>
      <c r="C59" s="97">
        <v>44260.818969907406</v>
      </c>
      <c r="D59" s="96" t="s">
        <v>2190</v>
      </c>
      <c r="E59" s="106">
        <v>985</v>
      </c>
      <c r="F59" s="96" t="str">
        <f>VLOOKUP(E59,VIP!$A$2:$O11650,2,0)</f>
        <v>DRBR985</v>
      </c>
      <c r="G59" s="96" t="str">
        <f>VLOOKUP(E59,'LISTADO ATM'!$A$2:$B$900,2,0)</f>
        <v xml:space="preserve">ATM Oficina Dajabón II </v>
      </c>
      <c r="H59" s="96" t="str">
        <f>VLOOKUP(E59,VIP!$A$2:$O16571,7,FALSE)</f>
        <v>Si</v>
      </c>
      <c r="I59" s="96" t="str">
        <f>VLOOKUP(E59,VIP!$A$2:$O8536,8,FALSE)</f>
        <v>Si</v>
      </c>
      <c r="J59" s="96" t="str">
        <f>VLOOKUP(E59,VIP!$A$2:$O8486,8,FALSE)</f>
        <v>Si</v>
      </c>
      <c r="K59" s="96" t="str">
        <f>VLOOKUP(E59,VIP!$A$2:$O12060,6,0)</f>
        <v>NO</v>
      </c>
      <c r="L59" s="98" t="s">
        <v>2496</v>
      </c>
      <c r="M59" s="99" t="s">
        <v>2469</v>
      </c>
      <c r="N59" s="99" t="s">
        <v>2476</v>
      </c>
      <c r="O59" s="96" t="s">
        <v>2497</v>
      </c>
      <c r="P59" s="100"/>
      <c r="Q59" s="100" t="s">
        <v>2496</v>
      </c>
    </row>
    <row r="60" spans="1:17" ht="18" x14ac:dyDescent="0.25">
      <c r="A60" s="96" t="str">
        <f>VLOOKUP(E60,'LISTADO ATM'!$A$2:$C$901,3,0)</f>
        <v>SUR</v>
      </c>
      <c r="B60" s="113" t="s">
        <v>2559</v>
      </c>
      <c r="C60" s="97">
        <v>44261.006840277776</v>
      </c>
      <c r="D60" s="96" t="s">
        <v>2472</v>
      </c>
      <c r="E60" s="106">
        <v>995</v>
      </c>
      <c r="F60" s="96" t="str">
        <f>VLOOKUP(E60,VIP!$A$2:$O11649,2,0)</f>
        <v>DRBR545</v>
      </c>
      <c r="G60" s="96" t="str">
        <f>VLOOKUP(E60,'LISTADO ATM'!$A$2:$B$900,2,0)</f>
        <v xml:space="preserve">ATM Oficina San Cristobal III (Lobby) </v>
      </c>
      <c r="H60" s="96" t="str">
        <f>VLOOKUP(E60,VIP!$A$2:$O16570,7,FALSE)</f>
        <v>Si</v>
      </c>
      <c r="I60" s="96" t="str">
        <f>VLOOKUP(E60,VIP!$A$2:$O8535,8,FALSE)</f>
        <v>No</v>
      </c>
      <c r="J60" s="96" t="str">
        <f>VLOOKUP(E60,VIP!$A$2:$O8485,8,FALSE)</f>
        <v>No</v>
      </c>
      <c r="K60" s="96" t="str">
        <f>VLOOKUP(E60,VIP!$A$2:$O12059,6,0)</f>
        <v>NO</v>
      </c>
      <c r="L60" s="98" t="s">
        <v>2430</v>
      </c>
      <c r="M60" s="99" t="s">
        <v>2469</v>
      </c>
      <c r="N60" s="99" t="s">
        <v>2476</v>
      </c>
      <c r="O60" s="96" t="s">
        <v>2477</v>
      </c>
      <c r="P60" s="100"/>
      <c r="Q60" s="100" t="s">
        <v>2430</v>
      </c>
    </row>
  </sheetData>
  <autoFilter ref="A4:Q10">
    <filterColumn colId="12">
      <filters>
        <filter val="Fuera De Servicio"/>
      </filters>
    </filterColumn>
    <sortState ref="A5:Q60">
      <sortCondition ref="E4:E1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11:B1048576">
    <cfRule type="duplicateValues" dxfId="96" priority="381998"/>
  </conditionalFormatting>
  <conditionalFormatting sqref="B11:B1048576">
    <cfRule type="duplicateValues" dxfId="95" priority="382001"/>
  </conditionalFormatting>
  <conditionalFormatting sqref="B1:B4 B11:B1048576">
    <cfRule type="duplicateValues" dxfId="94" priority="382003"/>
    <cfRule type="duplicateValues" dxfId="93" priority="382004"/>
    <cfRule type="duplicateValues" dxfId="92" priority="382005"/>
  </conditionalFormatting>
  <conditionalFormatting sqref="B1:B4 B11:B1048576">
    <cfRule type="duplicateValues" dxfId="91" priority="382012"/>
    <cfRule type="duplicateValues" dxfId="90" priority="382013"/>
  </conditionalFormatting>
  <conditionalFormatting sqref="B11:B1048576">
    <cfRule type="duplicateValues" dxfId="89" priority="382018"/>
    <cfRule type="duplicateValues" dxfId="88" priority="382019"/>
    <cfRule type="duplicateValues" dxfId="87" priority="382020"/>
  </conditionalFormatting>
  <conditionalFormatting sqref="B11:B1048576">
    <cfRule type="duplicateValues" dxfId="86" priority="382024"/>
    <cfRule type="duplicateValues" dxfId="85" priority="382025"/>
  </conditionalFormatting>
  <conditionalFormatting sqref="E1:E4 E35:E1048576">
    <cfRule type="duplicateValues" dxfId="84" priority="146"/>
  </conditionalFormatting>
  <conditionalFormatting sqref="C1:C4 C11:C1048576">
    <cfRule type="duplicateValues" dxfId="83" priority="131"/>
  </conditionalFormatting>
  <conditionalFormatting sqref="B10">
    <cfRule type="duplicateValues" dxfId="82" priority="22"/>
  </conditionalFormatting>
  <conditionalFormatting sqref="B10">
    <cfRule type="duplicateValues" dxfId="81" priority="19"/>
    <cfRule type="duplicateValues" dxfId="80" priority="20"/>
    <cfRule type="duplicateValues" dxfId="79" priority="21"/>
  </conditionalFormatting>
  <conditionalFormatting sqref="B10">
    <cfRule type="duplicateValues" dxfId="78" priority="17"/>
    <cfRule type="duplicateValues" dxfId="77" priority="18"/>
  </conditionalFormatting>
  <conditionalFormatting sqref="C10">
    <cfRule type="duplicateValues" dxfId="76" priority="15"/>
  </conditionalFormatting>
  <conditionalFormatting sqref="E10:E60">
    <cfRule type="duplicateValues" dxfId="75" priority="386778"/>
  </conditionalFormatting>
  <conditionalFormatting sqref="Q10">
    <cfRule type="duplicateValues" dxfId="74" priority="13"/>
  </conditionalFormatting>
  <conditionalFormatting sqref="Q10">
    <cfRule type="duplicateValues" dxfId="73" priority="12"/>
  </conditionalFormatting>
  <conditionalFormatting sqref="Q26">
    <cfRule type="duplicateValues" dxfId="72" priority="11"/>
  </conditionalFormatting>
  <conditionalFormatting sqref="Q26">
    <cfRule type="duplicateValues" dxfId="71" priority="10"/>
  </conditionalFormatting>
  <conditionalFormatting sqref="Q29">
    <cfRule type="duplicateValues" dxfId="70" priority="9"/>
  </conditionalFormatting>
  <conditionalFormatting sqref="Q29">
    <cfRule type="duplicateValues" dxfId="69" priority="8"/>
  </conditionalFormatting>
  <conditionalFormatting sqref="Q30">
    <cfRule type="duplicateValues" dxfId="68" priority="7"/>
  </conditionalFormatting>
  <conditionalFormatting sqref="Q30">
    <cfRule type="duplicateValues" dxfId="67" priority="6"/>
  </conditionalFormatting>
  <conditionalFormatting sqref="Q46">
    <cfRule type="duplicateValues" dxfId="66" priority="5"/>
  </conditionalFormatting>
  <conditionalFormatting sqref="Q46">
    <cfRule type="duplicateValues" dxfId="65" priority="4"/>
  </conditionalFormatting>
  <conditionalFormatting sqref="Q49">
    <cfRule type="duplicateValues" dxfId="64" priority="3"/>
  </conditionalFormatting>
  <conditionalFormatting sqref="Q49">
    <cfRule type="duplicateValues" dxfId="63" priority="2"/>
  </conditionalFormatting>
  <conditionalFormatting sqref="E5:E9">
    <cfRule type="duplicateValues" dxfId="62" priority="386801"/>
  </conditionalFormatting>
  <conditionalFormatting sqref="B5:B9">
    <cfRule type="duplicateValues" dxfId="61" priority="386802"/>
  </conditionalFormatting>
  <conditionalFormatting sqref="B5:B9">
    <cfRule type="duplicateValues" dxfId="60" priority="386803"/>
    <cfRule type="duplicateValues" dxfId="59" priority="386804"/>
    <cfRule type="duplicateValues" dxfId="58" priority="386805"/>
  </conditionalFormatting>
  <conditionalFormatting sqref="B5:B9">
    <cfRule type="duplicateValues" dxfId="57" priority="386806"/>
    <cfRule type="duplicateValues" dxfId="56" priority="386807"/>
  </conditionalFormatting>
  <conditionalFormatting sqref="B5:B60">
    <cfRule type="duplicateValues" dxfId="55" priority="386808"/>
  </conditionalFormatting>
  <conditionalFormatting sqref="B5:B60">
    <cfRule type="duplicateValues" dxfId="54" priority="386809"/>
    <cfRule type="duplicateValues" dxfId="53" priority="386810"/>
    <cfRule type="duplicateValues" dxfId="52" priority="386811"/>
  </conditionalFormatting>
  <conditionalFormatting sqref="B5:B60">
    <cfRule type="duplicateValues" dxfId="51" priority="386812"/>
    <cfRule type="duplicateValues" dxfId="50" priority="386813"/>
  </conditionalFormatting>
  <conditionalFormatting sqref="C5:C60">
    <cfRule type="duplicateValues" dxfId="49" priority="386814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16" zoomScale="80" zoomScaleNormal="80" workbookViewId="0">
      <selection activeCell="F17" sqref="F17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53.7109375" style="102" bestFit="1" customWidth="1"/>
    <col min="4" max="4" width="46.42578125" style="102" customWidth="1"/>
    <col min="5" max="5" width="30.85546875" style="102" customWidth="1"/>
    <col min="6" max="16384" width="52.7109375" style="102"/>
  </cols>
  <sheetData>
    <row r="1" spans="1:5" ht="22.5" x14ac:dyDescent="0.25">
      <c r="A1" s="141" t="s">
        <v>2158</v>
      </c>
      <c r="B1" s="142"/>
      <c r="C1" s="142"/>
      <c r="D1" s="142"/>
      <c r="E1" s="143"/>
    </row>
    <row r="2" spans="1:5" ht="25.5" x14ac:dyDescent="0.25">
      <c r="A2" s="144" t="s">
        <v>2474</v>
      </c>
      <c r="B2" s="145"/>
      <c r="C2" s="145"/>
      <c r="D2" s="145"/>
      <c r="E2" s="146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44259.708333333336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44260.25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7" t="s">
        <v>2425</v>
      </c>
      <c r="B7" s="148"/>
      <c r="C7" s="148"/>
      <c r="D7" s="148"/>
      <c r="E7" s="149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e">
        <f>VLOOKUP(B9,'[1]LISTADO ATM'!$A$2:$C$817,3,0)</f>
        <v>#N/A</v>
      </c>
      <c r="B9" s="106"/>
      <c r="C9" s="106" t="e">
        <f>VLOOKUP(B9,'[1]LISTADO ATM'!$A$2:$B$816,2,0)</f>
        <v>#N/A</v>
      </c>
      <c r="D9" s="126" t="s">
        <v>2501</v>
      </c>
      <c r="E9" s="128"/>
    </row>
    <row r="10" spans="1:5" ht="18.75" thickBot="1" x14ac:dyDescent="0.3">
      <c r="A10" s="108" t="s">
        <v>2428</v>
      </c>
      <c r="B10" s="114">
        <f>COUNT(B9:B9)</f>
        <v>0</v>
      </c>
      <c r="C10" s="150"/>
      <c r="D10" s="151"/>
      <c r="E10" s="152"/>
    </row>
    <row r="11" spans="1:5" ht="15.75" thickBot="1" x14ac:dyDescent="0.3">
      <c r="E11" s="110"/>
    </row>
    <row r="12" spans="1:5" ht="18.75" thickBot="1" x14ac:dyDescent="0.3">
      <c r="A12" s="134" t="s">
        <v>2430</v>
      </c>
      <c r="B12" s="135"/>
      <c r="C12" s="135"/>
      <c r="D12" s="135"/>
      <c r="E12" s="136"/>
    </row>
    <row r="13" spans="1:5" ht="18" x14ac:dyDescent="0.25">
      <c r="A13" s="104" t="s">
        <v>15</v>
      </c>
      <c r="B13" s="104" t="s">
        <v>2426</v>
      </c>
      <c r="C13" s="105" t="s">
        <v>46</v>
      </c>
      <c r="D13" s="105" t="s">
        <v>2432</v>
      </c>
      <c r="E13" s="105" t="s">
        <v>2427</v>
      </c>
    </row>
    <row r="14" spans="1:5" ht="18" x14ac:dyDescent="0.25">
      <c r="A14" s="111" t="str">
        <f>VLOOKUP(B14,'[1]LISTADO ATM'!$A$2:$C$817,3,0)</f>
        <v>DISTRITO NACIONAL</v>
      </c>
      <c r="B14" s="106">
        <v>443</v>
      </c>
      <c r="C14" s="106" t="str">
        <f>VLOOKUP(B14,'[1]LISTADO ATM'!$A$2:$B$816,2,0)</f>
        <v xml:space="preserve">ATM Edificio San Rafael </v>
      </c>
      <c r="D14" s="124" t="s">
        <v>2454</v>
      </c>
      <c r="E14" s="127">
        <v>335810848</v>
      </c>
    </row>
    <row r="15" spans="1:5" ht="18" x14ac:dyDescent="0.25">
      <c r="A15" s="111" t="str">
        <f>VLOOKUP(B15,'[1]LISTADO ATM'!$A$2:$C$817,3,0)</f>
        <v>SUR</v>
      </c>
      <c r="B15" s="106">
        <v>984</v>
      </c>
      <c r="C15" s="106" t="str">
        <f>VLOOKUP(B15,'[1]LISTADO ATM'!$A$2:$B$816,2,0)</f>
        <v xml:space="preserve">ATM Oficina Neiba II </v>
      </c>
      <c r="D15" s="124" t="s">
        <v>2454</v>
      </c>
      <c r="E15" s="127">
        <v>335811613</v>
      </c>
    </row>
    <row r="16" spans="1:5" ht="18" x14ac:dyDescent="0.25">
      <c r="A16" s="111" t="str">
        <f>VLOOKUP(B16,'[1]LISTADO ATM'!$A$2:$C$817,3,0)</f>
        <v>ESTE</v>
      </c>
      <c r="B16" s="106">
        <v>660</v>
      </c>
      <c r="C16" s="106" t="str">
        <f>VLOOKUP(B16,'[1]LISTADO ATM'!$A$2:$B$816,2,0)</f>
        <v>ATM Oficina Romana Norte II</v>
      </c>
      <c r="D16" s="124" t="s">
        <v>2454</v>
      </c>
      <c r="E16" s="127">
        <v>335811649</v>
      </c>
    </row>
    <row r="17" spans="1:5" ht="18" x14ac:dyDescent="0.25">
      <c r="A17" s="111" t="str">
        <f>VLOOKUP(B17,'[1]LISTADO ATM'!$A$2:$C$817,3,0)</f>
        <v>DISTRITO NACIONAL</v>
      </c>
      <c r="B17" s="106">
        <v>312</v>
      </c>
      <c r="C17" s="106" t="str">
        <f>VLOOKUP(B17,'[1]LISTADO ATM'!$A$2:$B$816,2,0)</f>
        <v xml:space="preserve">ATM Oficina Tiradentes II (Naco) </v>
      </c>
      <c r="D17" s="124" t="s">
        <v>2454</v>
      </c>
      <c r="E17" s="127">
        <v>335811610</v>
      </c>
    </row>
    <row r="18" spans="1:5" ht="18" x14ac:dyDescent="0.25">
      <c r="A18" s="111" t="str">
        <f>VLOOKUP(B18,'[1]LISTADO ATM'!$A$2:$C$817,3,0)</f>
        <v>DISTRITO NACIONAL</v>
      </c>
      <c r="B18" s="106">
        <v>516</v>
      </c>
      <c r="C18" s="106" t="str">
        <f>VLOOKUP(B18,'[1]LISTADO ATM'!$A$2:$B$816,2,0)</f>
        <v xml:space="preserve">ATM Oficina Gascue </v>
      </c>
      <c r="D18" s="124" t="s">
        <v>2454</v>
      </c>
      <c r="E18" s="127">
        <v>335812061</v>
      </c>
    </row>
    <row r="19" spans="1:5" ht="18" x14ac:dyDescent="0.25">
      <c r="A19" s="111" t="str">
        <f>VLOOKUP(B19,'[1]LISTADO ATM'!$A$2:$C$817,3,0)</f>
        <v>DISTRITO NACIONAL</v>
      </c>
      <c r="B19" s="106">
        <v>958</v>
      </c>
      <c r="C19" s="106" t="str">
        <f>VLOOKUP(B19,'[1]LISTADO ATM'!$A$2:$B$816,2,0)</f>
        <v xml:space="preserve">ATM Olé Aut. San Isidro </v>
      </c>
      <c r="D19" s="124" t="s">
        <v>2454</v>
      </c>
      <c r="E19" s="127">
        <v>335812065</v>
      </c>
    </row>
    <row r="20" spans="1:5" ht="18" x14ac:dyDescent="0.25">
      <c r="A20" s="111" t="str">
        <f>VLOOKUP(B20,'[1]LISTADO ATM'!$A$2:$C$817,3,0)</f>
        <v>NORTE</v>
      </c>
      <c r="B20" s="106">
        <v>119</v>
      </c>
      <c r="C20" s="106" t="str">
        <f>VLOOKUP(B20,'[1]LISTADO ATM'!$A$2:$B$816,2,0)</f>
        <v>ATM Oficina La Barranquita</v>
      </c>
      <c r="D20" s="124" t="s">
        <v>2454</v>
      </c>
      <c r="E20" s="127">
        <v>335812066</v>
      </c>
    </row>
    <row r="21" spans="1:5" ht="18" x14ac:dyDescent="0.25">
      <c r="A21" s="111" t="str">
        <f>VLOOKUP(B21,'[1]LISTADO ATM'!$A$2:$C$817,3,0)</f>
        <v>NORTE</v>
      </c>
      <c r="B21" s="106">
        <v>687</v>
      </c>
      <c r="C21" s="106" t="str">
        <f>VLOOKUP(B21,'[1]LISTADO ATM'!$A$2:$B$816,2,0)</f>
        <v>ATM Oficina Monterrico II</v>
      </c>
      <c r="D21" s="124" t="s">
        <v>2454</v>
      </c>
      <c r="E21" s="127">
        <v>335812110</v>
      </c>
    </row>
    <row r="22" spans="1:5" ht="18" x14ac:dyDescent="0.25">
      <c r="A22" s="111" t="str">
        <f>VLOOKUP(B22,'[1]LISTADO ATM'!$A$2:$C$817,3,0)</f>
        <v>NORTE</v>
      </c>
      <c r="B22" s="106">
        <v>304</v>
      </c>
      <c r="C22" s="106" t="str">
        <f>VLOOKUP(B22,'[1]LISTADO ATM'!$A$2:$B$816,2,0)</f>
        <v xml:space="preserve">ATM Multicentro La Sirena Estrella Sadhala </v>
      </c>
      <c r="D22" s="124" t="s">
        <v>2454</v>
      </c>
      <c r="E22" s="127">
        <v>335812112</v>
      </c>
    </row>
    <row r="23" spans="1:5" ht="18" x14ac:dyDescent="0.25">
      <c r="A23" s="111" t="str">
        <f>VLOOKUP(B23,'[1]LISTADO ATM'!$A$2:$C$817,3,0)</f>
        <v>DISTRITO NACIONAL</v>
      </c>
      <c r="B23" s="106">
        <v>325</v>
      </c>
      <c r="C23" s="106" t="str">
        <f>VLOOKUP(B23,'[1]LISTADO ATM'!$A$2:$B$816,2,0)</f>
        <v>ATM Casa Edwin</v>
      </c>
      <c r="D23" s="124" t="s">
        <v>2454</v>
      </c>
      <c r="E23" s="127">
        <v>335812120</v>
      </c>
    </row>
    <row r="24" spans="1:5" ht="18" x14ac:dyDescent="0.25">
      <c r="A24" s="111" t="e">
        <f>VLOOKUP(B24,'[1]LISTADO ATM'!$A$2:$C$817,3,0)</f>
        <v>#N/A</v>
      </c>
      <c r="B24" s="106"/>
      <c r="C24" s="106" t="e">
        <f>VLOOKUP(B24,'[1]LISTADO ATM'!$A$2:$B$816,2,0)</f>
        <v>#N/A</v>
      </c>
      <c r="D24" s="124" t="s">
        <v>2454</v>
      </c>
      <c r="E24" s="127"/>
    </row>
    <row r="25" spans="1:5" ht="18" x14ac:dyDescent="0.25">
      <c r="A25" s="111" t="e">
        <f>VLOOKUP(B25,'[1]LISTADO ATM'!$A$2:$C$817,3,0)</f>
        <v>#N/A</v>
      </c>
      <c r="B25" s="106"/>
      <c r="C25" s="106" t="e">
        <f>VLOOKUP(B25,'[1]LISTADO ATM'!$A$2:$B$816,2,0)</f>
        <v>#N/A</v>
      </c>
      <c r="D25" s="124" t="s">
        <v>2454</v>
      </c>
      <c r="E25" s="127"/>
    </row>
    <row r="26" spans="1:5" ht="18" x14ac:dyDescent="0.25">
      <c r="A26" s="111" t="e">
        <f>VLOOKUP(B26,'[1]LISTADO ATM'!$A$2:$C$817,3,0)</f>
        <v>#N/A</v>
      </c>
      <c r="B26" s="106"/>
      <c r="C26" s="106" t="e">
        <f>VLOOKUP(B26,'[1]LISTADO ATM'!$A$2:$B$816,2,0)</f>
        <v>#N/A</v>
      </c>
      <c r="D26" s="124" t="s">
        <v>2454</v>
      </c>
      <c r="E26" s="127"/>
    </row>
    <row r="27" spans="1:5" ht="18" x14ac:dyDescent="0.25">
      <c r="A27" s="111" t="e">
        <f>VLOOKUP(B27,'[1]LISTADO ATM'!$A$2:$C$817,3,0)</f>
        <v>#N/A</v>
      </c>
      <c r="B27" s="106"/>
      <c r="C27" s="106" t="e">
        <f>VLOOKUP(B27,'[1]LISTADO ATM'!$A$2:$B$816,2,0)</f>
        <v>#N/A</v>
      </c>
      <c r="D27" s="124" t="s">
        <v>2454</v>
      </c>
      <c r="E27" s="127"/>
    </row>
    <row r="28" spans="1:5" ht="18.75" thickBot="1" x14ac:dyDescent="0.3">
      <c r="A28" s="112" t="s">
        <v>2428</v>
      </c>
      <c r="B28" s="114">
        <f>COUNT(B14:B27)</f>
        <v>10</v>
      </c>
      <c r="C28" s="123"/>
      <c r="D28" s="123"/>
      <c r="E28" s="123"/>
    </row>
    <row r="29" spans="1:5" ht="15.75" thickBot="1" x14ac:dyDescent="0.3">
      <c r="E29" s="110"/>
    </row>
    <row r="30" spans="1:5" ht="18.75" thickBot="1" x14ac:dyDescent="0.3">
      <c r="A30" s="134" t="s">
        <v>2500</v>
      </c>
      <c r="B30" s="135"/>
      <c r="C30" s="135"/>
      <c r="D30" s="135"/>
      <c r="E30" s="136"/>
    </row>
    <row r="31" spans="1:5" ht="18" x14ac:dyDescent="0.25">
      <c r="A31" s="104" t="s">
        <v>15</v>
      </c>
      <c r="B31" s="104" t="s">
        <v>2426</v>
      </c>
      <c r="C31" s="105" t="s">
        <v>46</v>
      </c>
      <c r="D31" s="105" t="s">
        <v>2432</v>
      </c>
      <c r="E31" s="104" t="s">
        <v>2427</v>
      </c>
    </row>
    <row r="32" spans="1:5" ht="18" x14ac:dyDescent="0.25">
      <c r="A32" s="111" t="str">
        <f>VLOOKUP(B32,'[1]LISTADO ATM'!$A$2:$C$817,3,0)</f>
        <v>DISTRITO NACIONAL</v>
      </c>
      <c r="B32" s="106">
        <v>938</v>
      </c>
      <c r="C32" s="106" t="str">
        <f>VLOOKUP(B32,'[1]LISTADO ATM'!$A$2:$B$816,2,0)</f>
        <v xml:space="preserve">ATM Autobanco Oficina Filadelfia Plaza </v>
      </c>
      <c r="D32" s="106" t="s">
        <v>2498</v>
      </c>
      <c r="E32" s="128">
        <v>335810547</v>
      </c>
    </row>
    <row r="33" spans="1:5" ht="18" x14ac:dyDescent="0.25">
      <c r="A33" s="111" t="str">
        <f>VLOOKUP(B33,'[1]LISTADO ATM'!$A$2:$C$817,3,0)</f>
        <v>DISTRITO NACIONAL</v>
      </c>
      <c r="B33" s="106">
        <v>976</v>
      </c>
      <c r="C33" s="106" t="str">
        <f>VLOOKUP(B33,'[1]LISTADO ATM'!$A$2:$B$816,2,0)</f>
        <v xml:space="preserve">ATM Oficina Diamond Plaza I </v>
      </c>
      <c r="D33" s="106" t="s">
        <v>2498</v>
      </c>
      <c r="E33" s="128">
        <v>335811351</v>
      </c>
    </row>
    <row r="34" spans="1:5" ht="18" x14ac:dyDescent="0.25">
      <c r="A34" s="111" t="str">
        <f>VLOOKUP(B34,'[1]LISTADO ATM'!$A$2:$C$817,3,0)</f>
        <v>DISTRITO NACIONAL</v>
      </c>
      <c r="B34" s="106">
        <v>407</v>
      </c>
      <c r="C34" s="106" t="str">
        <f>VLOOKUP(B34,'[1]LISTADO ATM'!$A$2:$B$816,2,0)</f>
        <v xml:space="preserve">ATM Multicentro La Sirena Villa Mella </v>
      </c>
      <c r="D34" s="106" t="s">
        <v>2498</v>
      </c>
      <c r="E34" s="128">
        <v>335811532</v>
      </c>
    </row>
    <row r="35" spans="1:5" ht="18" x14ac:dyDescent="0.25">
      <c r="A35" s="111" t="str">
        <f>VLOOKUP(B35,'[1]LISTADO ATM'!$A$2:$C$817,3,0)</f>
        <v>DISTRITO NACIONAL</v>
      </c>
      <c r="B35" s="106">
        <v>406</v>
      </c>
      <c r="C35" s="106" t="str">
        <f>VLOOKUP(B35,'[1]LISTADO ATM'!$A$2:$B$816,2,0)</f>
        <v xml:space="preserve">ATM UNP Plaza Lama Máximo Gómez </v>
      </c>
      <c r="D35" s="106" t="s">
        <v>2498</v>
      </c>
      <c r="E35" s="128">
        <v>335812083</v>
      </c>
    </row>
    <row r="36" spans="1:5" ht="18" x14ac:dyDescent="0.25">
      <c r="A36" s="111" t="str">
        <f>VLOOKUP(B36,'[1]LISTADO ATM'!$A$2:$C$817,3,0)</f>
        <v>DISTRITO NACIONAL</v>
      </c>
      <c r="B36" s="106">
        <v>801</v>
      </c>
      <c r="C36" s="106" t="str">
        <f>VLOOKUP(B36,'[1]LISTADO ATM'!$A$2:$B$816,2,0)</f>
        <v xml:space="preserve">ATM Galería 360 Food Court </v>
      </c>
      <c r="D36" s="106" t="s">
        <v>2498</v>
      </c>
      <c r="E36" s="128">
        <v>335812108</v>
      </c>
    </row>
    <row r="37" spans="1:5" ht="18" x14ac:dyDescent="0.25">
      <c r="A37" s="111" t="str">
        <f>VLOOKUP(B37,'[1]LISTADO ATM'!$A$2:$C$817,3,0)</f>
        <v>DISTRITO NACIONAL</v>
      </c>
      <c r="B37" s="106">
        <v>971</v>
      </c>
      <c r="C37" s="106" t="str">
        <f>VLOOKUP(B37,'[1]LISTADO ATM'!$A$2:$B$816,2,0)</f>
        <v xml:space="preserve">ATM Club Banreservas I </v>
      </c>
      <c r="D37" s="106" t="s">
        <v>2498</v>
      </c>
      <c r="E37" s="128">
        <v>335812141</v>
      </c>
    </row>
    <row r="38" spans="1:5" ht="18" x14ac:dyDescent="0.25">
      <c r="A38" s="111" t="str">
        <f>VLOOKUP(B38,'[1]LISTADO ATM'!$A$2:$C$817,3,0)</f>
        <v>ESTE</v>
      </c>
      <c r="B38" s="106">
        <v>480</v>
      </c>
      <c r="C38" s="106" t="str">
        <f>VLOOKUP(B38,'[1]LISTADO ATM'!$A$2:$B$816,2,0)</f>
        <v>ATM UNP Farmaconal Higuey</v>
      </c>
      <c r="D38" s="106" t="s">
        <v>2498</v>
      </c>
      <c r="E38" s="128">
        <v>335812142</v>
      </c>
    </row>
    <row r="39" spans="1:5" ht="18" x14ac:dyDescent="0.25">
      <c r="A39" s="111" t="e">
        <f>VLOOKUP(B39,'[1]LISTADO ATM'!$A$2:$C$817,3,0)</f>
        <v>#N/A</v>
      </c>
      <c r="B39" s="106"/>
      <c r="C39" s="106" t="e">
        <f>VLOOKUP(B39,'[1]LISTADO ATM'!$A$2:$B$816,2,0)</f>
        <v>#N/A</v>
      </c>
      <c r="D39" s="106" t="s">
        <v>2498</v>
      </c>
      <c r="E39" s="128"/>
    </row>
    <row r="40" spans="1:5" ht="18" x14ac:dyDescent="0.25">
      <c r="A40" s="111" t="e">
        <f>VLOOKUP(B40,'[1]LISTADO ATM'!$A$2:$C$817,3,0)</f>
        <v>#N/A</v>
      </c>
      <c r="B40" s="106"/>
      <c r="C40" s="106" t="e">
        <f>VLOOKUP(B40,'[1]LISTADO ATM'!$A$2:$B$816,2,0)</f>
        <v>#N/A</v>
      </c>
      <c r="D40" s="106" t="s">
        <v>2498</v>
      </c>
      <c r="E40" s="128"/>
    </row>
    <row r="41" spans="1:5" ht="18" x14ac:dyDescent="0.25">
      <c r="A41" s="111" t="e">
        <f>VLOOKUP(B41,'[1]LISTADO ATM'!$A$2:$C$817,3,0)</f>
        <v>#N/A</v>
      </c>
      <c r="B41" s="106"/>
      <c r="C41" s="106" t="e">
        <f>VLOOKUP(B41,'[1]LISTADO ATM'!$A$2:$B$816,2,0)</f>
        <v>#N/A</v>
      </c>
      <c r="D41" s="106" t="s">
        <v>2498</v>
      </c>
      <c r="E41" s="128"/>
    </row>
    <row r="42" spans="1:5" ht="18" x14ac:dyDescent="0.25">
      <c r="A42" s="111" t="e">
        <f>VLOOKUP(B42,'[1]LISTADO ATM'!$A$2:$C$817,3,0)</f>
        <v>#N/A</v>
      </c>
      <c r="B42" s="106"/>
      <c r="C42" s="106" t="e">
        <f>VLOOKUP(B42,'[1]LISTADO ATM'!$A$2:$B$816,2,0)</f>
        <v>#N/A</v>
      </c>
      <c r="D42" s="106" t="s">
        <v>2498</v>
      </c>
      <c r="E42" s="128"/>
    </row>
    <row r="43" spans="1:5" ht="18" x14ac:dyDescent="0.25">
      <c r="A43" s="111" t="e">
        <f>VLOOKUP(B43,'[1]LISTADO ATM'!$A$2:$C$817,3,0)</f>
        <v>#N/A</v>
      </c>
      <c r="B43" s="106"/>
      <c r="C43" s="106" t="e">
        <f>VLOOKUP(B43,'[1]LISTADO ATM'!$A$2:$B$816,2,0)</f>
        <v>#N/A</v>
      </c>
      <c r="D43" s="106" t="s">
        <v>2498</v>
      </c>
      <c r="E43" s="128"/>
    </row>
    <row r="44" spans="1:5" ht="18" x14ac:dyDescent="0.25">
      <c r="A44" s="111" t="e">
        <f>VLOOKUP(B44,'[1]LISTADO ATM'!$A$2:$C$817,3,0)</f>
        <v>#N/A</v>
      </c>
      <c r="B44" s="106"/>
      <c r="C44" s="106" t="e">
        <f>VLOOKUP(B44,'[1]LISTADO ATM'!$A$2:$B$816,2,0)</f>
        <v>#N/A</v>
      </c>
      <c r="D44" s="106" t="s">
        <v>2498</v>
      </c>
      <c r="E44" s="128"/>
    </row>
    <row r="45" spans="1:5" ht="18.75" thickBot="1" x14ac:dyDescent="0.3">
      <c r="A45" s="108" t="s">
        <v>2428</v>
      </c>
      <c r="B45" s="114">
        <f>COUNT(B32:B38)</f>
        <v>7</v>
      </c>
      <c r="C45" s="123"/>
      <c r="D45" s="107"/>
      <c r="E45" s="125"/>
    </row>
    <row r="46" spans="1:5" ht="15.75" thickBot="1" x14ac:dyDescent="0.3">
      <c r="E46" s="110"/>
    </row>
    <row r="47" spans="1:5" ht="18.75" thickBot="1" x14ac:dyDescent="0.3">
      <c r="A47" s="137" t="s">
        <v>2429</v>
      </c>
      <c r="B47" s="138"/>
      <c r="E47" s="110"/>
    </row>
    <row r="48" spans="1:5" ht="18.75" thickBot="1" x14ac:dyDescent="0.3">
      <c r="A48" s="139">
        <f>+B28+B45</f>
        <v>17</v>
      </c>
      <c r="B48" s="140"/>
      <c r="E48" s="110"/>
    </row>
    <row r="49" spans="1:6" ht="15.75" thickBot="1" x14ac:dyDescent="0.3">
      <c r="E49" s="110"/>
    </row>
    <row r="50" spans="1:6" ht="18.75" thickBot="1" x14ac:dyDescent="0.3">
      <c r="A50" s="134" t="s">
        <v>2431</v>
      </c>
      <c r="B50" s="135"/>
      <c r="C50" s="135"/>
      <c r="D50" s="135"/>
      <c r="E50" s="136"/>
    </row>
    <row r="51" spans="1:6" ht="18" x14ac:dyDescent="0.25">
      <c r="A51" s="115" t="s">
        <v>15</v>
      </c>
      <c r="B51" s="115" t="s">
        <v>2426</v>
      </c>
      <c r="C51" s="109" t="s">
        <v>46</v>
      </c>
      <c r="D51" s="155" t="s">
        <v>2432</v>
      </c>
      <c r="E51" s="156"/>
    </row>
    <row r="52" spans="1:6" ht="18" x14ac:dyDescent="0.25">
      <c r="A52" s="106" t="str">
        <f>VLOOKUP(B52,'[1]LISTADO ATM'!$A$2:$C$817,3,0)</f>
        <v>NORTE</v>
      </c>
      <c r="B52" s="106">
        <v>532</v>
      </c>
      <c r="C52" s="111" t="str">
        <f>VLOOKUP(B52,'[1]LISTADO ATM'!$A$2:$B$816,2,0)</f>
        <v xml:space="preserve">ATM UNP Guanábano (Moca) </v>
      </c>
      <c r="D52" s="153" t="s">
        <v>2494</v>
      </c>
      <c r="E52" s="154"/>
    </row>
    <row r="53" spans="1:6" ht="17.25" customHeight="1" x14ac:dyDescent="0.25">
      <c r="A53" s="106" t="str">
        <f>VLOOKUP(B53,'[1]LISTADO ATM'!$A$2:$C$817,3,0)</f>
        <v>DISTRITO NACIONAL</v>
      </c>
      <c r="B53" s="106">
        <v>575</v>
      </c>
      <c r="C53" s="111" t="str">
        <f>VLOOKUP(B53,'[1]LISTADO ATM'!$A$2:$B$816,2,0)</f>
        <v xml:space="preserve">ATM EDESUR Tiradentes </v>
      </c>
      <c r="D53" s="153" t="s">
        <v>2505</v>
      </c>
      <c r="E53" s="154"/>
    </row>
    <row r="54" spans="1:6" ht="18" x14ac:dyDescent="0.25">
      <c r="A54" s="106" t="str">
        <f>VLOOKUP(B54,'[1]LISTADO ATM'!$A$2:$C$817,3,0)</f>
        <v>DISTRITO NACIONAL</v>
      </c>
      <c r="B54" s="106">
        <v>911</v>
      </c>
      <c r="C54" s="111" t="str">
        <f>VLOOKUP(B54,'[1]LISTADO ATM'!$A$2:$B$816,2,0)</f>
        <v xml:space="preserve">ATM Oficina Venezuela II </v>
      </c>
      <c r="D54" s="153" t="s">
        <v>2504</v>
      </c>
      <c r="E54" s="154"/>
    </row>
    <row r="55" spans="1:6" ht="18" x14ac:dyDescent="0.25">
      <c r="A55" s="106" t="str">
        <f>VLOOKUP(B55,'[1]LISTADO ATM'!$A$2:$C$817,3,0)</f>
        <v>DISTRITO NACIONAL</v>
      </c>
      <c r="B55" s="106">
        <v>929</v>
      </c>
      <c r="C55" s="111" t="str">
        <f>VLOOKUP(B55,'[1]LISTADO ATM'!$A$2:$B$816,2,0)</f>
        <v>ATM Autoservicio Nacional El Conde</v>
      </c>
      <c r="D55" s="153" t="s">
        <v>2494</v>
      </c>
      <c r="E55" s="154"/>
    </row>
    <row r="56" spans="1:6" ht="18" x14ac:dyDescent="0.25">
      <c r="A56" s="106" t="str">
        <f>VLOOKUP(B56,'[1]LISTADO ATM'!$A$2:$C$817,3,0)</f>
        <v>DISTRITO NACIONAL</v>
      </c>
      <c r="B56" s="106">
        <v>973</v>
      </c>
      <c r="C56" s="111" t="str">
        <f>VLOOKUP(B56,'[1]LISTADO ATM'!$A$2:$B$816,2,0)</f>
        <v xml:space="preserve">ATM Oficina Sabana de la Mar </v>
      </c>
      <c r="D56" s="153" t="s">
        <v>2494</v>
      </c>
      <c r="E56" s="154"/>
    </row>
    <row r="57" spans="1:6" ht="18" x14ac:dyDescent="0.25">
      <c r="A57" s="106" t="str">
        <f>VLOOKUP(B57,'[1]LISTADO ATM'!$A$2:$C$817,3,0)</f>
        <v>ESTE</v>
      </c>
      <c r="B57" s="106">
        <v>366</v>
      </c>
      <c r="C57" s="111" t="str">
        <f>VLOOKUP(B57,'[1]LISTADO ATM'!$A$2:$B$816,2,0)</f>
        <v>ATM Oficina Boulevard (Higuey) II</v>
      </c>
      <c r="D57" s="153" t="s">
        <v>2494</v>
      </c>
      <c r="E57" s="154"/>
      <c r="F57" s="102" t="s">
        <v>2507</v>
      </c>
    </row>
    <row r="58" spans="1:6" ht="18" x14ac:dyDescent="0.25">
      <c r="A58" s="106" t="str">
        <f>VLOOKUP(B58,'[1]LISTADO ATM'!$A$2:$C$817,3,0)</f>
        <v>SUR</v>
      </c>
      <c r="B58" s="106">
        <v>48</v>
      </c>
      <c r="C58" s="111" t="str">
        <f>VLOOKUP(B58,'[1]LISTADO ATM'!$A$2:$B$816,2,0)</f>
        <v xml:space="preserve">ATM Autoservicio Neiba I </v>
      </c>
      <c r="D58" s="153" t="s">
        <v>2494</v>
      </c>
      <c r="E58" s="154"/>
    </row>
    <row r="59" spans="1:6" ht="18" x14ac:dyDescent="0.25">
      <c r="A59" s="106" t="e">
        <f>VLOOKUP(B59,'[1]LISTADO ATM'!$A$2:$C$817,3,0)</f>
        <v>#N/A</v>
      </c>
      <c r="B59" s="106"/>
      <c r="C59" s="111" t="e">
        <f>VLOOKUP(B59,'[1]LISTADO ATM'!$A$2:$B$816,2,0)</f>
        <v>#N/A</v>
      </c>
      <c r="D59" s="129"/>
      <c r="E59" s="130"/>
    </row>
    <row r="60" spans="1:6" ht="18" x14ac:dyDescent="0.25">
      <c r="A60" s="106" t="e">
        <f>VLOOKUP(B60,'[1]LISTADO ATM'!$A$2:$C$817,3,0)</f>
        <v>#N/A</v>
      </c>
      <c r="B60" s="106"/>
      <c r="C60" s="111" t="e">
        <f>VLOOKUP(B60,'[1]LISTADO ATM'!$A$2:$B$816,2,0)</f>
        <v>#N/A</v>
      </c>
      <c r="D60" s="129"/>
      <c r="E60" s="130"/>
    </row>
    <row r="61" spans="1:6" ht="18" x14ac:dyDescent="0.25">
      <c r="A61" s="106" t="e">
        <f>VLOOKUP(B61,'[1]LISTADO ATM'!$A$2:$C$817,3,0)</f>
        <v>#N/A</v>
      </c>
      <c r="B61" s="106"/>
      <c r="C61" s="111" t="e">
        <f>VLOOKUP(B61,'[1]LISTADO ATM'!$A$2:$B$816,2,0)</f>
        <v>#N/A</v>
      </c>
      <c r="D61" s="129"/>
      <c r="E61" s="130"/>
    </row>
    <row r="62" spans="1:6" ht="18" x14ac:dyDescent="0.25">
      <c r="A62" s="106" t="e">
        <f>VLOOKUP(B62,'[1]LISTADO ATM'!$A$2:$C$817,3,0)</f>
        <v>#N/A</v>
      </c>
      <c r="B62" s="106"/>
      <c r="C62" s="111" t="e">
        <f>VLOOKUP(B62,'[1]LISTADO ATM'!$A$2:$B$816,2,0)</f>
        <v>#N/A</v>
      </c>
      <c r="D62" s="129"/>
      <c r="E62" s="130"/>
    </row>
    <row r="63" spans="1:6" ht="18.75" thickBot="1" x14ac:dyDescent="0.3">
      <c r="A63" s="108" t="s">
        <v>2428</v>
      </c>
      <c r="B63" s="114">
        <f>COUNT(B52:B58)</f>
        <v>7</v>
      </c>
      <c r="C63" s="123"/>
      <c r="D63" s="150"/>
      <c r="E63" s="152"/>
    </row>
  </sheetData>
  <mergeCells count="18">
    <mergeCell ref="D57:E57"/>
    <mergeCell ref="D63:E63"/>
    <mergeCell ref="D58:E58"/>
    <mergeCell ref="D55:E55"/>
    <mergeCell ref="D56:E56"/>
    <mergeCell ref="D54:E54"/>
    <mergeCell ref="D52:E52"/>
    <mergeCell ref="D53:E53"/>
    <mergeCell ref="A50:E50"/>
    <mergeCell ref="D51:E51"/>
    <mergeCell ref="A30:E30"/>
    <mergeCell ref="A47:B47"/>
    <mergeCell ref="A48:B48"/>
    <mergeCell ref="A1:E1"/>
    <mergeCell ref="A2:E2"/>
    <mergeCell ref="A7:E7"/>
    <mergeCell ref="C10:E10"/>
    <mergeCell ref="A12:E12"/>
  </mergeCells>
  <phoneticPr fontId="47" type="noConversion"/>
  <conditionalFormatting sqref="E32">
    <cfRule type="duplicateValues" dxfId="261" priority="131"/>
  </conditionalFormatting>
  <conditionalFormatting sqref="E32">
    <cfRule type="duplicateValues" dxfId="260" priority="132"/>
    <cfRule type="duplicateValues" dxfId="259" priority="133"/>
  </conditionalFormatting>
  <conditionalFormatting sqref="E63 E45:E51 E1:E7 E28:E31 E10:E12">
    <cfRule type="duplicateValues" dxfId="258" priority="148"/>
  </conditionalFormatting>
  <conditionalFormatting sqref="E63 E45:E51 E1:E7 E28:E31 E10:E12">
    <cfRule type="duplicateValues" dxfId="257" priority="149"/>
    <cfRule type="duplicateValues" dxfId="256" priority="150"/>
  </conditionalFormatting>
  <conditionalFormatting sqref="E53">
    <cfRule type="duplicateValues" dxfId="255" priority="125"/>
    <cfRule type="duplicateValues" dxfId="254" priority="126"/>
  </conditionalFormatting>
  <conditionalFormatting sqref="E53">
    <cfRule type="duplicateValues" dxfId="253" priority="127"/>
  </conditionalFormatting>
  <conditionalFormatting sqref="E52">
    <cfRule type="duplicateValues" dxfId="252" priority="151"/>
    <cfRule type="duplicateValues" dxfId="251" priority="152"/>
  </conditionalFormatting>
  <conditionalFormatting sqref="E52">
    <cfRule type="duplicateValues" dxfId="250" priority="153"/>
  </conditionalFormatting>
  <conditionalFormatting sqref="E33">
    <cfRule type="duplicateValues" dxfId="249" priority="87"/>
  </conditionalFormatting>
  <conditionalFormatting sqref="E33">
    <cfRule type="duplicateValues" dxfId="248" priority="88"/>
    <cfRule type="duplicateValues" dxfId="247" priority="89"/>
  </conditionalFormatting>
  <conditionalFormatting sqref="E54">
    <cfRule type="duplicateValues" dxfId="246" priority="66"/>
    <cfRule type="duplicateValues" dxfId="245" priority="67"/>
  </conditionalFormatting>
  <conditionalFormatting sqref="E54">
    <cfRule type="duplicateValues" dxfId="244" priority="68"/>
  </conditionalFormatting>
  <conditionalFormatting sqref="E14">
    <cfRule type="duplicateValues" dxfId="243" priority="175"/>
  </conditionalFormatting>
  <conditionalFormatting sqref="E14">
    <cfRule type="duplicateValues" dxfId="242" priority="176"/>
    <cfRule type="duplicateValues" dxfId="241" priority="177"/>
  </conditionalFormatting>
  <conditionalFormatting sqref="E34:E44">
    <cfRule type="duplicateValues" dxfId="240" priority="60"/>
  </conditionalFormatting>
  <conditionalFormatting sqref="E34:E44">
    <cfRule type="duplicateValues" dxfId="239" priority="61"/>
    <cfRule type="duplicateValues" dxfId="238" priority="62"/>
  </conditionalFormatting>
  <conditionalFormatting sqref="B33:B44">
    <cfRule type="duplicateValues" dxfId="237" priority="193"/>
    <cfRule type="duplicateValues" dxfId="236" priority="194"/>
  </conditionalFormatting>
  <conditionalFormatting sqref="B33:B44">
    <cfRule type="duplicateValues" dxfId="235" priority="195"/>
  </conditionalFormatting>
  <conditionalFormatting sqref="B63 B1:B3 B6:B7 B14:B30 B32:B51 B9:B12">
    <cfRule type="duplicateValues" dxfId="234" priority="199"/>
    <cfRule type="duplicateValues" dxfId="233" priority="200"/>
  </conditionalFormatting>
  <conditionalFormatting sqref="B63 B1:B3 B6:B7 B14:B30 B32:B51 B9:B12">
    <cfRule type="duplicateValues" dxfId="232" priority="201"/>
  </conditionalFormatting>
  <conditionalFormatting sqref="B63 B1:B3 B14:B30 B32:B53 B9:B12 B6:B7">
    <cfRule type="duplicateValues" dxfId="231" priority="202"/>
    <cfRule type="duplicateValues" dxfId="230" priority="203"/>
  </conditionalFormatting>
  <conditionalFormatting sqref="E59:E1048576 E1:E54">
    <cfRule type="duplicateValues" dxfId="229" priority="53"/>
  </conditionalFormatting>
  <conditionalFormatting sqref="B32:B44">
    <cfRule type="duplicateValues" dxfId="228" priority="384914"/>
    <cfRule type="duplicateValues" dxfId="227" priority="384915"/>
  </conditionalFormatting>
  <conditionalFormatting sqref="B32:B44">
    <cfRule type="duplicateValues" dxfId="226" priority="384918"/>
  </conditionalFormatting>
  <conditionalFormatting sqref="B52:B53">
    <cfRule type="duplicateValues" dxfId="225" priority="385343"/>
    <cfRule type="duplicateValues" dxfId="224" priority="385344"/>
  </conditionalFormatting>
  <conditionalFormatting sqref="B52:B53">
    <cfRule type="duplicateValues" dxfId="223" priority="385345"/>
  </conditionalFormatting>
  <conditionalFormatting sqref="E59:E62">
    <cfRule type="duplicateValues" dxfId="222" priority="385915"/>
    <cfRule type="duplicateValues" dxfId="221" priority="385916"/>
  </conditionalFormatting>
  <conditionalFormatting sqref="E59:E62">
    <cfRule type="duplicateValues" dxfId="220" priority="385917"/>
  </conditionalFormatting>
  <conditionalFormatting sqref="B1:B3 B6:B1048576">
    <cfRule type="duplicateValues" dxfId="219" priority="20"/>
    <cfRule type="duplicateValues" dxfId="218" priority="37"/>
  </conditionalFormatting>
  <conditionalFormatting sqref="B54:B62">
    <cfRule type="duplicateValues" dxfId="217" priority="386100"/>
    <cfRule type="duplicateValues" dxfId="216" priority="386101"/>
  </conditionalFormatting>
  <conditionalFormatting sqref="B54:B62">
    <cfRule type="duplicateValues" dxfId="215" priority="386102"/>
  </conditionalFormatting>
  <conditionalFormatting sqref="B32:B63 B1:B3 B14:B30 B9:B12 B6:B7">
    <cfRule type="duplicateValues" dxfId="214" priority="386103"/>
  </conditionalFormatting>
  <conditionalFormatting sqref="E55">
    <cfRule type="duplicateValues" dxfId="213" priority="34"/>
    <cfRule type="duplicateValues" dxfId="212" priority="35"/>
  </conditionalFormatting>
  <conditionalFormatting sqref="E55">
    <cfRule type="duplicateValues" dxfId="211" priority="36"/>
  </conditionalFormatting>
  <conditionalFormatting sqref="E55">
    <cfRule type="duplicateValues" dxfId="210" priority="33"/>
  </conditionalFormatting>
  <conditionalFormatting sqref="E56">
    <cfRule type="duplicateValues" dxfId="209" priority="30"/>
    <cfRule type="duplicateValues" dxfId="208" priority="31"/>
  </conditionalFormatting>
  <conditionalFormatting sqref="E56">
    <cfRule type="duplicateValues" dxfId="207" priority="32"/>
  </conditionalFormatting>
  <conditionalFormatting sqref="E56">
    <cfRule type="duplicateValues" dxfId="206" priority="29"/>
  </conditionalFormatting>
  <conditionalFormatting sqref="E57">
    <cfRule type="duplicateValues" dxfId="205" priority="26"/>
    <cfRule type="duplicateValues" dxfId="204" priority="27"/>
  </conditionalFormatting>
  <conditionalFormatting sqref="E57">
    <cfRule type="duplicateValues" dxfId="203" priority="28"/>
  </conditionalFormatting>
  <conditionalFormatting sqref="E57">
    <cfRule type="duplicateValues" dxfId="202" priority="25"/>
  </conditionalFormatting>
  <conditionalFormatting sqref="E58">
    <cfRule type="duplicateValues" dxfId="201" priority="22"/>
    <cfRule type="duplicateValues" dxfId="200" priority="23"/>
  </conditionalFormatting>
  <conditionalFormatting sqref="E58">
    <cfRule type="duplicateValues" dxfId="199" priority="24"/>
  </conditionalFormatting>
  <conditionalFormatting sqref="E58">
    <cfRule type="duplicateValues" dxfId="198" priority="21"/>
  </conditionalFormatting>
  <conditionalFormatting sqref="E15:E27">
    <cfRule type="duplicateValues" dxfId="197" priority="386168"/>
  </conditionalFormatting>
  <conditionalFormatting sqref="E15:E27">
    <cfRule type="duplicateValues" dxfId="196" priority="386169"/>
    <cfRule type="duplicateValues" dxfId="195" priority="386170"/>
  </conditionalFormatting>
  <conditionalFormatting sqref="B15:B27">
    <cfRule type="duplicateValues" dxfId="194" priority="386224"/>
    <cfRule type="duplicateValues" dxfId="193" priority="386225"/>
  </conditionalFormatting>
  <conditionalFormatting sqref="B15:B27">
    <cfRule type="duplicateValues" dxfId="192" priority="386228"/>
  </conditionalFormatting>
  <conditionalFormatting sqref="E9">
    <cfRule type="duplicateValues" dxfId="191" priority="386388"/>
  </conditionalFormatting>
  <conditionalFormatting sqref="E9">
    <cfRule type="duplicateValues" dxfId="190" priority="386389"/>
    <cfRule type="duplicateValues" dxfId="189" priority="386390"/>
  </conditionalFormatting>
  <conditionalFormatting sqref="B4">
    <cfRule type="duplicateValues" dxfId="188" priority="16"/>
    <cfRule type="duplicateValues" dxfId="187" priority="17"/>
  </conditionalFormatting>
  <conditionalFormatting sqref="B4">
    <cfRule type="duplicateValues" dxfId="186" priority="15"/>
  </conditionalFormatting>
  <conditionalFormatting sqref="B4">
    <cfRule type="duplicateValues" dxfId="185" priority="13"/>
    <cfRule type="duplicateValues" dxfId="184" priority="14"/>
  </conditionalFormatting>
  <conditionalFormatting sqref="B4">
    <cfRule type="duplicateValues" dxfId="183" priority="12"/>
  </conditionalFormatting>
  <conditionalFormatting sqref="B4">
    <cfRule type="duplicateValues" dxfId="182" priority="18"/>
    <cfRule type="duplicateValues" dxfId="181" priority="19"/>
  </conditionalFormatting>
  <conditionalFormatting sqref="B4">
    <cfRule type="duplicateValues" dxfId="180" priority="10"/>
    <cfRule type="duplicateValues" dxfId="179" priority="11"/>
  </conditionalFormatting>
  <conditionalFormatting sqref="B4">
    <cfRule type="duplicateValues" dxfId="178" priority="9"/>
  </conditionalFormatting>
  <conditionalFormatting sqref="B5">
    <cfRule type="duplicateValues" dxfId="177" priority="7"/>
    <cfRule type="duplicateValues" dxfId="176" priority="8"/>
  </conditionalFormatting>
  <conditionalFormatting sqref="B5">
    <cfRule type="duplicateValues" dxfId="175" priority="6"/>
  </conditionalFormatting>
  <conditionalFormatting sqref="B5">
    <cfRule type="duplicateValues" dxfId="174" priority="4"/>
    <cfRule type="duplicateValues" dxfId="173" priority="5"/>
  </conditionalFormatting>
  <conditionalFormatting sqref="B5">
    <cfRule type="duplicateValues" dxfId="172" priority="2"/>
    <cfRule type="duplicateValues" dxfId="171" priority="3"/>
  </conditionalFormatting>
  <conditionalFormatting sqref="B5">
    <cfRule type="duplicateValues" dxfId="17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2552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2499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2502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2488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2489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2495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2492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69" priority="119152"/>
  </conditionalFormatting>
  <conditionalFormatting sqref="A7:A11">
    <cfRule type="duplicateValues" dxfId="168" priority="119156"/>
    <cfRule type="duplicateValues" dxfId="167" priority="119157"/>
  </conditionalFormatting>
  <conditionalFormatting sqref="A7:A11">
    <cfRule type="duplicateValues" dxfId="166" priority="119160"/>
    <cfRule type="duplicateValues" dxfId="165" priority="119161"/>
  </conditionalFormatting>
  <conditionalFormatting sqref="B37:B39">
    <cfRule type="duplicateValues" dxfId="164" priority="219"/>
    <cfRule type="duplicateValues" dxfId="163" priority="220"/>
  </conditionalFormatting>
  <conditionalFormatting sqref="B37:B39">
    <cfRule type="duplicateValues" dxfId="162" priority="218"/>
  </conditionalFormatting>
  <conditionalFormatting sqref="B37:B39">
    <cfRule type="duplicateValues" dxfId="161" priority="217"/>
  </conditionalFormatting>
  <conditionalFormatting sqref="B37:B39">
    <cfRule type="duplicateValues" dxfId="160" priority="215"/>
    <cfRule type="duplicateValues" dxfId="159" priority="216"/>
  </conditionalFormatting>
  <conditionalFormatting sqref="B3">
    <cfRule type="duplicateValues" dxfId="158" priority="193"/>
    <cfRule type="duplicateValues" dxfId="157" priority="194"/>
  </conditionalFormatting>
  <conditionalFormatting sqref="B3">
    <cfRule type="duplicateValues" dxfId="156" priority="192"/>
  </conditionalFormatting>
  <conditionalFormatting sqref="B3">
    <cfRule type="duplicateValues" dxfId="155" priority="191"/>
  </conditionalFormatting>
  <conditionalFormatting sqref="B3">
    <cfRule type="duplicateValues" dxfId="154" priority="189"/>
    <cfRule type="duplicateValues" dxfId="153" priority="190"/>
  </conditionalFormatting>
  <conditionalFormatting sqref="A4:A6">
    <cfRule type="duplicateValues" dxfId="152" priority="188"/>
  </conditionalFormatting>
  <conditionalFormatting sqref="A4:A6">
    <cfRule type="duplicateValues" dxfId="151" priority="186"/>
    <cfRule type="duplicateValues" dxfId="150" priority="187"/>
  </conditionalFormatting>
  <conditionalFormatting sqref="A4:A6">
    <cfRule type="duplicateValues" dxfId="149" priority="184"/>
    <cfRule type="duplicateValues" dxfId="148" priority="185"/>
  </conditionalFormatting>
  <conditionalFormatting sqref="A3:A6">
    <cfRule type="duplicateValues" dxfId="147" priority="165"/>
  </conditionalFormatting>
  <conditionalFormatting sqref="A3:A6">
    <cfRule type="duplicateValues" dxfId="146" priority="163"/>
    <cfRule type="duplicateValues" dxfId="145" priority="164"/>
  </conditionalFormatting>
  <conditionalFormatting sqref="A3:A6">
    <cfRule type="duplicateValues" dxfId="144" priority="161"/>
    <cfRule type="duplicateValues" dxfId="143" priority="162"/>
  </conditionalFormatting>
  <conditionalFormatting sqref="B4:B6">
    <cfRule type="duplicateValues" dxfId="142" priority="158"/>
    <cfRule type="duplicateValues" dxfId="141" priority="159"/>
  </conditionalFormatting>
  <conditionalFormatting sqref="B4:B6">
    <cfRule type="duplicateValues" dxfId="140" priority="157"/>
  </conditionalFormatting>
  <conditionalFormatting sqref="B4:B6">
    <cfRule type="duplicateValues" dxfId="139" priority="156"/>
  </conditionalFormatting>
  <conditionalFormatting sqref="B4:B6">
    <cfRule type="duplicateValues" dxfId="138" priority="154"/>
    <cfRule type="duplicateValues" dxfId="137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168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148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148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147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107.5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106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106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112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4.67460648147971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36" priority="69"/>
  </conditionalFormatting>
  <conditionalFormatting sqref="E9:E1048576 E1:E2">
    <cfRule type="duplicateValues" dxfId="135" priority="99250"/>
  </conditionalFormatting>
  <conditionalFormatting sqref="E4">
    <cfRule type="duplicateValues" dxfId="134" priority="62"/>
  </conditionalFormatting>
  <conditionalFormatting sqref="E5:E8">
    <cfRule type="duplicateValues" dxfId="133" priority="60"/>
  </conditionalFormatting>
  <conditionalFormatting sqref="B12">
    <cfRule type="duplicateValues" dxfId="132" priority="34"/>
    <cfRule type="duplicateValues" dxfId="131" priority="35"/>
    <cfRule type="duplicateValues" dxfId="130" priority="36"/>
  </conditionalFormatting>
  <conditionalFormatting sqref="B12">
    <cfRule type="duplicateValues" dxfId="129" priority="33"/>
  </conditionalFormatting>
  <conditionalFormatting sqref="B12">
    <cfRule type="duplicateValues" dxfId="128" priority="31"/>
    <cfRule type="duplicateValues" dxfId="127" priority="32"/>
  </conditionalFormatting>
  <conditionalFormatting sqref="B12">
    <cfRule type="duplicateValues" dxfId="126" priority="28"/>
    <cfRule type="duplicateValues" dxfId="125" priority="29"/>
    <cfRule type="duplicateValues" dxfId="124" priority="30"/>
  </conditionalFormatting>
  <conditionalFormatting sqref="B12">
    <cfRule type="duplicateValues" dxfId="123" priority="27"/>
  </conditionalFormatting>
  <conditionalFormatting sqref="B12">
    <cfRule type="duplicateValues" dxfId="122" priority="25"/>
    <cfRule type="duplicateValues" dxfId="121" priority="26"/>
  </conditionalFormatting>
  <conditionalFormatting sqref="B12">
    <cfRule type="duplicateValues" dxfId="120" priority="24"/>
  </conditionalFormatting>
  <conditionalFormatting sqref="B12">
    <cfRule type="duplicateValues" dxfId="119" priority="21"/>
    <cfRule type="duplicateValues" dxfId="118" priority="22"/>
    <cfRule type="duplicateValues" dxfId="117" priority="23"/>
  </conditionalFormatting>
  <conditionalFormatting sqref="B12">
    <cfRule type="duplicateValues" dxfId="116" priority="20"/>
  </conditionalFormatting>
  <conditionalFormatting sqref="B12">
    <cfRule type="duplicateValues" dxfId="115" priority="19"/>
  </conditionalFormatting>
  <conditionalFormatting sqref="B14">
    <cfRule type="duplicateValues" dxfId="114" priority="18"/>
  </conditionalFormatting>
  <conditionalFormatting sqref="B14">
    <cfRule type="duplicateValues" dxfId="113" priority="15"/>
    <cfRule type="duplicateValues" dxfId="112" priority="16"/>
    <cfRule type="duplicateValues" dxfId="111" priority="17"/>
  </conditionalFormatting>
  <conditionalFormatting sqref="B14">
    <cfRule type="duplicateValues" dxfId="110" priority="13"/>
    <cfRule type="duplicateValues" dxfId="109" priority="14"/>
  </conditionalFormatting>
  <conditionalFormatting sqref="B14">
    <cfRule type="duplicateValues" dxfId="108" priority="10"/>
    <cfRule type="duplicateValues" dxfId="107" priority="11"/>
    <cfRule type="duplicateValues" dxfId="106" priority="12"/>
  </conditionalFormatting>
  <conditionalFormatting sqref="B14">
    <cfRule type="duplicateValues" dxfId="105" priority="9"/>
  </conditionalFormatting>
  <conditionalFormatting sqref="B14">
    <cfRule type="duplicateValues" dxfId="104" priority="8"/>
  </conditionalFormatting>
  <conditionalFormatting sqref="B14">
    <cfRule type="duplicateValues" dxfId="103" priority="7"/>
  </conditionalFormatting>
  <conditionalFormatting sqref="B14">
    <cfRule type="duplicateValues" dxfId="102" priority="4"/>
    <cfRule type="duplicateValues" dxfId="101" priority="5"/>
    <cfRule type="duplicateValues" dxfId="100" priority="6"/>
  </conditionalFormatting>
  <conditionalFormatting sqref="B14">
    <cfRule type="duplicateValues" dxfId="99" priority="2"/>
    <cfRule type="duplicateValues" dxfId="98" priority="3"/>
  </conditionalFormatting>
  <conditionalFormatting sqref="C14">
    <cfRule type="duplicateValues" dxfId="9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2021-01-31T20:30:30Z</cp:lastPrinted>
  <dcterms:created xsi:type="dcterms:W3CDTF">2014-10-01T23:18:29Z</dcterms:created>
  <dcterms:modified xsi:type="dcterms:W3CDTF">2021-03-06T09:13:09Z</dcterms:modified>
</cp:coreProperties>
</file>