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6\"/>
    </mc:Choice>
  </mc:AlternateContent>
  <bookViews>
    <workbookView xWindow="0" yWindow="0" windowWidth="28800" windowHeight="1233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39" i="1" l="1"/>
  <c r="A138" i="1"/>
  <c r="A137" i="1"/>
  <c r="A136" i="1"/>
  <c r="A135" i="1"/>
  <c r="A134" i="1"/>
  <c r="A133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A132" i="1"/>
  <c r="A131" i="1"/>
  <c r="A125" i="1"/>
  <c r="A124" i="1"/>
  <c r="A123" i="1"/>
  <c r="A122" i="1"/>
  <c r="A121" i="1"/>
  <c r="A120" i="1"/>
  <c r="A119" i="1"/>
  <c r="A118" i="1"/>
  <c r="A117" i="1"/>
  <c r="A116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A130" i="1"/>
  <c r="A129" i="1"/>
  <c r="A128" i="1"/>
  <c r="A127" i="1"/>
  <c r="A126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B85" i="16"/>
  <c r="B26" i="16"/>
  <c r="C21" i="16"/>
  <c r="C22" i="16"/>
  <c r="C23" i="16"/>
  <c r="C24" i="16"/>
  <c r="C25" i="16"/>
  <c r="A20" i="16"/>
  <c r="A21" i="16"/>
  <c r="A22" i="16"/>
  <c r="A23" i="16"/>
  <c r="A24" i="16"/>
  <c r="A25" i="16"/>
  <c r="A115" i="1"/>
  <c r="A114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A106" i="1"/>
  <c r="A113" i="1"/>
  <c r="A112" i="1"/>
  <c r="A111" i="1"/>
  <c r="A110" i="1"/>
  <c r="A109" i="1"/>
  <c r="A108" i="1"/>
  <c r="A107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B47" i="16" l="1"/>
  <c r="B63" i="16"/>
  <c r="C76" i="16"/>
  <c r="C77" i="16"/>
  <c r="C78" i="16"/>
  <c r="C79" i="16"/>
  <c r="C80" i="16"/>
  <c r="C81" i="16"/>
  <c r="C82" i="16"/>
  <c r="C83" i="16"/>
  <c r="C84" i="16"/>
  <c r="A76" i="16"/>
  <c r="A77" i="16"/>
  <c r="A78" i="16"/>
  <c r="A79" i="16"/>
  <c r="A80" i="16"/>
  <c r="A81" i="16"/>
  <c r="A82" i="16"/>
  <c r="A83" i="16"/>
  <c r="A84" i="16"/>
  <c r="A38" i="16"/>
  <c r="A39" i="16"/>
  <c r="A40" i="16"/>
  <c r="A41" i="16"/>
  <c r="A42" i="16"/>
  <c r="A43" i="16"/>
  <c r="A44" i="16"/>
  <c r="A45" i="16"/>
  <c r="A46" i="16"/>
  <c r="C38" i="16"/>
  <c r="C39" i="16"/>
  <c r="C40" i="16"/>
  <c r="C41" i="16"/>
  <c r="C42" i="16"/>
  <c r="C43" i="16"/>
  <c r="C44" i="16"/>
  <c r="C45" i="16"/>
  <c r="C46" i="16"/>
  <c r="A53" i="16"/>
  <c r="A54" i="16"/>
  <c r="A55" i="16"/>
  <c r="A56" i="16"/>
  <c r="A57" i="16"/>
  <c r="A58" i="16"/>
  <c r="A59" i="16"/>
  <c r="A60" i="16"/>
  <c r="A61" i="16"/>
  <c r="A62" i="16"/>
  <c r="C53" i="16"/>
  <c r="C54" i="16"/>
  <c r="C55" i="16"/>
  <c r="C56" i="16"/>
  <c r="C57" i="16"/>
  <c r="C58" i="16"/>
  <c r="C59" i="16"/>
  <c r="C60" i="16"/>
  <c r="C61" i="16"/>
  <c r="C62" i="16"/>
  <c r="C33" i="16"/>
  <c r="C34" i="16"/>
  <c r="C35" i="16"/>
  <c r="C36" i="16"/>
  <c r="C37" i="16"/>
  <c r="A33" i="16"/>
  <c r="A34" i="16"/>
  <c r="A35" i="16"/>
  <c r="A36" i="16"/>
  <c r="A37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52" i="16"/>
  <c r="A52" i="16"/>
  <c r="C51" i="16"/>
  <c r="A51" i="16"/>
  <c r="C32" i="16"/>
  <c r="A32" i="16"/>
  <c r="C31" i="16"/>
  <c r="A31" i="16"/>
  <c r="C30" i="16"/>
  <c r="A30" i="16"/>
  <c r="C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6" i="16" l="1"/>
  <c r="A98" i="1"/>
  <c r="A100" i="1"/>
  <c r="A101" i="1"/>
  <c r="A102" i="1"/>
  <c r="A103" i="1"/>
  <c r="A104" i="1"/>
  <c r="A105" i="1"/>
  <c r="F98" i="1"/>
  <c r="G98" i="1"/>
  <c r="H98" i="1"/>
  <c r="I98" i="1"/>
  <c r="J98" i="1"/>
  <c r="K98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A93" i="1"/>
  <c r="A94" i="1"/>
  <c r="A95" i="1"/>
  <c r="A96" i="1"/>
  <c r="A97" i="1"/>
  <c r="A99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9" i="1"/>
  <c r="G99" i="1"/>
  <c r="H99" i="1"/>
  <c r="I99" i="1"/>
  <c r="J99" i="1"/>
  <c r="K99" i="1"/>
  <c r="A78" i="1" l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A61" i="1"/>
  <c r="A62" i="1"/>
  <c r="A63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A60" i="1" l="1"/>
  <c r="A59" i="1"/>
  <c r="A58" i="1"/>
  <c r="A57" i="1"/>
  <c r="A56" i="1"/>
  <c r="A55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 l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4" i="1"/>
  <c r="A53" i="1"/>
  <c r="A52" i="1"/>
  <c r="A51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3" i="1" l="1"/>
  <c r="A14" i="1"/>
  <c r="A15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A12" i="1"/>
  <c r="K12" i="1"/>
  <c r="J12" i="1"/>
  <c r="I12" i="1"/>
  <c r="H12" i="1"/>
  <c r="G12" i="1"/>
  <c r="F12" i="1"/>
  <c r="A11" i="1" l="1"/>
  <c r="F11" i="1"/>
  <c r="G11" i="1"/>
  <c r="H11" i="1"/>
  <c r="I11" i="1"/>
  <c r="J11" i="1"/>
  <c r="K11" i="1"/>
  <c r="A14" i="3"/>
  <c r="F14" i="3"/>
  <c r="H14" i="3"/>
  <c r="I14" i="3"/>
  <c r="J14" i="3"/>
  <c r="A10" i="1" l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8" i="1"/>
  <c r="A7" i="1"/>
  <c r="F8" i="1"/>
  <c r="G8" i="1"/>
  <c r="H8" i="1"/>
  <c r="I8" i="1"/>
  <c r="J8" i="1"/>
  <c r="K8" i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F5" i="1"/>
  <c r="G5" i="1"/>
  <c r="H5" i="1"/>
  <c r="I5" i="1"/>
  <c r="J5" i="1"/>
  <c r="K5" i="1"/>
  <c r="A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<sst xmlns="http://schemas.openxmlformats.org/spreadsheetml/2006/main" count="13548" uniqueCount="2516">
  <si>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</si>
  <si>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</si>
  <si>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</si>
  <si>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</si>
  <si>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</si>
  <si>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</si>
  <si>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</si>
  <si>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</si>
  <si>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</si>
  <si>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</si>
  <si>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</si>
  <si>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</si>
  <si>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</si>
  <si>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</si>
  <si>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</si>
  <si>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</si>
  <si>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</si>
  <si>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</si>
  <si>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</si>
  <si>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</si>
  <si>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</si>
  <si>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</si>
  <si>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</si>
  <si>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</si>
  <si>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</si>
  <si>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</si>
  <si>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</si>
  <si>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</si>
  <si>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</si>
  <si>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</si>
  <si>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</si>
  <si>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</si>
  <si>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</si>
  <si>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</si>
  <si>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</si>
  <si>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</si>
  <si>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</si>
  <si>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</si>
  <si>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</si>
  <si>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</si>
  <si>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</si>
  <si>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</si>
  <si>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</si>
  <si>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</si>
  <si>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</si>
  <si>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</si>
  <si>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</si>
  <si>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</si>
  <si>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</si>
  <si>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</si>
  <si>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</si>
  <si>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</si>
  <si>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</si>
  <si>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</si>
  <si>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</si>
  <si>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</si>
  <si>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</si>
  <si>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</si>
  <si>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</si>
  <si>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</si>
  <si>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</si>
  <si>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</si>
  <si>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</si>
  <si>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</si>
  <si>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</si>
  <si>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</si>
  <si>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</si>
  <si>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</si>
  <si>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</si>
  <si>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</si>
  <si>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</si>
  <si>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</si>
  <si>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</si>
  <si>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</si>
  <si>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</si>
  <si>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</si>
  <si>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</si>
  <si>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</si>
  <si>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</si>
  <si>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</si>
  <si>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</si>
  <si>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</si>
  <si>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</si>
  <si>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</si>
  <si>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</si>
  <si>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</si>
  <si>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</si>
  <si>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</si>
  <si>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</si>
  <si>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</si>
  <si>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</si>
  <si>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</si>
  <si>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</si>
  <si>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</si>
  <si>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</si>
  <si>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</si>
  <si>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</si>
  <si>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</si>
  <si>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</si>
  <si>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</si>
  <si>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</si>
  <si>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</si>
  <si>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</si>
  <si>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</si>
  <si>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</si>
  <si>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</si>
  <si>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</si>
  <si>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</si>
  <si>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</si>
  <si>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</si>
  <si>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</si>
  <si>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</si>
  <si>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</si>
  <si>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</si>
  <si>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</si>
  <si>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</si>
  <si>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</si>
  <si>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</si>
  <si>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</si>
  <si>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</si>
  <si>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</si>
  <si>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</si>
  <si>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</si>
  <si>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</si>
  <si>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</si>
  <si>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</si>
  <si>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</si>
  <si>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</si>
  <si>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</si>
  <si>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</si>
  <si>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</si>
  <si>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</si>
  <si>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</si>
  <si>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</si>
  <si>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</si>
  <si>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</si>
  <si>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</si>
  <si>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</si>
  <si>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</si>
  <si>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</si>
  <si>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</si>
  <si>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</si>
  <si>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</si>
  <si>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</si>
  <si>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</si>
  <si>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</si>
  <si>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</si>
  <si>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</si>
  <si>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</si>
  <si>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</si>
  <si>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</si>
  <si>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</si>
  <si>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</si>
  <si>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</si>
  <si>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</si>
  <si>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</si>
  <si>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</si>
  <si>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</si>
  <si>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</si>
  <si>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</si>
  <si>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</si>
  <si>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</si>
  <si>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</si>
  <si>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</si>
  <si>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</si>
  <si>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</si>
  <si>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</si>
  <si>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</si>
  <si>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</si>
  <si>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</si>
  <si>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</si>
  <si>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</si>
  <si>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</si>
  <si>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</si>
  <si>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</si>
  <si>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</si>
  <si>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</si>
  <si>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</si>
  <si>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</si>
  <si>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</si>
  <si>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</si>
  <si>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</si>
  <si>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</si>
  <si>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</si>
  <si>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</si>
  <si>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</si>
  <si>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</si>
  <si>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</si>
  <si>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</si>
  <si>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</si>
  <si>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</si>
  <si>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</si>
  <si>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</si>
  <si>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</si>
  <si>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</si>
  <si>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</si>
  <si>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</si>
  <si>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</si>
  <si>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</si>
  <si>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</si>
  <si>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</si>
  <si>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</si>
  <si>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</si>
  <si>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</si>
  <si>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</si>
  <si>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</si>
  <si>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</si>
  <si>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</si>
  <si>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</si>
  <si>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</si>
  <si>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</si>
  <si>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</si>
  <si>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</si>
  <si>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</si>
  <si>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</si>
  <si>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</si>
  <si>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</si>
  <si>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</si>
  <si>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</si>
  <si>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</si>
  <si>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</si>
  <si>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</si>
  <si>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</si>
  <si>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</si>
  <si>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</si>
  <si>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</si>
  <si>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</si>
  <si>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</si>
  <si>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</si>
  <si>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</si>
  <si>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</si>
  <si>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</si>
  <si>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</si>
  <si>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</si>
  <si>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</si>
  <si>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</si>
  <si>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</si>
  <si>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</si>
  <si>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</si>
  <si>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</si>
  <si>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</si>
  <si>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</si>
  <si>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</si>
  <si>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</si>
  <si>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</si>
  <si>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</si>
  <si>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</si>
  <si>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</si>
  <si>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</si>
  <si>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</si>
  <si>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</si>
  <si>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</si>
  <si>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</si>
  <si>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</si>
  <si>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</si>
  <si>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</si>
  <si>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</si>
  <si>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</si>
  <si>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</si>
  <si>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</si>
  <si>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</si>
  <si>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</si>
  <si>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</si>
  <si>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</si>
  <si>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</si>
  <si>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</si>
  <si>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</si>
  <si>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</si>
  <si>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</si>
  <si>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</si>
  <si>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</si>
  <si>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</si>
  <si>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</si>
  <si>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</si>
  <si>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</si>
  <si>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</si>
  <si>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</si>
  <si>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</si>
  <si>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</si>
  <si>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</si>
  <si>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</si>
  <si>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</si>
  <si>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</si>
  <si>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</si>
  <si>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</si>
  <si>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</si>
  <si>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</si>
  <si>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</si>
  <si>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</si>
  <si>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</si>
  <si>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</si>
  <si>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</si>
  <si>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</si>
  <si>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</si>
  <si>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</si>
  <si>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</si>
  <si>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</si>
  <si>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</si>
  <si>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</si>
  <si>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</si>
  <si>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</si>
  <si>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</si>
  <si>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</si>
  <si>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</si>
  <si>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</si>
  <si>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</si>
  <si>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</si>
  <si>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</si>
  <si>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</si>
  <si>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</si>
  <si>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</si>
  <si>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</si>
  <si>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</si>
  <si>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</si>
  <si>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</si>
  <si>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</si>
  <si>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</si>
  <si>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</si>
  <si>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</si>
  <si>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</si>
  <si>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</si>
  <si>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</si>
  <si>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</si>
  <si>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</si>
  <si>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</si>
  <si>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</si>
  <si>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</si>
  <si>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</si>
  <si>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</si>
  <si>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</si>
  <si>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</si>
  <si>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</si>
  <si>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</si>
  <si>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</si>
  <si>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</si>
  <si>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</si>
  <si>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</si>
  <si>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</si>
  <si>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</si>
  <si>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</si>
  <si>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</si>
  <si>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</si>
  <si>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</si>
  <si>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</si>
  <si>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</si>
  <si>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</si>
  <si>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</si>
  <si>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</si>
  <si>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</si>
  <si>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</si>
  <si>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</si>
  <si>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</si>
  <si>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</si>
  <si>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</si>
  <si>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</si>
  <si>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</si>
  <si>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</si>
  <si>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</si>
  <si>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</si>
  <si>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</si>
  <si>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</si>
  <si>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</si>
  <si>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</si>
  <si>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</si>
  <si>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</si>
  <si>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</si>
  <si>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</si>
  <si>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</si>
  <si>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</si>
  <si>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</si>
  <si>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</si>
  <si>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</si>
  <si>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</si>
  <si>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</si>
  <si>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</si>
  <si>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</si>
  <si>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</si>
  <si>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</si>
  <si>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</si>
  <si>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</si>
  <si>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</si>
  <si>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</si>
  <si>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</si>
  <si>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</si>
  <si>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</si>
  <si>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</si>
  <si>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</si>
  <si>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</si>
  <si>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</si>
  <si>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</si>
  <si>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</si>
  <si>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</si>
  <si>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</si>
  <si>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</si>
  <si>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</si>
  <si>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</si>
  <si>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</si>
  <si>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</si>
  <si>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</si>
  <si>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</si>
  <si>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</si>
  <si>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</si>
  <si>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</si>
  <si>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</si>
  <si>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</si>
  <si>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</si>
  <si>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</si>
  <si>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</si>
  <si>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</si>
  <si>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</si>
  <si>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</si>
  <si>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</si>
  <si>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</si>
  <si>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</si>
  <si>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</si>
  <si>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</si>
  <si>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</si>
  <si>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</si>
  <si>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</si>
  <si>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</si>
  <si>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</si>
  <si>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</si>
  <si>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</si>
  <si>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</si>
  <si>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</si>
  <si>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</si>
  <si>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</si>
  <si>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</si>
  <si>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</si>
  <si>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</si>
  <si>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</si>
  <si>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</si>
  <si>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</si>
  <si>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</si>
  <si>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</si>
  <si>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</si>
  <si>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</si>
  <si>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</si>
  <si>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</si>
  <si>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</si>
  <si>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</si>
  <si>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</si>
  <si>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</si>
  <si>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</si>
  <si>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</si>
  <si>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</si>
  <si>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</si>
  <si>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</si>
  <si>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</si>
  <si>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</si>
  <si>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</si>
  <si>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</si>
  <si>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</si>
  <si>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</si>
  <si>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</si>
  <si>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</si>
  <si>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</si>
  <si>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</si>
  <si>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</si>
  <si>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</si>
  <si>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</si>
  <si>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</si>
  <si>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</si>
  <si>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</si>
  <si>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</si>
  <si>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</si>
  <si>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</si>
  <si>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</si>
  <si>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</si>
  <si>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</si>
  <si>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</si>
  <si>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</si>
  <si>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</si>
  <si>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</si>
  <si>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</si>
  <si>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</si>
  <si>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</si>
  <si>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</si>
  <si>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</si>
  <si>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</si>
  <si>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</si>
  <si>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</si>
  <si>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</si>
  <si>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</si>
  <si>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</si>
  <si>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</si>
  <si>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</si>
  <si>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</si>
  <si>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</si>
  <si>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</si>
  <si>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</si>
  <si>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</si>
  <si>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</si>
  <si>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</si>
  <si>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</si>
  <si>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</si>
  <si>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</si>
  <si>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</si>
  <si>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</si>
  <si>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</si>
  <si>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</si>
  <si>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</si>
  <si>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</si>
  <si>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</si>
  <si>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</si>
  <si>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</si>
  <si>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</si>
  <si>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</si>
  <si>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</si>
  <si>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</si>
  <si>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</si>
  <si>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</si>
  <si>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</si>
  <si>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</si>
  <si>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</si>
  <si>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</si>
  <si>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</si>
  <si>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</si>
  <si>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</si>
  <si>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</si>
  <si>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</si>
  <si>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</si>
  <si>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</si>
  <si>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</si>
  <si>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</si>
  <si>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</si>
  <si>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</si>
  <si>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</si>
  <si>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</si>
  <si>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</si>
  <si>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</si>
  <si>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</si>
  <si>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</si>
  <si>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</si>
  <si>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</si>
  <si>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</si>
  <si>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</si>
  <si>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</si>
  <si>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</si>
  <si>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</si>
  <si>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</si>
  <si>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</si>
  <si>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</si>
  <si>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</si>
  <si>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</si>
  <si>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</si>
  <si>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</si>
  <si>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</si>
  <si>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</si>
  <si>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</si>
  <si>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</si>
  <si>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</si>
  <si>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</si>
  <si>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</si>
  <si>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</si>
  <si>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</si>
  <si>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</si>
  <si>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</si>
  <si>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</si>
  <si>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</si>
  <si>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</si>
  <si>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</si>
  <si>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</si>
  <si>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</si>
  <si>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</si>
  <si>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</si>
  <si>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</si>
  <si>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</si>
  <si>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</si>
  <si>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</si>
  <si>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</si>
  <si>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</si>
  <si>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</si>
  <si>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</si>
  <si>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</si>
  <si>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</si>
  <si>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</si>
  <si>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</si>
  <si>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</si>
  <si>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</si>
  <si>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</si>
  <si>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</si>
  <si>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</si>
  <si>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</si>
  <si>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</si>
  <si>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</si>
  <si>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</si>
  <si>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</si>
  <si>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</si>
  <si>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</si>
  <si>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</si>
  <si>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</si>
  <si>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</si>
  <si>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</si>
  <si>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</si>
  <si>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</si>
  <si>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</si>
  <si>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</si>
  <si>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</si>
  <si>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</si>
  <si>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</si>
  <si>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</si>
  <si>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</si>
  <si>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</si>
  <si>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</si>
  <si>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</si>
  <si>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</si>
  <si>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</si>
  <si>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</si>
  <si>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</si>
  <si>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</si>
  <si>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</si>
  <si>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</si>
  <si>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</si>
  <si>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</si>
  <si>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</si>
  <si>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</si>
  <si>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</si>
  <si>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</si>
  <si>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</si>
  <si>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</si>
  <si>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</si>
  <si>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</si>
  <si>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</si>
  <si>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</si>
  <si>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</si>
  <si>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</si>
  <si>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</si>
  <si>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</si>
  <si>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</si>
  <si>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</si>
  <si>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</si>
  <si>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</si>
  <si>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</si>
  <si>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</si>
  <si>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</si>
  <si>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</si>
  <si>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</si>
  <si>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</si>
  <si>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</si>
  <si>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</si>
  <si>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</si>
  <si>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</si>
  <si>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</si>
  <si>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</si>
  <si>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</si>
  <si>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</si>
  <si>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</si>
  <si>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</si>
  <si>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</si>
  <si>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</si>
  <si>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</si>
  <si>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</si>
  <si>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</si>
  <si>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</si>
  <si>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</si>
  <si>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</si>
  <si>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</si>
  <si>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</si>
  <si>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</si>
  <si>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</si>
  <si>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</si>
  <si>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</si>
  <si>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</si>
  <si>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</si>
  <si>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</si>
  <si>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</si>
  <si>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</si>
  <si>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</si>
  <si>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</si>
  <si>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</si>
  <si>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</si>
  <si>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</si>
  <si>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</si>
  <si>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</si>
  <si>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</si>
  <si>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</si>
  <si>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</si>
  <si>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</si>
  <si>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</si>
  <si>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</si>
  <si>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</si>
  <si>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</si>
  <si>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</si>
  <si>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</si>
  <si>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</si>
  <si>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</si>
  <si>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</si>
  <si>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</si>
  <si>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</si>
  <si>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</si>
  <si>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</si>
  <si>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</si>
  <si>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</si>
  <si>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</si>
  <si>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</si>
  <si>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</si>
  <si>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</si>
  <si>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</si>
  <si>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</si>
  <si>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</si>
  <si>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</si>
  <si>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</si>
  <si>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</si>
  <si>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</si>
  <si>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</si>
  <si>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</si>
  <si>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</si>
  <si>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</si>
  <si>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</si>
  <si>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</si>
  <si>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</si>
  <si>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</si>
  <si>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</si>
  <si>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</si>
  <si>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</si>
  <si>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</si>
  <si>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</si>
  <si>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</si>
  <si>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</si>
  <si>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</si>
  <si>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</si>
  <si>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</si>
  <si>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</si>
  <si>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</si>
  <si>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</si>
  <si>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</si>
  <si>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</si>
  <si>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</si>
  <si>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</si>
  <si>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</si>
  <si>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</si>
  <si>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</si>
  <si>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</si>
  <si>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</si>
  <si>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</si>
  <si>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</si>
  <si>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</si>
  <si>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</si>
  <si>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</si>
  <si>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</si>
  <si>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</si>
  <si>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</si>
  <si>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</si>
  <si>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</si>
  <si>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</si>
  <si>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</si>
  <si>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</si>
  <si>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</si>
  <si>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</si>
  <si>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</si>
  <si>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</si>
  <si>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</si>
  <si>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</si>
  <si>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</si>
  <si>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</si>
  <si>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</si>
  <si>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</si>
  <si>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</si>
  <si>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</si>
  <si>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</si>
  <si>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</si>
  <si>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</si>
  <si>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</si>
  <si>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</si>
  <si>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</si>
  <si>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</si>
  <si>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</si>
  <si>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</si>
  <si>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</si>
  <si>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</si>
  <si>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</si>
  <si>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</si>
  <si>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</si>
  <si>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</si>
  <si>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</si>
  <si>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</si>
  <si>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</si>
  <si>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</si>
  <si>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</si>
  <si>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</si>
  <si>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</si>
  <si>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</si>
  <si>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</si>
  <si>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</si>
  <si>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</si>
  <si>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</si>
  <si>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</si>
  <si>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</si>
  <si>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</si>
  <si>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</si>
  <si>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</si>
  <si>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</si>
  <si>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</si>
  <si>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</si>
  <si>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</si>
  <si>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</si>
  <si>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</si>
  <si>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</si>
  <si>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</si>
  <si>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</si>
  <si>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</si>
  <si>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</si>
  <si>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</si>
  <si>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</si>
  <si>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</si>
  <si>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</si>
  <si>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</si>
  <si>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</si>
  <si>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</si>
  <si>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</si>
  <si>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</si>
  <si>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</si>
  <si>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</si>
  <si>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</si>
  <si>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</si>
  <si>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</si>
  <si>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</si>
  <si>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</si>
  <si>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</si>
  <si>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</si>
  <si>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</si>
  <si>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</si>
  <si>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</si>
  <si>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</si>
  <si>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</si>
  <si>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</si>
  <si>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</si>
  <si>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</si>
  <si>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</si>
  <si>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</si>
  <si>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</si>
  <si>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</si>
  <si>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</si>
  <si>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</si>
  <si>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</si>
  <si>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</si>
  <si>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</si>
  <si>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</si>
  <si>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</si>
  <si>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</si>
  <si>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</si>
  <si>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</si>
  <si>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</si>
  <si>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</si>
  <si>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</si>
  <si>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</si>
  <si>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</si>
  <si>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</si>
  <si>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</si>
  <si>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</si>
  <si>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</si>
  <si>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</si>
  <si>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</si>
  <si>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</si>
  <si>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</si>
  <si>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</si>
  <si>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</si>
  <si>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</si>
  <si>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</si>
  <si>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</si>
  <si>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</si>
  <si>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</si>
  <si>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</si>
  <si>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</si>
  <si>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</si>
  <si>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</si>
  <si>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</si>
  <si>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</si>
  <si>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</si>
  <si>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</si>
  <si>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</si>
  <si>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</si>
  <si>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</si>
  <si>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</si>
  <si>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</si>
  <si>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</si>
  <si>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</si>
  <si>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</si>
  <si>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</si>
  <si>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</si>
  <si>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</si>
  <si>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</si>
  <si>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</si>
  <si>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</si>
  <si>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</si>
  <si>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</si>
  <si>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</si>
  <si>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</si>
  <si>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</si>
  <si>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</si>
  <si>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</si>
  <si>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</si>
  <si>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</si>
  <si>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</si>
  <si>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</si>
  <si>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</si>
  <si>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</si>
  <si>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</si>
  <si>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</si>
  <si>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</si>
  <si>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</si>
  <si>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</si>
  <si>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</si>
  <si>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</si>
  <si>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</si>
  <si>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</si>
  <si>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</si>
  <si>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</si>
  <si>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</si>
  <si>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</si>
  <si>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</si>
  <si>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</si>
  <si>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</si>
  <si>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</si>
  <si>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</si>
  <si>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</si>
  <si>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</si>
  <si>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</si>
  <si>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</si>
  <si>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</si>
  <si>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</si>
  <si>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</si>
  <si>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</si>
  <si>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</si>
  <si>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</si>
  <si>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</si>
  <si>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</si>
  <si>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</si>
  <si>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</si>
  <si>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</si>
  <si>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</si>
  <si>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</si>
  <si>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</si>
  <si>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</si>
  <si>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</si>
  <si>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</si>
  <si>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</si>
  <si>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</si>
  <si>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</si>
  <si>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</si>
  <si>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</si>
  <si>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</si>
  <si>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</si>
  <si>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</si>
  <si>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</si>
  <si>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</si>
  <si>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</si>
  <si>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</si>
  <si>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</si>
  <si>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</si>
  <si>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</si>
  <si>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</si>
  <si>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</si>
  <si>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</si>
  <si>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</si>
  <si>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</si>
  <si>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</si>
  <si>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</si>
  <si>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</si>
  <si>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</si>
  <si>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</si>
  <si>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</si>
  <si>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</si>
  <si>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</si>
  <si>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</si>
  <si>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</si>
  <si>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</si>
  <si>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</si>
  <si>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</si>
  <si>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</si>
  <si>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</si>
  <si>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</si>
  <si>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</si>
  <si>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</si>
  <si>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</si>
  <si>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</si>
  <si>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</si>
  <si>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</si>
  <si>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</si>
  <si>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</si>
  <si>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</si>
  <si>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</si>
  <si>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</si>
  <si>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</si>
  <si>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</si>
  <si>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</si>
  <si>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</si>
  <si>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</si>
  <si>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</si>
  <si>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</si>
  <si>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</si>
  <si>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</si>
  <si>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</si>
  <si>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</si>
  <si>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</si>
  <si>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</si>
  <si>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</si>
  <si>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</si>
  <si>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</si>
  <si>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</si>
  <si>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</si>
  <si>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</si>
  <si>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</si>
  <si>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</si>
  <si>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</si>
  <si>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</si>
  <si>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</si>
  <si>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</si>
  <si>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</si>
  <si>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</si>
  <si>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</si>
  <si>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</si>
  <si>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</si>
  <si>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</si>
  <si>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</si>
  <si>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</si>
  <si>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</si>
  <si>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</si>
  <si>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</si>
  <si>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</si>
  <si>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</si>
  <si>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</si>
  <si>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</si>
  <si>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</si>
  <si>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</si>
  <si>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</si>
  <si>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</si>
  <si>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</si>
  <si>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</si>
  <si>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</si>
  <si>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</si>
  <si>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</si>
  <si>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</si>
  <si>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</si>
  <si>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</si>
  <si>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</si>
  <si>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</si>
  <si>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</si>
  <si>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</si>
  <si>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</si>
  <si>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</si>
  <si>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</si>
  <si>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</si>
  <si>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</si>
  <si>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</si>
  <si>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</si>
  <si>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</si>
  <si>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</si>
  <si>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</si>
  <si>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</si>
  <si>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</si>
  <si>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</si>
  <si>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</si>
  <si>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</si>
  <si>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</si>
  <si>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</si>
  <si>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</si>
  <si>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</si>
  <si>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</si>
  <si>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</si>
  <si>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</si>
  <si>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</si>
  <si>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</si>
  <si>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</si>
  <si>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</si>
  <si>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</si>
  <si>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</si>
  <si>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</si>
  <si>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</si>
  <si>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</si>
  <si>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</si>
  <si>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</si>
  <si>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</si>
  <si>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</si>
  <si>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</si>
  <si>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</si>
  <si>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</si>
  <si>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</si>
  <si>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</si>
  <si>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</si>
  <si>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</si>
  <si>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</si>
  <si>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</si>
  <si>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</si>
  <si>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</si>
  <si>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</si>
  <si>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</si>
  <si>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</si>
  <si>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</si>
  <si>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</si>
  <si>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</si>
  <si>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</si>
  <si>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</si>
  <si>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</si>
  <si>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</si>
  <si>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</si>
  <si>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</si>
  <si>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</si>
  <si>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</si>
  <si>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</si>
  <si>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</si>
  <si>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</si>
  <si>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</si>
  <si>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</si>
  <si>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</si>
  <si>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</si>
  <si>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</si>
  <si>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</si>
  <si>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</si>
  <si>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</si>
  <si>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</si>
  <si>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</si>
  <si>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</si>
  <si>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</si>
  <si>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</si>
  <si>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</si>
  <si>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</si>
  <si>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</si>
  <si>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</si>
  <si>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</si>
  <si>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</si>
  <si>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</si>
  <si>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</si>
  <si>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</si>
  <si>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</si>
  <si>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</si>
  <si>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</si>
  <si>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</si>
  <si>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</si>
  <si>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</si>
  <si>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</si>
  <si>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</si>
  <si>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</si>
  <si>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</si>
  <si>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</si>
  <si>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</si>
  <si>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</si>
  <si>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</si>
  <si>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</si>
  <si>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</si>
  <si>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</si>
  <si>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</si>
  <si>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</si>
  <si>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</si>
  <si>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</si>
  <si>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</si>
  <si>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</si>
  <si>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</si>
  <si>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</si>
  <si>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</si>
  <si>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</si>
  <si>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</si>
  <si>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</si>
  <si>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</si>
  <si>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</si>
  <si>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</si>
  <si>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</si>
  <si>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</si>
  <si>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</si>
  <si>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</si>
  <si>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</si>
  <si>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</si>
  <si>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</si>
  <si>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</si>
  <si>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</si>
  <si>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</si>
  <si>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</si>
  <si>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</si>
  <si>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</si>
  <si>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</si>
  <si>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</si>
  <si>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</si>
  <si>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</si>
  <si>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</si>
  <si>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</si>
  <si>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</si>
  <si>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</si>
  <si>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</si>
  <si>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</si>
  <si>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</si>
  <si>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</si>
  <si>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</si>
  <si>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</si>
  <si>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</si>
  <si>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</si>
  <si>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</si>
  <si>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</si>
  <si>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</si>
  <si>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</si>
  <si>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</si>
  <si>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</si>
  <si>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</si>
  <si>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</si>
  <si>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</si>
  <si>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</si>
  <si>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</si>
  <si>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</si>
  <si>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</si>
  <si>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</si>
  <si>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</si>
  <si>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</si>
  <si>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</si>
  <si>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</si>
  <si>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</si>
  <si>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</si>
  <si>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</si>
  <si>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</si>
  <si>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</si>
  <si>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</si>
  <si>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</si>
  <si>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</si>
  <si>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</si>
  <si>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</si>
  <si>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</si>
  <si>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</si>
  <si>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</si>
  <si>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</si>
  <si>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</si>
  <si>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</si>
  <si>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</si>
  <si>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</si>
  <si>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</si>
  <si>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</si>
  <si>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</si>
  <si>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</si>
  <si>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</si>
  <si>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</si>
  <si>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</si>
  <si>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</si>
  <si>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</si>
  <si>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</si>
  <si>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</si>
  <si>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</si>
  <si>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</si>
  <si>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</si>
  <si>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</si>
  <si>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</si>
  <si>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</si>
  <si>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</si>
  <si>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</si>
  <si>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</si>
  <si>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</si>
  <si>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</si>
  <si>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</si>
  <si>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</si>
  <si>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</si>
  <si>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</si>
  <si>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</si>
  <si>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</si>
  <si>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</si>
  <si>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</si>
  <si>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</si>
  <si>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</si>
  <si>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</si>
  <si>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</si>
  <si>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</si>
  <si>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</si>
  <si>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</si>
  <si>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</si>
  <si>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</si>
  <si>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</si>
  <si>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</si>
  <si>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</si>
  <si>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</si>
  <si>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</si>
  <si>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</si>
  <si>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</si>
  <si>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</si>
  <si>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</si>
  <si>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</si>
  <si>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</si>
  <si>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</si>
  <si>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</si>
  <si>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</si>
  <si>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</si>
  <si>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</si>
  <si>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</si>
  <si>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</si>
  <si>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</si>
  <si>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</si>
  <si>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</si>
  <si>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</si>
  <si>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</si>
  <si>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</si>
  <si>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</si>
  <si>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</si>
  <si>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</si>
  <si>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</si>
  <si>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</si>
  <si>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</si>
  <si>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</si>
  <si>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</si>
  <si>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</si>
  <si>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</si>
  <si>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</si>
  <si>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</si>
  <si>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</si>
  <si>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</si>
  <si>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</si>
  <si>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</si>
  <si>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</si>
  <si>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</si>
  <si>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</si>
  <si>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</si>
  <si>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</si>
  <si>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</si>
  <si>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</si>
  <si>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</si>
  <si>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</si>
  <si>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</si>
  <si>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</si>
  <si>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</si>
  <si>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</si>
  <si>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</si>
  <si>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</si>
  <si>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</si>
  <si>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</si>
  <si>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</si>
  <si>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</si>
  <si>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</si>
  <si>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</si>
  <si>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</si>
  <si>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</si>
  <si>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</si>
  <si>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</si>
  <si>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</si>
  <si>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</si>
  <si>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</si>
  <si>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</si>
  <si>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</si>
  <si>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</si>
  <si>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</si>
  <si>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</si>
  <si>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</si>
  <si>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</si>
  <si>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</si>
  <si>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</si>
  <si>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</si>
  <si>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</si>
  <si>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</si>
  <si>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</si>
  <si>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</si>
  <si>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</si>
  <si>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</si>
  <si>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</si>
  <si>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</si>
  <si>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</si>
  <si>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</si>
  <si>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</si>
  <si>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</si>
  <si>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</si>
  <si>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</si>
  <si>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</si>
  <si>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</si>
  <si>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</si>
  <si>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</si>
  <si>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</si>
  <si>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</si>
  <si>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</si>
  <si>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</si>
  <si>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</si>
  <si>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</si>
  <si>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</si>
  <si>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</si>
  <si>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</si>
  <si>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</si>
  <si>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</si>
  <si>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</si>
  <si>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</si>
  <si>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</si>
  <si>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</si>
  <si>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</si>
  <si>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</si>
  <si>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</si>
  <si>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</si>
  <si>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</si>
  <si>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</si>
  <si>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</si>
  <si>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</si>
  <si>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</si>
  <si>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</si>
  <si>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</si>
  <si>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</si>
  <si>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</si>
  <si>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</si>
  <si>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</si>
  <si>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</si>
  <si>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</si>
  <si>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</si>
  <si>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</si>
  <si>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</si>
  <si>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</si>
  <si>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</si>
  <si>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</si>
  <si>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</si>
  <si>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</si>
  <si>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</si>
  <si>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</si>
  <si>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</si>
  <si>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</si>
  <si>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</si>
  <si>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</si>
  <si>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</si>
  <si>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</si>
  <si>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</si>
  <si>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</si>
  <si>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</si>
  <si>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</si>
  <si>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</si>
  <si>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</si>
  <si>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</si>
  <si>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</si>
  <si>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</si>
  <si>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</si>
  <si>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</si>
  <si>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</si>
  <si>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</si>
  <si>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</si>
  <si>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</si>
  <si>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</si>
  <si>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</si>
  <si>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</si>
  <si>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</si>
  <si>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</si>
  <si>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</si>
  <si>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</si>
  <si>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</si>
  <si>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</si>
  <si>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</si>
  <si>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</si>
  <si>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</si>
  <si>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</si>
  <si>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</si>
  <si>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</si>
  <si>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</si>
  <si>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</si>
  <si>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</si>
  <si>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</si>
  <si>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</si>
  <si>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</si>
  <si>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</si>
  <si>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</si>
  <si>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</si>
  <si>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</si>
  <si>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</si>
  <si>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</si>
  <si>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</si>
  <si>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</si>
  <si>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</si>
  <si>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</si>
  <si>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</si>
  <si>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</si>
  <si>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</si>
  <si>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</si>
  <si>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</si>
  <si>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</si>
  <si>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</si>
  <si>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</si>
  <si>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</si>
  <si>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</si>
  <si>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</si>
  <si>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</si>
  <si>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</si>
  <si>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</si>
  <si>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</si>
  <si>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</si>
  <si>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</si>
  <si>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</si>
  <si>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</si>
  <si>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</si>
  <si>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</si>
  <si>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</si>
  <si>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</si>
  <si>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</si>
  <si>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</si>
  <si>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</si>
  <si>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</si>
  <si>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</si>
  <si>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</si>
  <si>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</si>
  <si>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</si>
  <si>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</si>
  <si>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</si>
  <si>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</si>
  <si>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</si>
  <si>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</si>
  <si>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</si>
  <si>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</si>
  <si>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</si>
  <si>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</si>
  <si>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</si>
  <si>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</si>
  <si>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</si>
  <si>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</si>
  <si>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</si>
  <si>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</si>
  <si>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</si>
  <si>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</si>
  <si>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</si>
  <si>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</si>
  <si>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</si>
  <si>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</si>
  <si>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</si>
  <si>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</si>
  <si>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</si>
  <si>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</si>
  <si>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</si>
  <si>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</si>
  <si>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</si>
  <si>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</si>
  <si>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</si>
  <si>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</si>
  <si>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</si>
  <si>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</si>
  <si>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</si>
  <si>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</si>
  <si>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</si>
  <si>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</si>
  <si>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</si>
  <si>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</si>
  <si>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</si>
  <si>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</si>
  <si>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</si>
  <si>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</si>
  <si>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</si>
  <si>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</si>
  <si>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</si>
  <si>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</si>
  <si>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</si>
  <si>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</si>
  <si>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</si>
  <si>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</si>
  <si>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</si>
  <si>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</si>
  <si>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</si>
  <si>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</si>
  <si>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</si>
  <si>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</si>
  <si>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</si>
  <si>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</si>
  <si>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</si>
  <si>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</si>
  <si>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</si>
  <si>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</si>
  <si>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</si>
  <si>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</si>
  <si>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</si>
  <si>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</si>
  <si>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</si>
  <si>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</si>
  <si>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</si>
  <si>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</si>
  <si>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</si>
  <si>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</si>
  <si>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</si>
  <si>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</si>
  <si>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</si>
  <si>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</si>
  <si>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</si>
  <si>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</si>
  <si>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</si>
  <si>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</si>
  <si>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</si>
  <si>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</si>
  <si>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</si>
  <si>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</si>
  <si>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</si>
  <si>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</si>
  <si>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</si>
  <si>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</si>
  <si>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</si>
  <si>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</si>
  <si>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</si>
  <si>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</si>
  <si>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</si>
  <si>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</si>
  <si>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</si>
  <si>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</si>
  <si>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</si>
  <si>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</si>
  <si>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</si>
  <si>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</si>
  <si>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</si>
  <si>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</si>
  <si>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</si>
  <si>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</si>
  <si>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</si>
  <si>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</si>
  <si>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</si>
  <si>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</si>
  <si>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</si>
  <si>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</si>
  <si>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</si>
  <si>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</si>
  <si>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</si>
  <si>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</si>
  <si>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</si>
  <si>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</si>
  <si>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</si>
  <si>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</si>
  <si>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</si>
  <si>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</si>
  <si>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</si>
  <si>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</si>
  <si>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</si>
  <si>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</si>
  <si>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</si>
  <si>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</si>
  <si>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</si>
  <si>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</si>
  <si>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</si>
  <si>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</si>
  <si>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</si>
  <si>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</si>
  <si>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</si>
  <si>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</si>
  <si>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</si>
  <si>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</si>
  <si>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</si>
  <si>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</si>
  <si>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</si>
  <si>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</si>
  <si>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</si>
  <si>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</si>
  <si>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</si>
  <si>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</si>
  <si>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</si>
  <si>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</si>
  <si>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</si>
  <si>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</si>
  <si>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</si>
  <si>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</si>
  <si>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</si>
  <si>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</si>
  <si>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</si>
  <si>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</si>
  <si>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</si>
  <si>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</si>
  <si>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</si>
  <si>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</si>
  <si>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</si>
  <si>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</si>
  <si>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</si>
  <si>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</si>
  <si>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</si>
  <si>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</si>
  <si>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</si>
  <si>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</si>
  <si>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</si>
  <si>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</si>
  <si>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</si>
  <si>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</si>
  <si>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</si>
  <si>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</si>
  <si>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</si>
  <si>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</si>
  <si>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</si>
  <si>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</si>
  <si>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</si>
  <si>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</si>
  <si>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</si>
  <si>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</si>
  <si>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</si>
  <si>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</si>
  <si>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</si>
  <si>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</si>
  <si>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</si>
  <si>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</si>
  <si>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</si>
  <si>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</si>
  <si>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</si>
  <si>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</si>
  <si>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</si>
  <si>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</si>
  <si>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</si>
  <si>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</si>
  <si>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</si>
  <si>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</si>
  <si>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</si>
  <si>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</si>
  <si>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</si>
  <si>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</si>
  <si>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</si>
  <si>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</si>
  <si>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</si>
  <si>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</si>
  <si>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</si>
  <si>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</si>
  <si>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</si>
  <si>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</si>
  <si>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</si>
  <si>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</si>
  <si>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</si>
  <si>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</si>
  <si>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</si>
  <si>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</si>
  <si>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</si>
  <si>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</si>
  <si>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</si>
  <si>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</si>
  <si>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</si>
  <si>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</si>
  <si>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</si>
  <si>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</si>
  <si>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</si>
  <si>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</si>
  <si>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</si>
  <si>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</si>
  <si>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</si>
  <si>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</si>
  <si>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</si>
  <si>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</si>
  <si>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</si>
  <si>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</si>
  <si>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</si>
  <si>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</si>
  <si>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</si>
  <si>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</si>
  <si>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</si>
  <si>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</si>
  <si>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</si>
  <si>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</si>
  <si>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</si>
  <si>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</si>
  <si>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</si>
  <si>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</si>
  <si>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</si>
  <si>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</si>
  <si>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</si>
  <si>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</si>
  <si>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</si>
  <si>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</si>
  <si>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</si>
  <si>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</si>
  <si>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</si>
  <si>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</si>
  <si>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</si>
  <si>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</si>
  <si>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</si>
  <si>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</si>
  <si>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</si>
  <si>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</si>
  <si>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</si>
  <si>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</si>
  <si>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</si>
  <si>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</si>
  <si>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</si>
  <si>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</si>
  <si>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</si>
  <si>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</si>
  <si>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</si>
  <si>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</si>
  <si>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</si>
  <si>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</si>
  <si>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</si>
  <si>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</si>
  <si>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</si>
  <si>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</si>
  <si>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</si>
  <si>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</si>
  <si>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</si>
  <si>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</si>
  <si>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</si>
  <si>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</si>
  <si>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</si>
  <si>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</si>
  <si>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</si>
  <si>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</si>
  <si>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</si>
  <si>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</si>
  <si>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</si>
  <si>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</si>
  <si>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</si>
  <si>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</si>
  <si>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</si>
  <si>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</si>
  <si>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</si>
  <si>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</si>
  <si>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</si>
  <si>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</si>
  <si>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</si>
  <si>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</si>
  <si>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</si>
  <si>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</si>
  <si>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</si>
  <si>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</si>
  <si>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</si>
  <si>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</si>
  <si>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</si>
  <si>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</si>
  <si>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</si>
  <si>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</si>
  <si>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</si>
  <si>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</si>
  <si>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</si>
  <si>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</si>
  <si>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</si>
  <si>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</si>
  <si>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</si>
  <si>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</si>
  <si>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</si>
  <si>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</si>
  <si>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</si>
  <si>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</si>
  <si>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</si>
  <si>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</si>
  <si>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</si>
  <si>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</si>
  <si>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</si>
  <si>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</si>
  <si>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</si>
  <si>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</si>
  <si>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</si>
  <si>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</si>
  <si>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</si>
  <si>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</si>
  <si>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</si>
  <si>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</si>
  <si>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</si>
  <si>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</si>
  <si>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</si>
  <si>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</si>
  <si>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</si>
  <si>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</si>
  <si>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</si>
  <si>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</si>
  <si>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</si>
  <si>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</si>
  <si>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</si>
  <si>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</si>
  <si>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</si>
  <si>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</si>
  <si>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</si>
  <si>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</si>
  <si>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</si>
  <si>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</si>
  <si>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</si>
  <si>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</si>
  <si>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</si>
  <si>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</si>
  <si>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</si>
  <si>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</si>
  <si>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</si>
  <si>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</si>
  <si>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</si>
  <si>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</si>
  <si>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</si>
  <si>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</si>
  <si>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</si>
  <si>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</si>
  <si>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</si>
  <si>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</si>
  <si>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</si>
  <si>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</si>
  <si>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</si>
  <si>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</si>
  <si>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</si>
  <si>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</si>
  <si>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</si>
  <si>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</si>
  <si>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</si>
  <si>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</si>
  <si>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</si>
  <si>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</si>
  <si>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</si>
  <si>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</si>
  <si>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</si>
  <si>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</si>
  <si>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</si>
  <si>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</si>
  <si>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</si>
  <si>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</si>
  <si>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</si>
  <si>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</si>
  <si>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</si>
  <si>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</si>
  <si>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</si>
  <si>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</si>
  <si>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</si>
  <si>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</si>
  <si>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</si>
  <si>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</si>
  <si>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</si>
  <si>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</si>
  <si>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</si>
  <si>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</si>
  <si>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</si>
  <si>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</si>
  <si>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</si>
  <si>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</si>
  <si>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</si>
  <si>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</si>
  <si>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</si>
  <si>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</si>
  <si>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</si>
  <si>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</si>
  <si>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</si>
  <si>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</si>
  <si>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</si>
  <si>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</si>
  <si>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</si>
  <si>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</si>
  <si>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</si>
  <si>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</si>
  <si>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</si>
  <si>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</si>
  <si>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</si>
  <si>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</si>
  <si>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</si>
  <si>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</si>
  <si>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</si>
  <si>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</si>
  <si>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</si>
  <si>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</si>
  <si>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</si>
  <si>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</si>
  <si>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</si>
  <si>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</si>
  <si>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</si>
  <si>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</si>
  <si>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</si>
  <si>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</si>
  <si>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</si>
  <si>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</si>
  <si>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</si>
  <si>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</si>
  <si>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</si>
  <si>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</si>
  <si>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</si>
  <si>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</si>
  <si>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</si>
  <si>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</si>
  <si>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</si>
  <si>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</si>
  <si>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</si>
  <si>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</si>
  <si>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</si>
  <si>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</si>
  <si>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</si>
  <si>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</si>
  <si>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</si>
  <si>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</si>
  <si>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</si>
  <si>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</si>
  <si>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</si>
  <si>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</si>
  <si>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</si>
  <si>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</si>
  <si>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</si>
  <si>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</si>
  <si>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</si>
  <si>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</si>
  <si>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</si>
  <si>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</si>
  <si>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</si>
  <si>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</si>
  <si>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</si>
  <si>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</si>
  <si>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</si>
  <si>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</si>
  <si>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</si>
  <si>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</si>
  <si>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</si>
  <si>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</si>
  <si>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</si>
  <si>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</si>
  <si>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</si>
  <si>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</si>
  <si>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</si>
  <si>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</si>
  <si>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</si>
  <si>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</si>
  <si>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</si>
  <si>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</si>
  <si>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</si>
  <si>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</si>
  <si>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</si>
  <si>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</si>
  <si>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</si>
  <si>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</si>
  <si>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</si>
  <si>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</si>
  <si>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</si>
  <si>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</si>
  <si>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</si>
  <si>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</si>
  <si>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</si>
  <si>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</si>
  <si>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</si>
  <si>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</si>
  <si>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</si>
  <si>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</si>
  <si>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</si>
  <si>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</si>
  <si>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</si>
  <si>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</si>
  <si>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</si>
  <si>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</si>
  <si>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</si>
  <si>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</si>
  <si>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</si>
  <si>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</si>
  <si>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</si>
  <si>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</si>
  <si>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</si>
  <si>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</si>
  <si>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</si>
  <si>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</si>
  <si>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</si>
  <si>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</si>
  <si>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</si>
  <si>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</si>
  <si>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</si>
  <si>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</si>
  <si>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</si>
  <si>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</si>
  <si>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</si>
  <si>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</si>
  <si>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</si>
  <si>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</si>
  <si>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</si>
  <si>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</si>
  <si>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</si>
  <si>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</si>
  <si>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</si>
  <si>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</si>
  <si>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</si>
  <si>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</si>
  <si>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</si>
  <si>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</si>
  <si>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</si>
  <si>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</si>
  <si>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</si>
  <si>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</si>
  <si>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</si>
  <si>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</si>
  <si>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</si>
  <si>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</si>
  <si>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</si>
  <si>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</si>
  <si>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</si>
  <si>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</si>
  <si>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</si>
  <si>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</si>
  <si>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</si>
  <si>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</si>
  <si>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</si>
  <si>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</si>
  <si>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</si>
  <si>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</si>
  <si>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</si>
  <si>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</si>
  <si>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</si>
  <si>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</si>
  <si>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</si>
  <si>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</si>
  <si>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</si>
  <si>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</si>
  <si>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</si>
  <si>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</si>
  <si>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</si>
  <si>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</si>
  <si>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</si>
  <si>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</si>
  <si>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</si>
  <si>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</si>
  <si>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</si>
  <si>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</si>
  <si>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</si>
  <si>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</si>
  <si>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</si>
  <si>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</si>
  <si>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</si>
  <si>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</si>
  <si>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</si>
  <si>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</si>
  <si>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</si>
  <si>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</si>
  <si>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</si>
  <si>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</si>
  <si>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</si>
  <si>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</si>
  <si>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</si>
  <si>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</si>
  <si>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</si>
  <si>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</si>
  <si>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</si>
  <si>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</si>
  <si>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</si>
  <si>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</si>
  <si>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</si>
  <si>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</si>
  <si>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</si>
  <si>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</si>
  <si>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</si>
  <si>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</si>
  <si>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</si>
  <si>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</si>
  <si>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</si>
  <si>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</si>
  <si>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</si>
  <si>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</si>
  <si>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</si>
  <si>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</si>
  <si>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</si>
  <si>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</si>
  <si>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</si>
  <si>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</si>
  <si>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</si>
  <si>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</si>
  <si>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</si>
  <si>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</si>
  <si>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</si>
  <si>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</si>
  <si>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</si>
  <si>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</si>
  <si>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</si>
  <si>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</si>
  <si>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</si>
  <si>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</si>
  <si>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</si>
  <si>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</si>
  <si>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</si>
  <si>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</si>
  <si>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</si>
  <si>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</si>
  <si>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</si>
  <si>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</si>
  <si>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</si>
  <si>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</si>
  <si>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</si>
  <si>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</si>
  <si>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</si>
  <si>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</si>
  <si>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</si>
  <si>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</si>
  <si>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</si>
  <si>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</si>
  <si>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</si>
  <si>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</si>
  <si>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</si>
  <si>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</si>
  <si>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</si>
  <si>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</si>
  <si>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</si>
  <si>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</si>
  <si>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</si>
  <si>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</si>
  <si>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</si>
  <si>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</si>
  <si>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</si>
  <si>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</si>
  <si>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</si>
  <si>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</si>
  <si>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</si>
  <si>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</si>
  <si>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</si>
  <si>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</si>
  <si>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</si>
  <si>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</si>
  <si>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</si>
  <si>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</si>
  <si>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</si>
  <si>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</si>
  <si>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</si>
  <si>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</si>
  <si>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</si>
  <si>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</si>
  <si>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</si>
  <si>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</si>
  <si>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</si>
  <si>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</si>
  <si>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</si>
  <si>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</si>
  <si>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</si>
  <si>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</si>
  <si>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</si>
  <si>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</si>
  <si>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</si>
  <si>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</si>
  <si>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</si>
  <si>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</si>
  <si>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</si>
  <si>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</si>
  <si>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</si>
  <si>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</si>
  <si>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</si>
  <si>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</si>
  <si>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</si>
  <si>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</si>
  <si>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</si>
  <si>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</si>
  <si>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</si>
  <si>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</si>
  <si>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</si>
  <si>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</si>
  <si>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</si>
  <si>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</si>
  <si>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</si>
  <si>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</si>
  <si>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</si>
  <si>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</si>
  <si>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</si>
  <si>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</si>
  <si>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</si>
  <si>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</si>
  <si>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</si>
  <si>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</si>
  <si>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</si>
  <si>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</si>
  <si>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</si>
  <si>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</si>
  <si>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</si>
  <si>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</si>
  <si>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</si>
  <si>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</si>
  <si>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</si>
  <si>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</si>
  <si>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</si>
  <si>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</si>
  <si>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</si>
  <si>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</si>
  <si>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</si>
  <si>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</si>
  <si>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</si>
  <si>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</si>
  <si>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</si>
  <si>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</si>
  <si>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</si>
  <si>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</si>
  <si>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</si>
  <si>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</si>
  <si>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</si>
  <si>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</si>
  <si>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</si>
  <si>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</si>
  <si>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</si>
  <si>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</si>
  <si>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</si>
  <si>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</si>
  <si>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</si>
  <si>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</si>
  <si>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</si>
  <si>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</si>
  <si>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</si>
  <si>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</si>
  <si>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</si>
  <si>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</si>
  <si>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</si>
  <si>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</si>
  <si>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</si>
  <si>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</si>
  <si>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</si>
  <si>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</si>
  <si>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</si>
  <si>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</si>
  <si>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</si>
  <si>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</si>
  <si>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</si>
  <si>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</si>
  <si>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</si>
  <si>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</si>
  <si>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</si>
  <si>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</si>
  <si>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</si>
  <si>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</si>
  <si>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</si>
  <si>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</si>
  <si>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</si>
  <si>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</si>
  <si>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</si>
  <si>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</si>
  <si>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</si>
  <si>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</si>
  <si>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</si>
  <si>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</si>
  <si>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</si>
  <si>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</si>
  <si>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</si>
  <si>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</si>
  <si>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</si>
  <si>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</si>
  <si>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</si>
  <si>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</si>
  <si>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</si>
  <si>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</si>
  <si>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</si>
  <si>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</si>
  <si>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</si>
  <si>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</si>
  <si>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</si>
  <si>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</si>
  <si>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</si>
  <si>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</si>
  <si>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</si>
  <si>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</si>
  <si>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</si>
  <si>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</si>
  <si>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</si>
  <si>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</si>
  <si>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</si>
  <si>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</si>
  <si>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</si>
  <si>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</si>
  <si>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</si>
  <si>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</si>
  <si>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</si>
  <si>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</si>
  <si>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</si>
  <si>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</si>
  <si>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</si>
  <si>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</si>
  <si>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</si>
  <si>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</si>
  <si>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</si>
  <si>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</si>
  <si>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</si>
  <si>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</si>
  <si>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</si>
  <si>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</si>
  <si>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</si>
  <si>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</si>
  <si>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</si>
  <si>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</si>
  <si>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</si>
  <si>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</si>
  <si>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</si>
  <si>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</si>
  <si>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</si>
  <si>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</si>
  <si>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</si>
  <si>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</si>
  <si>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</si>
  <si>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</si>
  <si>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</si>
  <si>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</si>
  <si>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</si>
  <si>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</si>
  <si>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</si>
  <si>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</si>
  <si>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</si>
  <si>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</si>
  <si>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</si>
  <si>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</si>
  <si>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</si>
  <si>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</si>
  <si>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</si>
  <si>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</si>
  <si>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</si>
  <si>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</si>
  <si>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</si>
  <si>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</si>
  <si>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</si>
  <si>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</si>
  <si>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</si>
  <si>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</si>
  <si>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</si>
  <si>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</si>
  <si>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</si>
  <si>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</si>
  <si>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</si>
  <si>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</si>
  <si>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</si>
  <si>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</si>
  <si>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</si>
  <si>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</si>
  <si>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</si>
  <si>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</si>
  <si>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</si>
  <si>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</si>
  <si>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</si>
  <si>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</si>
  <si>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</si>
  <si>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</si>
  <si>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</si>
  <si>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</si>
  <si>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</si>
  <si>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</si>
  <si>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</si>
  <si>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</si>
  <si>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</si>
  <si>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</si>
  <si>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</si>
  <si>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</si>
  <si>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</si>
  <si>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</si>
  <si>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</si>
  <si>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</si>
  <si>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</si>
  <si>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</si>
  <si>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</si>
  <si>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</si>
  <si>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</si>
  <si>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</si>
  <si>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</si>
  <si>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</si>
  <si>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</si>
  <si>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</si>
  <si>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</si>
  <si>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</si>
  <si>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</si>
  <si>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</si>
  <si>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</si>
  <si>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</si>
  <si>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</si>
  <si>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</si>
  <si>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</si>
  <si>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</si>
  <si>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</si>
  <si>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</si>
  <si>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</si>
  <si>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</si>
  <si>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</si>
  <si>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</si>
  <si>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</si>
  <si>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</si>
  <si>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</si>
  <si>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</si>
  <si>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</si>
  <si>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</si>
  <si>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</si>
  <si>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</si>
  <si>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</si>
  <si>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</si>
  <si>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</si>
  <si>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</si>
  <si>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</si>
  <si>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</si>
  <si>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</si>
  <si>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</si>
  <si>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</si>
  <si>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</si>
  <si>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</si>
  <si>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</si>
  <si>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</si>
  <si>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</si>
  <si>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</si>
  <si>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</si>
  <si>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</si>
  <si>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</si>
  <si>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</si>
  <si>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</si>
  <si>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</si>
  <si>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</si>
  <si>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</si>
  <si>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</si>
  <si>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</si>
  <si>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</si>
  <si>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</si>
  <si>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</si>
  <si>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</si>
  <si>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</si>
  <si>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</si>
  <si>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</si>
  <si>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</si>
  <si>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</si>
  <si>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</si>
  <si>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</si>
  <si>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</si>
  <si>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</si>
  <si>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</si>
  <si>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</si>
  <si>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</si>
  <si>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</si>
  <si>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</si>
  <si>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</si>
  <si>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</si>
  <si>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</si>
  <si>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</si>
  <si>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</si>
  <si>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</si>
  <si>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</si>
  <si>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</si>
  <si>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</si>
  <si>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</si>
  <si>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</si>
  <si>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</si>
  <si>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</si>
  <si>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</si>
  <si>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</si>
  <si>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</si>
  <si>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</si>
  <si>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</si>
  <si>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</si>
  <si>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</si>
  <si>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</si>
  <si>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</si>
  <si>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</si>
  <si>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</si>
  <si>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</si>
  <si>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</si>
  <si>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</si>
  <si>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</si>
  <si>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</si>
  <si>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</si>
  <si>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</si>
  <si>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</si>
  <si>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</si>
  <si>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</si>
  <si>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</si>
  <si>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</si>
  <si>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 xml:space="preserve">Gil Carrera, Santiago </t>
  </si>
  <si>
    <t>2 Gavetas Vacías y 1 Fallando</t>
  </si>
  <si>
    <t>GAVETA DE DEPOSITOS LLENA</t>
  </si>
  <si>
    <t>ATM Sirena Villa Mella</t>
  </si>
  <si>
    <t>06 Marzo de 2021</t>
  </si>
  <si>
    <t>En Servicio</t>
  </si>
  <si>
    <t>Closed</t>
  </si>
  <si>
    <t>Cuevas Peralta, Ivan Hanell</t>
  </si>
  <si>
    <t>De La Cruz Marcelo, Mawel Andres</t>
  </si>
  <si>
    <t>CARGA EXITOSA</t>
  </si>
  <si>
    <t>REINICIO EXITOSO</t>
  </si>
  <si>
    <t>3 Gavetas Vacías</t>
  </si>
  <si>
    <t>Hold</t>
  </si>
  <si>
    <t>Ballast, Carlos Alexis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</si>
</sst>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1" fillId="5" borderId="58" xfId="0" applyNumberFormat="1" applyFont="1" applyFill="1" applyBorder="1" applyAlignment="1">
      <alignment horizontal="center" vertical="center"/>
    </xf>
    <xf numFmtId="0" fontId="51" fillId="5" borderId="58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26"/>
      <tableStyleElement type="headerRow" dxfId="825"/>
      <tableStyleElement type="totalRow" dxfId="824"/>
      <tableStyleElement type="firstColumn" dxfId="823"/>
      <tableStyleElement type="lastColumn" dxfId="822"/>
      <tableStyleElement type="firstRowStripe" dxfId="821"/>
      <tableStyleElement type="firstColumnStripe" dxfId="82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9"/>
  <sheetViews>
    <sheetView zoomScale="80" zoomScaleNormal="80" workbookViewId="0">
      <pane ySplit="4" topLeftCell="A95" activePane="bottomLeft" state="frozen"/>
      <selection pane="bottomLeft" activeCell="G21" sqref="G21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6.28515625" style="47" bestFit="1" customWidth="1"/>
    <col min="4" max="4" width="29.42578125" style="94" bestFit="1" customWidth="1"/>
    <col min="5" max="5" width="12.28515625" style="90" bestFit="1" customWidth="1"/>
    <col min="6" max="6" width="12.42578125" style="48" bestFit="1" customWidth="1"/>
    <col min="7" max="7" width="54.140625" style="48" bestFit="1" customWidth="1"/>
    <col min="8" max="11" width="7" style="48" bestFit="1" customWidth="1"/>
    <col min="12" max="12" width="49.85546875" style="48" bestFit="1" customWidth="1"/>
    <col min="13" max="13" width="19.85546875" style="94" bestFit="1" customWidth="1"/>
    <col min="14" max="14" width="18" style="94" bestFit="1" customWidth="1"/>
    <col min="15" max="15" width="42.42578125" style="94" bestFit="1" customWidth="1"/>
    <col min="16" max="16" width="23.5703125" style="74" bestFit="1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3" t="s">
        <v>2161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2" spans="1:17" ht="18" x14ac:dyDescent="0.25">
      <c r="A2" s="132" t="s">
        <v>2158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</row>
    <row r="3" spans="1:17" ht="18.75" thickBot="1" x14ac:dyDescent="0.3">
      <c r="A3" s="134" t="s">
        <v>2506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ATM'!$A$2:$C$901,3,0)</f>
        <v>DISTRITO NACIONAL</v>
      </c>
      <c r="B5" s="113">
        <v>335811351</v>
      </c>
      <c r="C5" s="97">
        <v>44259.445277777777</v>
      </c>
      <c r="D5" s="96" t="s">
        <v>2472</v>
      </c>
      <c r="E5" s="106">
        <v>976</v>
      </c>
      <c r="F5" s="96" t="str">
        <f>VLOOKUP(E5,VIP!$A$2:$O11588,2,0)</f>
        <v>DRBR24W</v>
      </c>
      <c r="G5" s="96" t="str">
        <f>VLOOKUP(E5,'LISTADO ATM'!$A$2:$B$900,2,0)</f>
        <v xml:space="preserve">ATM Oficina Diamond Plaza I </v>
      </c>
      <c r="H5" s="96" t="str">
        <f>VLOOKUP(E5,VIP!$A$2:$O16509,7,FALSE)</f>
        <v>Si</v>
      </c>
      <c r="I5" s="96" t="str">
        <f>VLOOKUP(E5,VIP!$A$2:$O8474,8,FALSE)</f>
        <v>Si</v>
      </c>
      <c r="J5" s="96" t="str">
        <f>VLOOKUP(E5,VIP!$A$2:$O8424,8,FALSE)</f>
        <v>Si</v>
      </c>
      <c r="K5" s="96" t="str">
        <f>VLOOKUP(E5,VIP!$A$2:$O11998,6,0)</f>
        <v>NO</v>
      </c>
      <c r="L5" s="98" t="s">
        <v>2462</v>
      </c>
      <c r="M5" s="101" t="s">
        <v>2507</v>
      </c>
      <c r="N5" s="99" t="s">
        <v>2476</v>
      </c>
      <c r="O5" s="96" t="s">
        <v>2477</v>
      </c>
      <c r="P5" s="101"/>
      <c r="Q5" s="129">
        <v>44350.609722222223</v>
      </c>
    </row>
    <row r="6" spans="1:17" ht="18" x14ac:dyDescent="0.25">
      <c r="A6" s="96" t="str">
        <f>VLOOKUP(E6,'LISTADO ATM'!$A$2:$C$901,3,0)</f>
        <v>DISTRITO NACIONAL</v>
      </c>
      <c r="B6" s="113">
        <v>335811532</v>
      </c>
      <c r="C6" s="97">
        <v>44259.500636574077</v>
      </c>
      <c r="D6" s="96" t="s">
        <v>2472</v>
      </c>
      <c r="E6" s="106">
        <v>407</v>
      </c>
      <c r="F6" s="96" t="str">
        <f>VLOOKUP(E6,VIP!$A$2:$O11608,2,0)</f>
        <v>DRBR407</v>
      </c>
      <c r="G6" s="96" t="str">
        <f>VLOOKUP(E6,'LISTADO ATM'!$A$2:$B$900,2,0)</f>
        <v xml:space="preserve">ATM Multicentro La Sirena Villa Mella </v>
      </c>
      <c r="H6" s="96" t="str">
        <f>VLOOKUP(E6,VIP!$A$2:$O16529,7,FALSE)</f>
        <v>Si</v>
      </c>
      <c r="I6" s="96" t="str">
        <f>VLOOKUP(E6,VIP!$A$2:$O8494,8,FALSE)</f>
        <v>Si</v>
      </c>
      <c r="J6" s="96" t="str">
        <f>VLOOKUP(E6,VIP!$A$2:$O8444,8,FALSE)</f>
        <v>Si</v>
      </c>
      <c r="K6" s="96" t="str">
        <f>VLOOKUP(E6,VIP!$A$2:$O12018,6,0)</f>
        <v>NO</v>
      </c>
      <c r="L6" s="98" t="s">
        <v>2462</v>
      </c>
      <c r="M6" s="101" t="s">
        <v>2507</v>
      </c>
      <c r="N6" s="99" t="s">
        <v>2476</v>
      </c>
      <c r="O6" s="96" t="s">
        <v>2477</v>
      </c>
      <c r="P6" s="101"/>
      <c r="Q6" s="129">
        <v>44350.609722222223</v>
      </c>
    </row>
    <row r="7" spans="1:17" ht="18" x14ac:dyDescent="0.25">
      <c r="A7" s="96" t="str">
        <f>VLOOKUP(E7,'LISTADO ATM'!$A$2:$C$901,3,0)</f>
        <v>DISTRITO NACIONAL</v>
      </c>
      <c r="B7" s="113">
        <v>335812108</v>
      </c>
      <c r="C7" s="97">
        <v>44259.749513888892</v>
      </c>
      <c r="D7" s="96" t="s">
        <v>2472</v>
      </c>
      <c r="E7" s="106">
        <v>801</v>
      </c>
      <c r="F7" s="96" t="str">
        <f>VLOOKUP(E7,VIP!$A$2:$O11605,2,0)</f>
        <v>DRBR801</v>
      </c>
      <c r="G7" s="96" t="str">
        <f>VLOOKUP(E7,'LISTADO ATM'!$A$2:$B$900,2,0)</f>
        <v xml:space="preserve">ATM Galería 360 Food Court </v>
      </c>
      <c r="H7" s="96" t="str">
        <f>VLOOKUP(E7,VIP!$A$2:$O16526,7,FALSE)</f>
        <v>Si</v>
      </c>
      <c r="I7" s="96" t="str">
        <f>VLOOKUP(E7,VIP!$A$2:$O8491,8,FALSE)</f>
        <v>Si</v>
      </c>
      <c r="J7" s="96" t="str">
        <f>VLOOKUP(E7,VIP!$A$2:$O8441,8,FALSE)</f>
        <v>Si</v>
      </c>
      <c r="K7" s="96" t="str">
        <f>VLOOKUP(E7,VIP!$A$2:$O12015,6,0)</f>
        <v>SI</v>
      </c>
      <c r="L7" s="98" t="s">
        <v>2462</v>
      </c>
      <c r="M7" s="101" t="s">
        <v>2507</v>
      </c>
      <c r="N7" s="99" t="s">
        <v>2476</v>
      </c>
      <c r="O7" s="96" t="s">
        <v>2477</v>
      </c>
      <c r="P7" s="101"/>
      <c r="Q7" s="129">
        <v>44350.609722222223</v>
      </c>
    </row>
    <row r="8" spans="1:17" ht="18" x14ac:dyDescent="0.25">
      <c r="A8" s="96" t="str">
        <f>VLOOKUP(E8,'LISTADO ATM'!$A$2:$C$901,3,0)</f>
        <v>DISTRITO NACIONAL</v>
      </c>
      <c r="B8" s="113">
        <v>335812124</v>
      </c>
      <c r="C8" s="97">
        <v>44259.774317129632</v>
      </c>
      <c r="D8" s="96" t="s">
        <v>2189</v>
      </c>
      <c r="E8" s="106">
        <v>744</v>
      </c>
      <c r="F8" s="96" t="str">
        <f>VLOOKUP(E8,VIP!$A$2:$O11601,2,0)</f>
        <v>DRBR289</v>
      </c>
      <c r="G8" s="96" t="str">
        <f>VLOOKUP(E8,'LISTADO ATM'!$A$2:$B$900,2,0)</f>
        <v xml:space="preserve">ATM Multicentro La Sirena Venezuela </v>
      </c>
      <c r="H8" s="96" t="str">
        <f>VLOOKUP(E8,VIP!$A$2:$O16522,7,FALSE)</f>
        <v>Si</v>
      </c>
      <c r="I8" s="96" t="str">
        <f>VLOOKUP(E8,VIP!$A$2:$O8487,8,FALSE)</f>
        <v>Si</v>
      </c>
      <c r="J8" s="96" t="str">
        <f>VLOOKUP(E8,VIP!$A$2:$O8437,8,FALSE)</f>
        <v>Si</v>
      </c>
      <c r="K8" s="96" t="str">
        <f>VLOOKUP(E8,VIP!$A$2:$O12011,6,0)</f>
        <v>SI</v>
      </c>
      <c r="L8" s="98" t="s">
        <v>2254</v>
      </c>
      <c r="M8" s="101" t="s">
        <v>2507</v>
      </c>
      <c r="N8" s="99" t="s">
        <v>2514</v>
      </c>
      <c r="O8" s="96" t="s">
        <v>2478</v>
      </c>
      <c r="P8" s="99" t="s">
        <v>2422</v>
      </c>
      <c r="Q8" s="129">
        <v>44350.609722222223</v>
      </c>
    </row>
    <row r="9" spans="1:17" ht="18" x14ac:dyDescent="0.25">
      <c r="A9" s="96" t="str">
        <f>VLOOKUP(E9,'LISTADO ATM'!$A$2:$C$901,3,0)</f>
        <v>ESTE</v>
      </c>
      <c r="B9" s="113">
        <v>335812139</v>
      </c>
      <c r="C9" s="97">
        <v>44259.801307870373</v>
      </c>
      <c r="D9" s="96" t="s">
        <v>2472</v>
      </c>
      <c r="E9" s="106">
        <v>429</v>
      </c>
      <c r="F9" s="96" t="str">
        <f>VLOOKUP(E9,VIP!$A$2:$O11605,2,0)</f>
        <v>DRBR429</v>
      </c>
      <c r="G9" s="96" t="str">
        <f>VLOOKUP(E9,'LISTADO ATM'!$A$2:$B$900,2,0)</f>
        <v xml:space="preserve">ATM Oficina Jumbo La Romana </v>
      </c>
      <c r="H9" s="96" t="str">
        <f>VLOOKUP(E9,VIP!$A$2:$O16526,7,FALSE)</f>
        <v>Si</v>
      </c>
      <c r="I9" s="96" t="str">
        <f>VLOOKUP(E9,VIP!$A$2:$O8491,8,FALSE)</f>
        <v>Si</v>
      </c>
      <c r="J9" s="96" t="str">
        <f>VLOOKUP(E9,VIP!$A$2:$O8441,8,FALSE)</f>
        <v>Si</v>
      </c>
      <c r="K9" s="96" t="str">
        <f>VLOOKUP(E9,VIP!$A$2:$O12015,6,0)</f>
        <v>NO</v>
      </c>
      <c r="L9" s="98" t="s">
        <v>2504</v>
      </c>
      <c r="M9" s="99" t="s">
        <v>2469</v>
      </c>
      <c r="N9" s="99" t="s">
        <v>2476</v>
      </c>
      <c r="O9" s="96" t="s">
        <v>2477</v>
      </c>
      <c r="P9" s="101"/>
      <c r="Q9" s="100" t="s">
        <v>2504</v>
      </c>
    </row>
    <row r="10" spans="1:17" ht="18" x14ac:dyDescent="0.25">
      <c r="A10" s="96" t="str">
        <f>VLOOKUP(E10,'LISTADO ATM'!$A$2:$C$901,3,0)</f>
        <v>DISTRITO NACIONAL</v>
      </c>
      <c r="B10" s="113">
        <v>335812156</v>
      </c>
      <c r="C10" s="97">
        <v>44259.853171296294</v>
      </c>
      <c r="D10" s="96" t="s">
        <v>2189</v>
      </c>
      <c r="E10" s="106">
        <v>54</v>
      </c>
      <c r="F10" s="96" t="str">
        <f>VLOOKUP(E10,VIP!$A$2:$O11599,2,0)</f>
        <v>DRBR054</v>
      </c>
      <c r="G10" s="96" t="str">
        <f>VLOOKUP(E10,'LISTADO ATM'!$A$2:$B$900,2,0)</f>
        <v xml:space="preserve">ATM Autoservicio Galería 360 </v>
      </c>
      <c r="H10" s="96" t="str">
        <f>VLOOKUP(E10,VIP!$A$2:$O16520,7,FALSE)</f>
        <v>Si</v>
      </c>
      <c r="I10" s="96" t="str">
        <f>VLOOKUP(E10,VIP!$A$2:$O8485,8,FALSE)</f>
        <v>Si</v>
      </c>
      <c r="J10" s="96" t="str">
        <f>VLOOKUP(E10,VIP!$A$2:$O8435,8,FALSE)</f>
        <v>Si</v>
      </c>
      <c r="K10" s="96" t="str">
        <f>VLOOKUP(E10,VIP!$A$2:$O12009,6,0)</f>
        <v>NO</v>
      </c>
      <c r="L10" s="98" t="s">
        <v>2254</v>
      </c>
      <c r="M10" s="101" t="s">
        <v>2507</v>
      </c>
      <c r="N10" s="99" t="s">
        <v>2514</v>
      </c>
      <c r="O10" s="96" t="s">
        <v>2478</v>
      </c>
      <c r="P10" s="101"/>
      <c r="Q10" s="129">
        <v>44350.609722222223</v>
      </c>
    </row>
    <row r="11" spans="1:17" ht="18" x14ac:dyDescent="0.25">
      <c r="A11" s="96" t="str">
        <f>VLOOKUP(E11,'LISTADO ATM'!$A$2:$C$901,3,0)</f>
        <v>SUR</v>
      </c>
      <c r="B11" s="113">
        <v>335812480</v>
      </c>
      <c r="C11" s="97">
        <v>44260.391481481478</v>
      </c>
      <c r="D11" s="96" t="s">
        <v>2189</v>
      </c>
      <c r="E11" s="106">
        <v>592</v>
      </c>
      <c r="F11" s="96" t="str">
        <f>VLOOKUP(E11,VIP!$A$2:$O11612,2,0)</f>
        <v>DRBR081</v>
      </c>
      <c r="G11" s="96" t="str">
        <f>VLOOKUP(E11,'LISTADO ATM'!$A$2:$B$900,2,0)</f>
        <v xml:space="preserve">ATM Centro de Caja San Cristóbal I </v>
      </c>
      <c r="H11" s="96" t="str">
        <f>VLOOKUP(E11,VIP!$A$2:$O16533,7,FALSE)</f>
        <v>Si</v>
      </c>
      <c r="I11" s="96" t="str">
        <f>VLOOKUP(E11,VIP!$A$2:$O8498,8,FALSE)</f>
        <v>Si</v>
      </c>
      <c r="J11" s="96" t="str">
        <f>VLOOKUP(E11,VIP!$A$2:$O8448,8,FALSE)</f>
        <v>Si</v>
      </c>
      <c r="K11" s="96" t="str">
        <f>VLOOKUP(E11,VIP!$A$2:$O12022,6,0)</f>
        <v>SI</v>
      </c>
      <c r="L11" s="98" t="s">
        <v>2254</v>
      </c>
      <c r="M11" s="99" t="s">
        <v>2469</v>
      </c>
      <c r="N11" s="99" t="s">
        <v>2514</v>
      </c>
      <c r="O11" s="96" t="s">
        <v>2478</v>
      </c>
      <c r="P11" s="100"/>
      <c r="Q11" s="100" t="s">
        <v>2254</v>
      </c>
    </row>
    <row r="12" spans="1:17" ht="18" x14ac:dyDescent="0.25">
      <c r="A12" s="96" t="str">
        <f>VLOOKUP(E12,'LISTADO ATM'!$A$2:$C$901,3,0)</f>
        <v>DISTRITO NACIONAL</v>
      </c>
      <c r="B12" s="113">
        <v>335812787</v>
      </c>
      <c r="C12" s="97">
        <v>44260.496018518519</v>
      </c>
      <c r="D12" s="96" t="s">
        <v>2472</v>
      </c>
      <c r="E12" s="106">
        <v>570</v>
      </c>
      <c r="F12" s="96" t="str">
        <f>VLOOKUP(E12,VIP!$A$2:$O11624,2,0)</f>
        <v>DRBR478</v>
      </c>
      <c r="G12" s="96" t="str">
        <f>VLOOKUP(E12,'LISTADO ATM'!$A$2:$B$900,2,0)</f>
        <v xml:space="preserve">ATM S/M Liverpool Villa Mella </v>
      </c>
      <c r="H12" s="96" t="str">
        <f>VLOOKUP(E12,VIP!$A$2:$O16545,7,FALSE)</f>
        <v>Si</v>
      </c>
      <c r="I12" s="96" t="str">
        <f>VLOOKUP(E12,VIP!$A$2:$O8510,8,FALSE)</f>
        <v>Si</v>
      </c>
      <c r="J12" s="96" t="str">
        <f>VLOOKUP(E12,VIP!$A$2:$O8460,8,FALSE)</f>
        <v>Si</v>
      </c>
      <c r="K12" s="96" t="str">
        <f>VLOOKUP(E12,VIP!$A$2:$O12034,6,0)</f>
        <v>NO</v>
      </c>
      <c r="L12" s="98" t="s">
        <v>2430</v>
      </c>
      <c r="M12" s="101" t="s">
        <v>2507</v>
      </c>
      <c r="N12" s="99" t="s">
        <v>2476</v>
      </c>
      <c r="O12" s="96" t="s">
        <v>2477</v>
      </c>
      <c r="P12" s="100"/>
      <c r="Q12" s="129">
        <v>44350.609722222223</v>
      </c>
    </row>
    <row r="13" spans="1:17" ht="18" x14ac:dyDescent="0.25">
      <c r="A13" s="96" t="str">
        <f>VLOOKUP(E13,'LISTADO ATM'!$A$2:$C$901,3,0)</f>
        <v>DISTRITO NACIONAL</v>
      </c>
      <c r="B13" s="113">
        <v>335812964</v>
      </c>
      <c r="C13" s="97">
        <v>44260.590462962966</v>
      </c>
      <c r="D13" s="96" t="s">
        <v>2472</v>
      </c>
      <c r="E13" s="106">
        <v>800</v>
      </c>
      <c r="F13" s="96" t="str">
        <f>VLOOKUP(E13,VIP!$A$2:$O11633,2,0)</f>
        <v>DRBR800</v>
      </c>
      <c r="G13" s="96" t="str">
        <f>VLOOKUP(E13,'LISTADO ATM'!$A$2:$B$900,2,0)</f>
        <v xml:space="preserve">ATM Estación Next Dipsa Pedro Livio Cedeño </v>
      </c>
      <c r="H13" s="96" t="str">
        <f>VLOOKUP(E13,VIP!$A$2:$O16554,7,FALSE)</f>
        <v>Si</v>
      </c>
      <c r="I13" s="96" t="str">
        <f>VLOOKUP(E13,VIP!$A$2:$O8519,8,FALSE)</f>
        <v>Si</v>
      </c>
      <c r="J13" s="96" t="str">
        <f>VLOOKUP(E13,VIP!$A$2:$O8469,8,FALSE)</f>
        <v>Si</v>
      </c>
      <c r="K13" s="96" t="str">
        <f>VLOOKUP(E13,VIP!$A$2:$O12043,6,0)</f>
        <v>NO</v>
      </c>
      <c r="L13" s="98" t="s">
        <v>2462</v>
      </c>
      <c r="M13" s="101" t="s">
        <v>2507</v>
      </c>
      <c r="N13" s="99" t="s">
        <v>2476</v>
      </c>
      <c r="O13" s="96" t="s">
        <v>2477</v>
      </c>
      <c r="P13" s="100"/>
      <c r="Q13" s="168">
        <v>44350.734027777777</v>
      </c>
    </row>
    <row r="14" spans="1:17" ht="18" x14ac:dyDescent="0.25">
      <c r="A14" s="96" t="str">
        <f>VLOOKUP(E14,'LISTADO ATM'!$A$2:$C$901,3,0)</f>
        <v>DISTRITO NACIONAL</v>
      </c>
      <c r="B14" s="113">
        <v>335813045</v>
      </c>
      <c r="C14" s="97">
        <v>44260.63</v>
      </c>
      <c r="D14" s="96" t="s">
        <v>2189</v>
      </c>
      <c r="E14" s="106">
        <v>406</v>
      </c>
      <c r="F14" s="96" t="str">
        <f>VLOOKUP(E14,VIP!$A$2:$O11635,2,0)</f>
        <v>DRBR406</v>
      </c>
      <c r="G14" s="96" t="str">
        <f>VLOOKUP(E14,'LISTADO ATM'!$A$2:$B$900,2,0)</f>
        <v xml:space="preserve">ATM UNP Plaza Lama Máximo Gómez </v>
      </c>
      <c r="H14" s="96" t="str">
        <f>VLOOKUP(E14,VIP!$A$2:$O16556,7,FALSE)</f>
        <v>Si</v>
      </c>
      <c r="I14" s="96" t="str">
        <f>VLOOKUP(E14,VIP!$A$2:$O8521,8,FALSE)</f>
        <v>Si</v>
      </c>
      <c r="J14" s="96" t="str">
        <f>VLOOKUP(E14,VIP!$A$2:$O8471,8,FALSE)</f>
        <v>Si</v>
      </c>
      <c r="K14" s="96" t="str">
        <f>VLOOKUP(E14,VIP!$A$2:$O12045,6,0)</f>
        <v>SI</v>
      </c>
      <c r="L14" s="98" t="s">
        <v>2228</v>
      </c>
      <c r="M14" s="99" t="s">
        <v>2469</v>
      </c>
      <c r="N14" s="99" t="s">
        <v>2514</v>
      </c>
      <c r="O14" s="96" t="s">
        <v>2478</v>
      </c>
      <c r="P14" s="100"/>
      <c r="Q14" s="100" t="s">
        <v>2228</v>
      </c>
    </row>
    <row r="15" spans="1:17" ht="18" x14ac:dyDescent="0.25">
      <c r="A15" s="96" t="str">
        <f>VLOOKUP(E15,'LISTADO ATM'!$A$2:$C$901,3,0)</f>
        <v>NORTE</v>
      </c>
      <c r="B15" s="113">
        <v>335813055</v>
      </c>
      <c r="C15" s="97">
        <v>44260.633680555555</v>
      </c>
      <c r="D15" s="96" t="s">
        <v>2190</v>
      </c>
      <c r="E15" s="106">
        <v>299</v>
      </c>
      <c r="F15" s="96" t="str">
        <f>VLOOKUP(E15,VIP!$A$2:$O11636,2,0)</f>
        <v>DRBR299</v>
      </c>
      <c r="G15" s="96" t="str">
        <f>VLOOKUP(E15,'LISTADO ATM'!$A$2:$B$900,2,0)</f>
        <v xml:space="preserve">ATM S/M Aprezio Cotui </v>
      </c>
      <c r="H15" s="96" t="str">
        <f>VLOOKUP(E15,VIP!$A$2:$O16557,7,FALSE)</f>
        <v>Si</v>
      </c>
      <c r="I15" s="96" t="str">
        <f>VLOOKUP(E15,VIP!$A$2:$O8522,8,FALSE)</f>
        <v>Si</v>
      </c>
      <c r="J15" s="96" t="str">
        <f>VLOOKUP(E15,VIP!$A$2:$O8472,8,FALSE)</f>
        <v>Si</v>
      </c>
      <c r="K15" s="96" t="str">
        <f>VLOOKUP(E15,VIP!$A$2:$O12046,6,0)</f>
        <v>NO</v>
      </c>
      <c r="L15" s="98" t="s">
        <v>2228</v>
      </c>
      <c r="M15" s="101" t="s">
        <v>2507</v>
      </c>
      <c r="N15" s="169" t="s">
        <v>2508</v>
      </c>
      <c r="O15" s="96" t="s">
        <v>2502</v>
      </c>
      <c r="P15" s="100"/>
      <c r="Q15" s="129">
        <v>44350.609722222223</v>
      </c>
    </row>
    <row r="16" spans="1:17" ht="18" x14ac:dyDescent="0.25">
      <c r="A16" s="96" t="str">
        <f>VLOOKUP(E16,'LISTADO ATM'!$A$2:$C$901,3,0)</f>
        <v>DISTRITO NACIONAL</v>
      </c>
      <c r="B16" s="113">
        <v>335813160</v>
      </c>
      <c r="C16" s="97">
        <v>44260.668969907405</v>
      </c>
      <c r="D16" s="96" t="s">
        <v>2487</v>
      </c>
      <c r="E16" s="106">
        <v>745</v>
      </c>
      <c r="F16" s="96" t="str">
        <f>VLOOKUP(E16,VIP!$A$2:$O11664,2,0)</f>
        <v>DRBR027</v>
      </c>
      <c r="G16" s="96" t="str">
        <f>VLOOKUP(E16,'LISTADO ATM'!$A$2:$B$900,2,0)</f>
        <v xml:space="preserve">ATM Oficina Ave. Duarte </v>
      </c>
      <c r="H16" s="96" t="str">
        <f>VLOOKUP(E16,VIP!$A$2:$O16585,7,FALSE)</f>
        <v>No</v>
      </c>
      <c r="I16" s="96" t="str">
        <f>VLOOKUP(E16,VIP!$A$2:$O8550,8,FALSE)</f>
        <v>No</v>
      </c>
      <c r="J16" s="96" t="str">
        <f>VLOOKUP(E16,VIP!$A$2:$O8500,8,FALSE)</f>
        <v>No</v>
      </c>
      <c r="K16" s="96" t="str">
        <f>VLOOKUP(E16,VIP!$A$2:$O12074,6,0)</f>
        <v>NO</v>
      </c>
      <c r="L16" s="98" t="s">
        <v>2462</v>
      </c>
      <c r="M16" s="99" t="s">
        <v>2469</v>
      </c>
      <c r="N16" s="99" t="s">
        <v>2476</v>
      </c>
      <c r="O16" s="96" t="s">
        <v>2490</v>
      </c>
      <c r="P16" s="100"/>
      <c r="Q16" s="100" t="s">
        <v>2462</v>
      </c>
    </row>
    <row r="17" spans="1:17" ht="18" x14ac:dyDescent="0.25">
      <c r="A17" s="96" t="str">
        <f>VLOOKUP(E17,'LISTADO ATM'!$A$2:$C$901,3,0)</f>
        <v>DISTRITO NACIONAL</v>
      </c>
      <c r="B17" s="113">
        <v>335813191</v>
      </c>
      <c r="C17" s="97">
        <v>44260.681377314817</v>
      </c>
      <c r="D17" s="96" t="s">
        <v>2189</v>
      </c>
      <c r="E17" s="106">
        <v>485</v>
      </c>
      <c r="F17" s="96" t="str">
        <f>VLOOKUP(E17,VIP!$A$2:$O11663,2,0)</f>
        <v>DRBR485</v>
      </c>
      <c r="G17" s="96" t="str">
        <f>VLOOKUP(E17,'LISTADO ATM'!$A$2:$B$900,2,0)</f>
        <v xml:space="preserve">ATM CEDIMAT </v>
      </c>
      <c r="H17" s="96" t="str">
        <f>VLOOKUP(E17,VIP!$A$2:$O16584,7,FALSE)</f>
        <v>Si</v>
      </c>
      <c r="I17" s="96" t="str">
        <f>VLOOKUP(E17,VIP!$A$2:$O8549,8,FALSE)</f>
        <v>Si</v>
      </c>
      <c r="J17" s="96" t="str">
        <f>VLOOKUP(E17,VIP!$A$2:$O8499,8,FALSE)</f>
        <v>Si</v>
      </c>
      <c r="K17" s="96" t="str">
        <f>VLOOKUP(E17,VIP!$A$2:$O12073,6,0)</f>
        <v>NO</v>
      </c>
      <c r="L17" s="98" t="s">
        <v>2228</v>
      </c>
      <c r="M17" s="101" t="s">
        <v>2507</v>
      </c>
      <c r="N17" s="99" t="s">
        <v>2514</v>
      </c>
      <c r="O17" s="96" t="s">
        <v>2478</v>
      </c>
      <c r="P17" s="100"/>
      <c r="Q17" s="129">
        <v>44350.609722222223</v>
      </c>
    </row>
    <row r="18" spans="1:17" ht="18" x14ac:dyDescent="0.25">
      <c r="A18" s="96" t="str">
        <f>VLOOKUP(E18,'LISTADO ATM'!$A$2:$C$901,3,0)</f>
        <v>DISTRITO NACIONAL</v>
      </c>
      <c r="B18" s="113">
        <v>335813194</v>
      </c>
      <c r="C18" s="97">
        <v>44260.682060185187</v>
      </c>
      <c r="D18" s="96" t="s">
        <v>2189</v>
      </c>
      <c r="E18" s="106">
        <v>15</v>
      </c>
      <c r="F18" s="96" t="str">
        <f>VLOOKUP(E18,VIP!$A$2:$O11662,2,0)</f>
        <v>DRBR015</v>
      </c>
      <c r="G18" s="96" t="str">
        <f>VLOOKUP(E18,'LISTADO ATM'!$A$2:$B$900,2,0)</f>
        <v>ATM DNI</v>
      </c>
      <c r="H18" s="96" t="str">
        <f>VLOOKUP(E18,VIP!$A$2:$O16583,7,FALSE)</f>
        <v>N/A</v>
      </c>
      <c r="I18" s="96" t="str">
        <f>VLOOKUP(E18,VIP!$A$2:$O8548,8,FALSE)</f>
        <v>N/A</v>
      </c>
      <c r="J18" s="96" t="str">
        <f>VLOOKUP(E18,VIP!$A$2:$O8498,8,FALSE)</f>
        <v>N/A</v>
      </c>
      <c r="K18" s="96" t="str">
        <f>VLOOKUP(E18,VIP!$A$2:$O12072,6,0)</f>
        <v>N/A</v>
      </c>
      <c r="L18" s="98" t="s">
        <v>2228</v>
      </c>
      <c r="M18" s="99" t="s">
        <v>2469</v>
      </c>
      <c r="N18" s="99" t="s">
        <v>2514</v>
      </c>
      <c r="O18" s="96" t="s">
        <v>2478</v>
      </c>
      <c r="P18" s="100"/>
      <c r="Q18" s="100" t="s">
        <v>2228</v>
      </c>
    </row>
    <row r="19" spans="1:17" ht="18" x14ac:dyDescent="0.25">
      <c r="A19" s="96" t="str">
        <f>VLOOKUP(E19,'LISTADO ATM'!$A$2:$C$901,3,0)</f>
        <v>DISTRITO NACIONAL</v>
      </c>
      <c r="B19" s="113">
        <v>335813195</v>
      </c>
      <c r="C19" s="97">
        <v>44260.682500000003</v>
      </c>
      <c r="D19" s="96" t="s">
        <v>2189</v>
      </c>
      <c r="E19" s="106">
        <v>363</v>
      </c>
      <c r="F19" s="96" t="e">
        <f>VLOOKUP(E19,VIP!$A$2:$O11661,2,0)</f>
        <v>#N/A</v>
      </c>
      <c r="G19" s="96" t="str">
        <f>VLOOKUP(E19,'LISTADO ATM'!$A$2:$B$900,2,0)</f>
        <v>ATM Sirena Villa Mella</v>
      </c>
      <c r="H19" s="96" t="e">
        <f>VLOOKUP(E19,VIP!$A$2:$O16582,7,FALSE)</f>
        <v>#N/A</v>
      </c>
      <c r="I19" s="96" t="e">
        <f>VLOOKUP(E19,VIP!$A$2:$O8547,8,FALSE)</f>
        <v>#N/A</v>
      </c>
      <c r="J19" s="96" t="e">
        <f>VLOOKUP(E19,VIP!$A$2:$O8497,8,FALSE)</f>
        <v>#N/A</v>
      </c>
      <c r="K19" s="96" t="e">
        <f>VLOOKUP(E19,VIP!$A$2:$O12071,6,0)</f>
        <v>#N/A</v>
      </c>
      <c r="L19" s="98" t="s">
        <v>2228</v>
      </c>
      <c r="M19" s="101" t="s">
        <v>2507</v>
      </c>
      <c r="N19" s="99" t="s">
        <v>2514</v>
      </c>
      <c r="O19" s="96" t="s">
        <v>2478</v>
      </c>
      <c r="P19" s="100"/>
      <c r="Q19" s="129">
        <v>44350.609722222223</v>
      </c>
    </row>
    <row r="20" spans="1:17" ht="18" x14ac:dyDescent="0.25">
      <c r="A20" s="96" t="str">
        <f>VLOOKUP(E20,'LISTADO ATM'!$A$2:$C$901,3,0)</f>
        <v>DISTRITO NACIONAL</v>
      </c>
      <c r="B20" s="113">
        <v>335813199</v>
      </c>
      <c r="C20" s="97">
        <v>44260.683715277781</v>
      </c>
      <c r="D20" s="96" t="s">
        <v>2189</v>
      </c>
      <c r="E20" s="106">
        <v>34</v>
      </c>
      <c r="F20" s="96" t="str">
        <f>VLOOKUP(E20,VIP!$A$2:$O11660,2,0)</f>
        <v>DRBR034</v>
      </c>
      <c r="G20" s="96" t="str">
        <f>VLOOKUP(E20,'LISTADO ATM'!$A$2:$B$900,2,0)</f>
        <v xml:space="preserve">ATM Plaza de la Salud </v>
      </c>
      <c r="H20" s="96" t="str">
        <f>VLOOKUP(E20,VIP!$A$2:$O16581,7,FALSE)</f>
        <v>Si</v>
      </c>
      <c r="I20" s="96" t="str">
        <f>VLOOKUP(E20,VIP!$A$2:$O8546,8,FALSE)</f>
        <v>Si</v>
      </c>
      <c r="J20" s="96" t="str">
        <f>VLOOKUP(E20,VIP!$A$2:$O8496,8,FALSE)</f>
        <v>Si</v>
      </c>
      <c r="K20" s="96" t="str">
        <f>VLOOKUP(E20,VIP!$A$2:$O12070,6,0)</f>
        <v>NO</v>
      </c>
      <c r="L20" s="98" t="s">
        <v>2228</v>
      </c>
      <c r="M20" s="101" t="s">
        <v>2507</v>
      </c>
      <c r="N20" s="99" t="s">
        <v>2514</v>
      </c>
      <c r="O20" s="96" t="s">
        <v>2478</v>
      </c>
      <c r="P20" s="100"/>
      <c r="Q20" s="129">
        <v>44350.609722222223</v>
      </c>
    </row>
    <row r="21" spans="1:17" ht="18" x14ac:dyDescent="0.25">
      <c r="A21" s="96" t="str">
        <f>VLOOKUP(E21,'LISTADO ATM'!$A$2:$C$901,3,0)</f>
        <v>DISTRITO NACIONAL</v>
      </c>
      <c r="B21" s="113">
        <v>335813207</v>
      </c>
      <c r="C21" s="97">
        <v>44260.689918981479</v>
      </c>
      <c r="D21" s="96" t="s">
        <v>2189</v>
      </c>
      <c r="E21" s="106">
        <v>10</v>
      </c>
      <c r="F21" s="96" t="str">
        <f>VLOOKUP(E21,VIP!$A$2:$O11659,2,0)</f>
        <v>DRBR010</v>
      </c>
      <c r="G21" s="96" t="str">
        <f>VLOOKUP(E21,'LISTADO ATM'!$A$2:$B$900,2,0)</f>
        <v xml:space="preserve">ATM Ministerio Salud Pública </v>
      </c>
      <c r="H21" s="96" t="str">
        <f>VLOOKUP(E21,VIP!$A$2:$O16580,7,FALSE)</f>
        <v>Si</v>
      </c>
      <c r="I21" s="96" t="str">
        <f>VLOOKUP(E21,VIP!$A$2:$O8545,8,FALSE)</f>
        <v>Si</v>
      </c>
      <c r="J21" s="96" t="str">
        <f>VLOOKUP(E21,VIP!$A$2:$O8495,8,FALSE)</f>
        <v>Si</v>
      </c>
      <c r="K21" s="96" t="str">
        <f>VLOOKUP(E21,VIP!$A$2:$O12069,6,0)</f>
        <v>NO</v>
      </c>
      <c r="L21" s="98" t="s">
        <v>2228</v>
      </c>
      <c r="M21" s="99" t="s">
        <v>2469</v>
      </c>
      <c r="N21" s="99" t="s">
        <v>2514</v>
      </c>
      <c r="O21" s="96" t="s">
        <v>2478</v>
      </c>
      <c r="P21" s="100"/>
      <c r="Q21" s="100" t="s">
        <v>2228</v>
      </c>
    </row>
    <row r="22" spans="1:17" ht="18" x14ac:dyDescent="0.25">
      <c r="A22" s="96" t="str">
        <f>VLOOKUP(E22,'LISTADO ATM'!$A$2:$C$901,3,0)</f>
        <v>ESTE</v>
      </c>
      <c r="B22" s="113">
        <v>335813209</v>
      </c>
      <c r="C22" s="97">
        <v>44260.690300925926</v>
      </c>
      <c r="D22" s="96" t="s">
        <v>2189</v>
      </c>
      <c r="E22" s="106">
        <v>27</v>
      </c>
      <c r="F22" s="96" t="str">
        <f>VLOOKUP(E22,VIP!$A$2:$O11658,2,0)</f>
        <v>DRBR027</v>
      </c>
      <c r="G22" s="96" t="str">
        <f>VLOOKUP(E22,'LISTADO ATM'!$A$2:$B$900,2,0)</f>
        <v>ATM Oficina El Seibo II</v>
      </c>
      <c r="H22" s="96" t="str">
        <f>VLOOKUP(E22,VIP!$A$2:$O16579,7,FALSE)</f>
        <v>Si</v>
      </c>
      <c r="I22" s="96" t="str">
        <f>VLOOKUP(E22,VIP!$A$2:$O8544,8,FALSE)</f>
        <v>Si</v>
      </c>
      <c r="J22" s="96" t="str">
        <f>VLOOKUP(E22,VIP!$A$2:$O8494,8,FALSE)</f>
        <v>Si</v>
      </c>
      <c r="K22" s="96" t="str">
        <f>VLOOKUP(E22,VIP!$A$2:$O12068,6,0)</f>
        <v>NO</v>
      </c>
      <c r="L22" s="98" t="s">
        <v>2228</v>
      </c>
      <c r="M22" s="101" t="s">
        <v>2507</v>
      </c>
      <c r="N22" s="99" t="s">
        <v>2514</v>
      </c>
      <c r="O22" s="96" t="s">
        <v>2478</v>
      </c>
      <c r="P22" s="100"/>
      <c r="Q22" s="129">
        <v>44350.4375</v>
      </c>
    </row>
    <row r="23" spans="1:17" ht="18" x14ac:dyDescent="0.25">
      <c r="A23" s="96" t="str">
        <f>VLOOKUP(E23,'LISTADO ATM'!$A$2:$C$901,3,0)</f>
        <v>DISTRITO NACIONAL</v>
      </c>
      <c r="B23" s="113">
        <v>335813266</v>
      </c>
      <c r="C23" s="97">
        <v>44260.707743055558</v>
      </c>
      <c r="D23" s="96" t="s">
        <v>2189</v>
      </c>
      <c r="E23" s="106">
        <v>909</v>
      </c>
      <c r="F23" s="96" t="str">
        <f>VLOOKUP(E23,VIP!$A$2:$O11656,2,0)</f>
        <v>DRBR01A</v>
      </c>
      <c r="G23" s="96" t="str">
        <f>VLOOKUP(E23,'LISTADO ATM'!$A$2:$B$900,2,0)</f>
        <v xml:space="preserve">ATM UNP UASD </v>
      </c>
      <c r="H23" s="96" t="str">
        <f>VLOOKUP(E23,VIP!$A$2:$O16577,7,FALSE)</f>
        <v>Si</v>
      </c>
      <c r="I23" s="96" t="str">
        <f>VLOOKUP(E23,VIP!$A$2:$O8542,8,FALSE)</f>
        <v>Si</v>
      </c>
      <c r="J23" s="96" t="str">
        <f>VLOOKUP(E23,VIP!$A$2:$O8492,8,FALSE)</f>
        <v>Si</v>
      </c>
      <c r="K23" s="96" t="str">
        <f>VLOOKUP(E23,VIP!$A$2:$O12066,6,0)</f>
        <v>SI</v>
      </c>
      <c r="L23" s="98" t="s">
        <v>2228</v>
      </c>
      <c r="M23" s="99" t="s">
        <v>2469</v>
      </c>
      <c r="N23" s="99" t="s">
        <v>2476</v>
      </c>
      <c r="O23" s="96" t="s">
        <v>2478</v>
      </c>
      <c r="P23" s="100"/>
      <c r="Q23" s="100" t="s">
        <v>2228</v>
      </c>
    </row>
    <row r="24" spans="1:17" ht="18" x14ac:dyDescent="0.25">
      <c r="A24" s="96" t="str">
        <f>VLOOKUP(E24,'LISTADO ATM'!$A$2:$C$901,3,0)</f>
        <v>DISTRITO NACIONAL</v>
      </c>
      <c r="B24" s="113">
        <v>335813268</v>
      </c>
      <c r="C24" s="97">
        <v>44260.708136574074</v>
      </c>
      <c r="D24" s="96" t="s">
        <v>2189</v>
      </c>
      <c r="E24" s="106">
        <v>18</v>
      </c>
      <c r="F24" s="96" t="str">
        <f>VLOOKUP(E24,VIP!$A$2:$O11655,2,0)</f>
        <v>DRBR018</v>
      </c>
      <c r="G24" s="96" t="str">
        <f>VLOOKUP(E24,'LISTADO ATM'!$A$2:$B$900,2,0)</f>
        <v xml:space="preserve">ATM Oficina Haina Occidental I </v>
      </c>
      <c r="H24" s="96" t="str">
        <f>VLOOKUP(E24,VIP!$A$2:$O16576,7,FALSE)</f>
        <v>Si</v>
      </c>
      <c r="I24" s="96" t="str">
        <f>VLOOKUP(E24,VIP!$A$2:$O8541,8,FALSE)</f>
        <v>Si</v>
      </c>
      <c r="J24" s="96" t="str">
        <f>VLOOKUP(E24,VIP!$A$2:$O8491,8,FALSE)</f>
        <v>Si</v>
      </c>
      <c r="K24" s="96" t="str">
        <f>VLOOKUP(E24,VIP!$A$2:$O12065,6,0)</f>
        <v>SI</v>
      </c>
      <c r="L24" s="98" t="s">
        <v>2228</v>
      </c>
      <c r="M24" s="101" t="s">
        <v>2507</v>
      </c>
      <c r="N24" s="99" t="s">
        <v>2476</v>
      </c>
      <c r="O24" s="96" t="s">
        <v>2478</v>
      </c>
      <c r="P24" s="100"/>
      <c r="Q24" s="129">
        <v>44350.609722222223</v>
      </c>
    </row>
    <row r="25" spans="1:17" ht="18" x14ac:dyDescent="0.25">
      <c r="A25" s="96" t="str">
        <f>VLOOKUP(E25,'LISTADO ATM'!$A$2:$C$901,3,0)</f>
        <v>DISTRITO NACIONAL</v>
      </c>
      <c r="B25" s="113">
        <v>335813271</v>
      </c>
      <c r="C25" s="97">
        <v>44260.708495370367</v>
      </c>
      <c r="D25" s="96" t="s">
        <v>2189</v>
      </c>
      <c r="E25" s="106">
        <v>35</v>
      </c>
      <c r="F25" s="96" t="str">
        <f>VLOOKUP(E25,VIP!$A$2:$O11654,2,0)</f>
        <v>DRBR035</v>
      </c>
      <c r="G25" s="96" t="str">
        <f>VLOOKUP(E25,'LISTADO ATM'!$A$2:$B$900,2,0)</f>
        <v xml:space="preserve">ATM Dirección General de Aduanas I </v>
      </c>
      <c r="H25" s="96" t="str">
        <f>VLOOKUP(E25,VIP!$A$2:$O16575,7,FALSE)</f>
        <v>Si</v>
      </c>
      <c r="I25" s="96" t="str">
        <f>VLOOKUP(E25,VIP!$A$2:$O8540,8,FALSE)</f>
        <v>Si</v>
      </c>
      <c r="J25" s="96" t="str">
        <f>VLOOKUP(E25,VIP!$A$2:$O8490,8,FALSE)</f>
        <v>Si</v>
      </c>
      <c r="K25" s="96" t="str">
        <f>VLOOKUP(E25,VIP!$A$2:$O12064,6,0)</f>
        <v>NO</v>
      </c>
      <c r="L25" s="98" t="s">
        <v>2228</v>
      </c>
      <c r="M25" s="101" t="s">
        <v>2507</v>
      </c>
      <c r="N25" s="99" t="s">
        <v>2476</v>
      </c>
      <c r="O25" s="96" t="s">
        <v>2478</v>
      </c>
      <c r="P25" s="100"/>
      <c r="Q25" s="129">
        <v>44350.609722222223</v>
      </c>
    </row>
    <row r="26" spans="1:17" ht="18" x14ac:dyDescent="0.25">
      <c r="A26" s="96" t="str">
        <f>VLOOKUP(E26,'LISTADO ATM'!$A$2:$C$901,3,0)</f>
        <v>DISTRITO NACIONAL</v>
      </c>
      <c r="B26" s="113">
        <v>335813273</v>
      </c>
      <c r="C26" s="97">
        <v>44260.709201388891</v>
      </c>
      <c r="D26" s="96" t="s">
        <v>2189</v>
      </c>
      <c r="E26" s="106">
        <v>224</v>
      </c>
      <c r="F26" s="96" t="str">
        <f>VLOOKUP(E26,VIP!$A$2:$O11653,2,0)</f>
        <v>DRBR224</v>
      </c>
      <c r="G26" s="96" t="str">
        <f>VLOOKUP(E26,'LISTADO ATM'!$A$2:$B$900,2,0)</f>
        <v xml:space="preserve">ATM S/M Nacional El Millón (Núñez de Cáceres) </v>
      </c>
      <c r="H26" s="96" t="str">
        <f>VLOOKUP(E26,VIP!$A$2:$O16574,7,FALSE)</f>
        <v>Si</v>
      </c>
      <c r="I26" s="96" t="str">
        <f>VLOOKUP(E26,VIP!$A$2:$O8539,8,FALSE)</f>
        <v>Si</v>
      </c>
      <c r="J26" s="96" t="str">
        <f>VLOOKUP(E26,VIP!$A$2:$O8489,8,FALSE)</f>
        <v>Si</v>
      </c>
      <c r="K26" s="96" t="str">
        <f>VLOOKUP(E26,VIP!$A$2:$O12063,6,0)</f>
        <v>SI</v>
      </c>
      <c r="L26" s="98" t="s">
        <v>2228</v>
      </c>
      <c r="M26" s="101" t="s">
        <v>2507</v>
      </c>
      <c r="N26" s="99" t="s">
        <v>2476</v>
      </c>
      <c r="O26" s="96" t="s">
        <v>2478</v>
      </c>
      <c r="P26" s="100"/>
      <c r="Q26" s="129">
        <v>44350.4375</v>
      </c>
    </row>
    <row r="27" spans="1:17" ht="18" x14ac:dyDescent="0.25">
      <c r="A27" s="96" t="str">
        <f>VLOOKUP(E27,'LISTADO ATM'!$A$2:$C$901,3,0)</f>
        <v>NORTE</v>
      </c>
      <c r="B27" s="113">
        <v>335813276</v>
      </c>
      <c r="C27" s="97">
        <v>44260.709606481483</v>
      </c>
      <c r="D27" s="96" t="s">
        <v>2190</v>
      </c>
      <c r="E27" s="106">
        <v>257</v>
      </c>
      <c r="F27" s="96" t="str">
        <f>VLOOKUP(E27,VIP!$A$2:$O11652,2,0)</f>
        <v>DRBR257</v>
      </c>
      <c r="G27" s="96" t="str">
        <f>VLOOKUP(E27,'LISTADO ATM'!$A$2:$B$900,2,0)</f>
        <v xml:space="preserve">ATM S/M Pola (Santiago) </v>
      </c>
      <c r="H27" s="96" t="str">
        <f>VLOOKUP(E27,VIP!$A$2:$O16573,7,FALSE)</f>
        <v>Si</v>
      </c>
      <c r="I27" s="96" t="str">
        <f>VLOOKUP(E27,VIP!$A$2:$O8538,8,FALSE)</f>
        <v>Si</v>
      </c>
      <c r="J27" s="96" t="str">
        <f>VLOOKUP(E27,VIP!$A$2:$O8488,8,FALSE)</f>
        <v>Si</v>
      </c>
      <c r="K27" s="96" t="str">
        <f>VLOOKUP(E27,VIP!$A$2:$O12062,6,0)</f>
        <v>NO</v>
      </c>
      <c r="L27" s="98" t="s">
        <v>2228</v>
      </c>
      <c r="M27" s="101" t="s">
        <v>2507</v>
      </c>
      <c r="N27" s="169" t="s">
        <v>2508</v>
      </c>
      <c r="O27" s="96" t="s">
        <v>2496</v>
      </c>
      <c r="P27" s="100"/>
      <c r="Q27" s="129">
        <v>44350.4375</v>
      </c>
    </row>
    <row r="28" spans="1:17" ht="18" x14ac:dyDescent="0.25">
      <c r="A28" s="96" t="str">
        <f>VLOOKUP(E28,'LISTADO ATM'!$A$2:$C$901,3,0)</f>
        <v>DISTRITO NACIONAL</v>
      </c>
      <c r="B28" s="113">
        <v>335813280</v>
      </c>
      <c r="C28" s="97">
        <v>44260.710046296299</v>
      </c>
      <c r="D28" s="96" t="s">
        <v>2189</v>
      </c>
      <c r="E28" s="106">
        <v>327</v>
      </c>
      <c r="F28" s="96" t="str">
        <f>VLOOKUP(E28,VIP!$A$2:$O11651,2,0)</f>
        <v>DRBR327</v>
      </c>
      <c r="G28" s="96" t="str">
        <f>VLOOKUP(E28,'LISTADO ATM'!$A$2:$B$900,2,0)</f>
        <v xml:space="preserve">ATM UNP CCN (Nacional 27 de Febrero) </v>
      </c>
      <c r="H28" s="96" t="str">
        <f>VLOOKUP(E28,VIP!$A$2:$O16572,7,FALSE)</f>
        <v>Si</v>
      </c>
      <c r="I28" s="96" t="str">
        <f>VLOOKUP(E28,VIP!$A$2:$O8537,8,FALSE)</f>
        <v>Si</v>
      </c>
      <c r="J28" s="96" t="str">
        <f>VLOOKUP(E28,VIP!$A$2:$O8487,8,FALSE)</f>
        <v>Si</v>
      </c>
      <c r="K28" s="96" t="str">
        <f>VLOOKUP(E28,VIP!$A$2:$O12061,6,0)</f>
        <v>NO</v>
      </c>
      <c r="L28" s="98" t="s">
        <v>2228</v>
      </c>
      <c r="M28" s="101" t="s">
        <v>2507</v>
      </c>
      <c r="N28" s="99" t="s">
        <v>2476</v>
      </c>
      <c r="O28" s="96" t="s">
        <v>2478</v>
      </c>
      <c r="P28" s="100"/>
      <c r="Q28" s="129">
        <v>44350.4375</v>
      </c>
    </row>
    <row r="29" spans="1:17" ht="18" x14ac:dyDescent="0.25">
      <c r="A29" s="96" t="str">
        <f>VLOOKUP(E29,'LISTADO ATM'!$A$2:$C$901,3,0)</f>
        <v>DISTRITO NACIONAL</v>
      </c>
      <c r="B29" s="113">
        <v>335813283</v>
      </c>
      <c r="C29" s="97">
        <v>44260.711539351854</v>
      </c>
      <c r="D29" s="96" t="s">
        <v>2189</v>
      </c>
      <c r="E29" s="106">
        <v>487</v>
      </c>
      <c r="F29" s="96" t="str">
        <f>VLOOKUP(E29,VIP!$A$2:$O11650,2,0)</f>
        <v>DRBR487</v>
      </c>
      <c r="G29" s="96" t="str">
        <f>VLOOKUP(E29,'LISTADO ATM'!$A$2:$B$900,2,0)</f>
        <v xml:space="preserve">ATM Olé Hainamosa </v>
      </c>
      <c r="H29" s="96" t="str">
        <f>VLOOKUP(E29,VIP!$A$2:$O16571,7,FALSE)</f>
        <v>Si</v>
      </c>
      <c r="I29" s="96" t="str">
        <f>VLOOKUP(E29,VIP!$A$2:$O8536,8,FALSE)</f>
        <v>Si</v>
      </c>
      <c r="J29" s="96" t="str">
        <f>VLOOKUP(E29,VIP!$A$2:$O8486,8,FALSE)</f>
        <v>Si</v>
      </c>
      <c r="K29" s="96" t="str">
        <f>VLOOKUP(E29,VIP!$A$2:$O12060,6,0)</f>
        <v>SI</v>
      </c>
      <c r="L29" s="98" t="s">
        <v>2228</v>
      </c>
      <c r="M29" s="99" t="s">
        <v>2469</v>
      </c>
      <c r="N29" s="99" t="s">
        <v>2476</v>
      </c>
      <c r="O29" s="96" t="s">
        <v>2478</v>
      </c>
      <c r="P29" s="100"/>
      <c r="Q29" s="100" t="s">
        <v>2228</v>
      </c>
    </row>
    <row r="30" spans="1:17" ht="18" x14ac:dyDescent="0.25">
      <c r="A30" s="96" t="str">
        <f>VLOOKUP(E30,'LISTADO ATM'!$A$2:$C$901,3,0)</f>
        <v>NORTE</v>
      </c>
      <c r="B30" s="113">
        <v>335813285</v>
      </c>
      <c r="C30" s="97">
        <v>44260.712152777778</v>
      </c>
      <c r="D30" s="96" t="s">
        <v>2190</v>
      </c>
      <c r="E30" s="106">
        <v>645</v>
      </c>
      <c r="F30" s="96" t="str">
        <f>VLOOKUP(E30,VIP!$A$2:$O11649,2,0)</f>
        <v>DRBR329</v>
      </c>
      <c r="G30" s="96" t="str">
        <f>VLOOKUP(E30,'LISTADO ATM'!$A$2:$B$900,2,0)</f>
        <v xml:space="preserve">ATM UNP Cabrera </v>
      </c>
      <c r="H30" s="96" t="str">
        <f>VLOOKUP(E30,VIP!$A$2:$O16570,7,FALSE)</f>
        <v>Si</v>
      </c>
      <c r="I30" s="96" t="str">
        <f>VLOOKUP(E30,VIP!$A$2:$O8535,8,FALSE)</f>
        <v>Si</v>
      </c>
      <c r="J30" s="96" t="str">
        <f>VLOOKUP(E30,VIP!$A$2:$O8485,8,FALSE)</f>
        <v>Si</v>
      </c>
      <c r="K30" s="96" t="str">
        <f>VLOOKUP(E30,VIP!$A$2:$O12059,6,0)</f>
        <v>NO</v>
      </c>
      <c r="L30" s="98" t="s">
        <v>2228</v>
      </c>
      <c r="M30" s="101" t="s">
        <v>2507</v>
      </c>
      <c r="N30" s="169" t="s">
        <v>2508</v>
      </c>
      <c r="O30" s="96" t="s">
        <v>2496</v>
      </c>
      <c r="P30" s="100"/>
      <c r="Q30" s="129">
        <v>44350.609722222223</v>
      </c>
    </row>
    <row r="31" spans="1:17" ht="18" x14ac:dyDescent="0.25">
      <c r="A31" s="96" t="str">
        <f>VLOOKUP(E31,'LISTADO ATM'!$A$2:$C$901,3,0)</f>
        <v>NORTE</v>
      </c>
      <c r="B31" s="113">
        <v>335813286</v>
      </c>
      <c r="C31" s="97">
        <v>44260.712627314817</v>
      </c>
      <c r="D31" s="96" t="s">
        <v>2190</v>
      </c>
      <c r="E31" s="106">
        <v>88</v>
      </c>
      <c r="F31" s="96" t="str">
        <f>VLOOKUP(E31,VIP!$A$2:$O11648,2,0)</f>
        <v>DRBR088</v>
      </c>
      <c r="G31" s="96" t="str">
        <f>VLOOKUP(E31,'LISTADO ATM'!$A$2:$B$900,2,0)</f>
        <v xml:space="preserve">ATM S/M La Fuente (Santiago) </v>
      </c>
      <c r="H31" s="96" t="str">
        <f>VLOOKUP(E31,VIP!$A$2:$O16569,7,FALSE)</f>
        <v>Si</v>
      </c>
      <c r="I31" s="96" t="str">
        <f>VLOOKUP(E31,VIP!$A$2:$O8534,8,FALSE)</f>
        <v>Si</v>
      </c>
      <c r="J31" s="96" t="str">
        <f>VLOOKUP(E31,VIP!$A$2:$O8484,8,FALSE)</f>
        <v>Si</v>
      </c>
      <c r="K31" s="96" t="str">
        <f>VLOOKUP(E31,VIP!$A$2:$O12058,6,0)</f>
        <v>NO</v>
      </c>
      <c r="L31" s="98" t="s">
        <v>2228</v>
      </c>
      <c r="M31" s="99" t="s">
        <v>2469</v>
      </c>
      <c r="N31" s="99" t="s">
        <v>2476</v>
      </c>
      <c r="O31" s="96" t="s">
        <v>2496</v>
      </c>
      <c r="P31" s="100"/>
      <c r="Q31" s="100" t="s">
        <v>2228</v>
      </c>
    </row>
    <row r="32" spans="1:17" ht="18" x14ac:dyDescent="0.25">
      <c r="A32" s="96" t="str">
        <f>VLOOKUP(E32,'LISTADO ATM'!$A$2:$C$901,3,0)</f>
        <v>DISTRITO NACIONAL</v>
      </c>
      <c r="B32" s="113">
        <v>335813307</v>
      </c>
      <c r="C32" s="97">
        <v>44260.725821759261</v>
      </c>
      <c r="D32" s="96" t="s">
        <v>2189</v>
      </c>
      <c r="E32" s="106">
        <v>858</v>
      </c>
      <c r="F32" s="96" t="str">
        <f>VLOOKUP(E32,VIP!$A$2:$O11646,2,0)</f>
        <v>DRBR858</v>
      </c>
      <c r="G32" s="96" t="str">
        <f>VLOOKUP(E32,'LISTADO ATM'!$A$2:$B$900,2,0)</f>
        <v xml:space="preserve">ATM Cooperativa Maestros (COOPNAMA) </v>
      </c>
      <c r="H32" s="96" t="str">
        <f>VLOOKUP(E32,VIP!$A$2:$O16567,7,FALSE)</f>
        <v>Si</v>
      </c>
      <c r="I32" s="96" t="str">
        <f>VLOOKUP(E32,VIP!$A$2:$O8532,8,FALSE)</f>
        <v>No</v>
      </c>
      <c r="J32" s="96" t="str">
        <f>VLOOKUP(E32,VIP!$A$2:$O8482,8,FALSE)</f>
        <v>No</v>
      </c>
      <c r="K32" s="96" t="str">
        <f>VLOOKUP(E32,VIP!$A$2:$O12056,6,0)</f>
        <v>NO</v>
      </c>
      <c r="L32" s="98" t="s">
        <v>2495</v>
      </c>
      <c r="M32" s="99" t="s">
        <v>2469</v>
      </c>
      <c r="N32" s="99" t="s">
        <v>2476</v>
      </c>
      <c r="O32" s="96" t="s">
        <v>2478</v>
      </c>
      <c r="P32" s="100"/>
      <c r="Q32" s="100" t="s">
        <v>2495</v>
      </c>
    </row>
    <row r="33" spans="1:17" ht="18" x14ac:dyDescent="0.25">
      <c r="A33" s="96" t="str">
        <f>VLOOKUP(E33,'LISTADO ATM'!$A$2:$C$901,3,0)</f>
        <v>NORTE</v>
      </c>
      <c r="B33" s="113">
        <v>335813308</v>
      </c>
      <c r="C33" s="97">
        <v>44260.726087962961</v>
      </c>
      <c r="D33" s="96" t="s">
        <v>2190</v>
      </c>
      <c r="E33" s="106">
        <v>388</v>
      </c>
      <c r="F33" s="96" t="str">
        <f>VLOOKUP(E33,VIP!$A$2:$O11645,2,0)</f>
        <v>DRBR388</v>
      </c>
      <c r="G33" s="96" t="str">
        <f>VLOOKUP(E33,'LISTADO ATM'!$A$2:$B$900,2,0)</f>
        <v xml:space="preserve">ATM Multicentro La Sirena Puerto Plata </v>
      </c>
      <c r="H33" s="96" t="str">
        <f>VLOOKUP(E33,VIP!$A$2:$O16566,7,FALSE)</f>
        <v>Si</v>
      </c>
      <c r="I33" s="96" t="str">
        <f>VLOOKUP(E33,VIP!$A$2:$O8531,8,FALSE)</f>
        <v>Si</v>
      </c>
      <c r="J33" s="96" t="str">
        <f>VLOOKUP(E33,VIP!$A$2:$O8481,8,FALSE)</f>
        <v>Si</v>
      </c>
      <c r="K33" s="96" t="str">
        <f>VLOOKUP(E33,VIP!$A$2:$O12055,6,0)</f>
        <v>NO</v>
      </c>
      <c r="L33" s="98" t="s">
        <v>2495</v>
      </c>
      <c r="M33" s="101" t="s">
        <v>2507</v>
      </c>
      <c r="N33" s="169" t="s">
        <v>2508</v>
      </c>
      <c r="O33" s="96" t="s">
        <v>2496</v>
      </c>
      <c r="P33" s="100"/>
      <c r="Q33" s="129">
        <v>44350.4375</v>
      </c>
    </row>
    <row r="34" spans="1:17" ht="18" x14ac:dyDescent="0.25">
      <c r="A34" s="96" t="str">
        <f>VLOOKUP(E34,'LISTADO ATM'!$A$2:$C$901,3,0)</f>
        <v>DISTRITO NACIONAL</v>
      </c>
      <c r="B34" s="113">
        <v>335813313</v>
      </c>
      <c r="C34" s="97">
        <v>44260.728298611109</v>
      </c>
      <c r="D34" s="96" t="s">
        <v>2189</v>
      </c>
      <c r="E34" s="106">
        <v>575</v>
      </c>
      <c r="F34" s="96" t="str">
        <f>VLOOKUP(E34,VIP!$A$2:$O11644,2,0)</f>
        <v>DRBR16P</v>
      </c>
      <c r="G34" s="96" t="str">
        <f>VLOOKUP(E34,'LISTADO ATM'!$A$2:$B$900,2,0)</f>
        <v xml:space="preserve">ATM EDESUR Tiradentes </v>
      </c>
      <c r="H34" s="96" t="str">
        <f>VLOOKUP(E34,VIP!$A$2:$O16565,7,FALSE)</f>
        <v>Si</v>
      </c>
      <c r="I34" s="96" t="str">
        <f>VLOOKUP(E34,VIP!$A$2:$O8530,8,FALSE)</f>
        <v>Si</v>
      </c>
      <c r="J34" s="96" t="str">
        <f>VLOOKUP(E34,VIP!$A$2:$O8480,8,FALSE)</f>
        <v>Si</v>
      </c>
      <c r="K34" s="96" t="str">
        <f>VLOOKUP(E34,VIP!$A$2:$O12054,6,0)</f>
        <v>NO</v>
      </c>
      <c r="L34" s="98" t="s">
        <v>2228</v>
      </c>
      <c r="M34" s="101" t="s">
        <v>2507</v>
      </c>
      <c r="N34" s="99" t="s">
        <v>2476</v>
      </c>
      <c r="O34" s="96" t="s">
        <v>2478</v>
      </c>
      <c r="P34" s="100"/>
      <c r="Q34" s="129">
        <v>44350.4375</v>
      </c>
    </row>
    <row r="35" spans="1:17" ht="18" x14ac:dyDescent="0.25">
      <c r="A35" s="96" t="str">
        <f>VLOOKUP(E35,'LISTADO ATM'!$A$2:$C$901,3,0)</f>
        <v>NORTE</v>
      </c>
      <c r="B35" s="113">
        <v>335813314</v>
      </c>
      <c r="C35" s="97">
        <v>44260.728703703702</v>
      </c>
      <c r="D35" s="96" t="s">
        <v>2190</v>
      </c>
      <c r="E35" s="106">
        <v>380</v>
      </c>
      <c r="F35" s="96" t="str">
        <f>VLOOKUP(E35,VIP!$A$2:$O11643,2,0)</f>
        <v>DRBR380</v>
      </c>
      <c r="G35" s="96" t="str">
        <f>VLOOKUP(E35,'LISTADO ATM'!$A$2:$B$900,2,0)</f>
        <v xml:space="preserve">ATM Oficina Navarrete </v>
      </c>
      <c r="H35" s="96" t="str">
        <f>VLOOKUP(E35,VIP!$A$2:$O16564,7,FALSE)</f>
        <v>Si</v>
      </c>
      <c r="I35" s="96" t="str">
        <f>VLOOKUP(E35,VIP!$A$2:$O8529,8,FALSE)</f>
        <v>Si</v>
      </c>
      <c r="J35" s="96" t="str">
        <f>VLOOKUP(E35,VIP!$A$2:$O8479,8,FALSE)</f>
        <v>Si</v>
      </c>
      <c r="K35" s="96" t="str">
        <f>VLOOKUP(E35,VIP!$A$2:$O12053,6,0)</f>
        <v>NO</v>
      </c>
      <c r="L35" s="98" t="s">
        <v>2228</v>
      </c>
      <c r="M35" s="101" t="s">
        <v>2507</v>
      </c>
      <c r="N35" s="169" t="s">
        <v>2508</v>
      </c>
      <c r="O35" s="96" t="s">
        <v>2496</v>
      </c>
      <c r="P35" s="100"/>
      <c r="Q35" s="129">
        <v>44350.609722222223</v>
      </c>
    </row>
    <row r="36" spans="1:17" ht="18" x14ac:dyDescent="0.25">
      <c r="A36" s="96" t="str">
        <f>VLOOKUP(E36,'LISTADO ATM'!$A$2:$C$901,3,0)</f>
        <v>DISTRITO NACIONAL</v>
      </c>
      <c r="B36" s="113">
        <v>335813322</v>
      </c>
      <c r="C36" s="97">
        <v>44260.744560185187</v>
      </c>
      <c r="D36" s="96" t="s">
        <v>2472</v>
      </c>
      <c r="E36" s="106">
        <v>441</v>
      </c>
      <c r="F36" s="96" t="str">
        <f>VLOOKUP(E36,VIP!$A$2:$O11642,2,0)</f>
        <v>DRBR441</v>
      </c>
      <c r="G36" s="96" t="str">
        <f>VLOOKUP(E36,'LISTADO ATM'!$A$2:$B$900,2,0)</f>
        <v>ATM Estacion de Servicio Romulo Betancour</v>
      </c>
      <c r="H36" s="96" t="str">
        <f>VLOOKUP(E36,VIP!$A$2:$O16563,7,FALSE)</f>
        <v>NO</v>
      </c>
      <c r="I36" s="96" t="str">
        <f>VLOOKUP(E36,VIP!$A$2:$O8528,8,FALSE)</f>
        <v>NO</v>
      </c>
      <c r="J36" s="96" t="str">
        <f>VLOOKUP(E36,VIP!$A$2:$O8478,8,FALSE)</f>
        <v>NO</v>
      </c>
      <c r="K36" s="96" t="str">
        <f>VLOOKUP(E36,VIP!$A$2:$O12052,6,0)</f>
        <v>NO</v>
      </c>
      <c r="L36" s="98" t="s">
        <v>2462</v>
      </c>
      <c r="M36" s="99" t="s">
        <v>2469</v>
      </c>
      <c r="N36" s="99" t="s">
        <v>2476</v>
      </c>
      <c r="O36" s="96" t="s">
        <v>2477</v>
      </c>
      <c r="P36" s="100"/>
      <c r="Q36" s="100" t="s">
        <v>2462</v>
      </c>
    </row>
    <row r="37" spans="1:17" ht="18" x14ac:dyDescent="0.25">
      <c r="A37" s="96" t="str">
        <f>VLOOKUP(E37,'LISTADO ATM'!$A$2:$C$901,3,0)</f>
        <v>DISTRITO NACIONAL</v>
      </c>
      <c r="B37" s="113">
        <v>335813338</v>
      </c>
      <c r="C37" s="97">
        <v>44260.780555555553</v>
      </c>
      <c r="D37" s="96" t="s">
        <v>2189</v>
      </c>
      <c r="E37" s="106">
        <v>281</v>
      </c>
      <c r="F37" s="96" t="str">
        <f>VLOOKUP(E37,VIP!$A$2:$O11658,2,0)</f>
        <v>DRBR737</v>
      </c>
      <c r="G37" s="96" t="str">
        <f>VLOOKUP(E37,'LISTADO ATM'!$A$2:$B$900,2,0)</f>
        <v xml:space="preserve">ATM S/M Pola Independencia </v>
      </c>
      <c r="H37" s="96" t="str">
        <f>VLOOKUP(E37,VIP!$A$2:$O16579,7,FALSE)</f>
        <v>Si</v>
      </c>
      <c r="I37" s="96" t="str">
        <f>VLOOKUP(E37,VIP!$A$2:$O8544,8,FALSE)</f>
        <v>Si</v>
      </c>
      <c r="J37" s="96" t="str">
        <f>VLOOKUP(E37,VIP!$A$2:$O8494,8,FALSE)</f>
        <v>Si</v>
      </c>
      <c r="K37" s="96" t="str">
        <f>VLOOKUP(E37,VIP!$A$2:$O12068,6,0)</f>
        <v>NO</v>
      </c>
      <c r="L37" s="98" t="s">
        <v>2228</v>
      </c>
      <c r="M37" s="99" t="s">
        <v>2469</v>
      </c>
      <c r="N37" s="99" t="s">
        <v>2476</v>
      </c>
      <c r="O37" s="96" t="s">
        <v>2478</v>
      </c>
      <c r="P37" s="100"/>
      <c r="Q37" s="100" t="s">
        <v>2228</v>
      </c>
    </row>
    <row r="38" spans="1:17" ht="18" x14ac:dyDescent="0.25">
      <c r="A38" s="96" t="str">
        <f>VLOOKUP(E38,'LISTADO ATM'!$A$2:$C$901,3,0)</f>
        <v>DISTRITO NACIONAL</v>
      </c>
      <c r="B38" s="113">
        <v>335813344</v>
      </c>
      <c r="C38" s="97">
        <v>44260.793530092589</v>
      </c>
      <c r="D38" s="96" t="s">
        <v>2189</v>
      </c>
      <c r="E38" s="106">
        <v>884</v>
      </c>
      <c r="F38" s="96" t="str">
        <f>VLOOKUP(E38,VIP!$A$2:$O11657,2,0)</f>
        <v>DRBR884</v>
      </c>
      <c r="G38" s="96" t="str">
        <f>VLOOKUP(E38,'LISTADO ATM'!$A$2:$B$900,2,0)</f>
        <v xml:space="preserve">ATM UNP Olé Sabana Perdida </v>
      </c>
      <c r="H38" s="96" t="str">
        <f>VLOOKUP(E38,VIP!$A$2:$O16578,7,FALSE)</f>
        <v>Si</v>
      </c>
      <c r="I38" s="96" t="str">
        <f>VLOOKUP(E38,VIP!$A$2:$O8543,8,FALSE)</f>
        <v>Si</v>
      </c>
      <c r="J38" s="96" t="str">
        <f>VLOOKUP(E38,VIP!$A$2:$O8493,8,FALSE)</f>
        <v>Si</v>
      </c>
      <c r="K38" s="96" t="str">
        <f>VLOOKUP(E38,VIP!$A$2:$O12067,6,0)</f>
        <v>NO</v>
      </c>
      <c r="L38" s="98" t="s">
        <v>2495</v>
      </c>
      <c r="M38" s="101" t="s">
        <v>2507</v>
      </c>
      <c r="N38" s="99" t="s">
        <v>2476</v>
      </c>
      <c r="O38" s="96" t="s">
        <v>2478</v>
      </c>
      <c r="P38" s="100"/>
      <c r="Q38" s="168">
        <v>44350.783333333333</v>
      </c>
    </row>
    <row r="39" spans="1:17" ht="18" x14ac:dyDescent="0.25">
      <c r="A39" s="96" t="str">
        <f>VLOOKUP(E39,'LISTADO ATM'!$A$2:$C$901,3,0)</f>
        <v>ESTE</v>
      </c>
      <c r="B39" s="113">
        <v>335813345</v>
      </c>
      <c r="C39" s="97">
        <v>44260.79378472222</v>
      </c>
      <c r="D39" s="96" t="s">
        <v>2189</v>
      </c>
      <c r="E39" s="106">
        <v>963</v>
      </c>
      <c r="F39" s="96" t="str">
        <f>VLOOKUP(E39,VIP!$A$2:$O11656,2,0)</f>
        <v>DRBR963</v>
      </c>
      <c r="G39" s="96" t="str">
        <f>VLOOKUP(E39,'LISTADO ATM'!$A$2:$B$900,2,0)</f>
        <v xml:space="preserve">ATM Multiplaza La Romana </v>
      </c>
      <c r="H39" s="96" t="str">
        <f>VLOOKUP(E39,VIP!$A$2:$O16577,7,FALSE)</f>
        <v>Si</v>
      </c>
      <c r="I39" s="96" t="str">
        <f>VLOOKUP(E39,VIP!$A$2:$O8542,8,FALSE)</f>
        <v>Si</v>
      </c>
      <c r="J39" s="96" t="str">
        <f>VLOOKUP(E39,VIP!$A$2:$O8492,8,FALSE)</f>
        <v>Si</v>
      </c>
      <c r="K39" s="96" t="str">
        <f>VLOOKUP(E39,VIP!$A$2:$O12066,6,0)</f>
        <v>NO</v>
      </c>
      <c r="L39" s="98" t="s">
        <v>2254</v>
      </c>
      <c r="M39" s="99" t="s">
        <v>2469</v>
      </c>
      <c r="N39" s="99" t="s">
        <v>2476</v>
      </c>
      <c r="O39" s="96" t="s">
        <v>2478</v>
      </c>
      <c r="P39" s="100"/>
      <c r="Q39" s="100" t="s">
        <v>2254</v>
      </c>
    </row>
    <row r="40" spans="1:17" ht="18" x14ac:dyDescent="0.25">
      <c r="A40" s="96" t="str">
        <f>VLOOKUP(E40,'LISTADO ATM'!$A$2:$C$901,3,0)</f>
        <v>NORTE</v>
      </c>
      <c r="B40" s="113">
        <v>335813346</v>
      </c>
      <c r="C40" s="97">
        <v>44260.795046296298</v>
      </c>
      <c r="D40" s="96" t="s">
        <v>2190</v>
      </c>
      <c r="E40" s="106">
        <v>97</v>
      </c>
      <c r="F40" s="96" t="str">
        <f>VLOOKUP(E40,VIP!$A$2:$O11655,2,0)</f>
        <v>DRBR097</v>
      </c>
      <c r="G40" s="96" t="str">
        <f>VLOOKUP(E40,'LISTADO ATM'!$A$2:$B$900,2,0)</f>
        <v xml:space="preserve">ATM Oficina Villa Riva </v>
      </c>
      <c r="H40" s="96" t="str">
        <f>VLOOKUP(E40,VIP!$A$2:$O16576,7,FALSE)</f>
        <v>Si</v>
      </c>
      <c r="I40" s="96" t="str">
        <f>VLOOKUP(E40,VIP!$A$2:$O8541,8,FALSE)</f>
        <v>Si</v>
      </c>
      <c r="J40" s="96" t="str">
        <f>VLOOKUP(E40,VIP!$A$2:$O8491,8,FALSE)</f>
        <v>Si</v>
      </c>
      <c r="K40" s="96" t="str">
        <f>VLOOKUP(E40,VIP!$A$2:$O12065,6,0)</f>
        <v>NO</v>
      </c>
      <c r="L40" s="98" t="s">
        <v>2254</v>
      </c>
      <c r="M40" s="99" t="s">
        <v>2469</v>
      </c>
      <c r="N40" s="99" t="s">
        <v>2476</v>
      </c>
      <c r="O40" s="96" t="s">
        <v>2496</v>
      </c>
      <c r="P40" s="100"/>
      <c r="Q40" s="100" t="s">
        <v>2254</v>
      </c>
    </row>
    <row r="41" spans="1:17" ht="18" x14ac:dyDescent="0.25">
      <c r="A41" s="96" t="str">
        <f>VLOOKUP(E41,'LISTADO ATM'!$A$2:$C$901,3,0)</f>
        <v>DISTRITO NACIONAL</v>
      </c>
      <c r="B41" s="113">
        <v>335813348</v>
      </c>
      <c r="C41" s="97">
        <v>44260.796712962961</v>
      </c>
      <c r="D41" s="96" t="s">
        <v>2189</v>
      </c>
      <c r="E41" s="106">
        <v>23</v>
      </c>
      <c r="F41" s="96" t="str">
        <f>VLOOKUP(E41,VIP!$A$2:$O11654,2,0)</f>
        <v>DRBR023</v>
      </c>
      <c r="G41" s="96" t="str">
        <f>VLOOKUP(E41,'LISTADO ATM'!$A$2:$B$900,2,0)</f>
        <v xml:space="preserve">ATM Oficina México </v>
      </c>
      <c r="H41" s="96" t="str">
        <f>VLOOKUP(E41,VIP!$A$2:$O16575,7,FALSE)</f>
        <v>Si</v>
      </c>
      <c r="I41" s="96" t="str">
        <f>VLOOKUP(E41,VIP!$A$2:$O8540,8,FALSE)</f>
        <v>Si</v>
      </c>
      <c r="J41" s="96" t="str">
        <f>VLOOKUP(E41,VIP!$A$2:$O8490,8,FALSE)</f>
        <v>Si</v>
      </c>
      <c r="K41" s="96" t="str">
        <f>VLOOKUP(E41,VIP!$A$2:$O12064,6,0)</f>
        <v>NO</v>
      </c>
      <c r="L41" s="98" t="s">
        <v>2440</v>
      </c>
      <c r="M41" s="99" t="s">
        <v>2469</v>
      </c>
      <c r="N41" s="99" t="s">
        <v>2476</v>
      </c>
      <c r="O41" s="96" t="s">
        <v>2478</v>
      </c>
      <c r="P41" s="100"/>
      <c r="Q41" s="100" t="s">
        <v>2440</v>
      </c>
    </row>
    <row r="42" spans="1:17" ht="18" x14ac:dyDescent="0.25">
      <c r="A42" s="96" t="str">
        <f>VLOOKUP(E42,'LISTADO ATM'!$A$2:$C$901,3,0)</f>
        <v>DISTRITO NACIONAL</v>
      </c>
      <c r="B42" s="113">
        <v>335813357</v>
      </c>
      <c r="C42" s="97">
        <v>44260.804467592592</v>
      </c>
      <c r="D42" s="96" t="s">
        <v>2189</v>
      </c>
      <c r="E42" s="106">
        <v>37</v>
      </c>
      <c r="F42" s="96" t="str">
        <f>VLOOKUP(E42,VIP!$A$2:$O11653,2,0)</f>
        <v>DRBR037</v>
      </c>
      <c r="G42" s="96" t="str">
        <f>VLOOKUP(E42,'LISTADO ATM'!$A$2:$B$900,2,0)</f>
        <v xml:space="preserve">ATM Oficina Villa Mella </v>
      </c>
      <c r="H42" s="96" t="str">
        <f>VLOOKUP(E42,VIP!$A$2:$O16574,7,FALSE)</f>
        <v>Si</v>
      </c>
      <c r="I42" s="96" t="str">
        <f>VLOOKUP(E42,VIP!$A$2:$O8539,8,FALSE)</f>
        <v>Si</v>
      </c>
      <c r="J42" s="96" t="str">
        <f>VLOOKUP(E42,VIP!$A$2:$O8489,8,FALSE)</f>
        <v>Si</v>
      </c>
      <c r="K42" s="96" t="str">
        <f>VLOOKUP(E42,VIP!$A$2:$O12063,6,0)</f>
        <v>SI</v>
      </c>
      <c r="L42" s="98" t="s">
        <v>2228</v>
      </c>
      <c r="M42" s="101" t="s">
        <v>2507</v>
      </c>
      <c r="N42" s="99" t="s">
        <v>2476</v>
      </c>
      <c r="O42" s="96" t="s">
        <v>2478</v>
      </c>
      <c r="P42" s="100"/>
      <c r="Q42" s="129">
        <v>44350.609722222223</v>
      </c>
    </row>
    <row r="43" spans="1:17" ht="18" x14ac:dyDescent="0.25">
      <c r="A43" s="96" t="str">
        <f>VLOOKUP(E43,'LISTADO ATM'!$A$2:$C$901,3,0)</f>
        <v>DISTRITO NACIONAL</v>
      </c>
      <c r="B43" s="113">
        <v>335813359</v>
      </c>
      <c r="C43" s="97">
        <v>44260.804826388892</v>
      </c>
      <c r="D43" s="96" t="s">
        <v>2189</v>
      </c>
      <c r="E43" s="106">
        <v>915</v>
      </c>
      <c r="F43" s="96" t="str">
        <f>VLOOKUP(E43,VIP!$A$2:$O11652,2,0)</f>
        <v>DRBR24F</v>
      </c>
      <c r="G43" s="96" t="str">
        <f>VLOOKUP(E43,'LISTADO ATM'!$A$2:$B$900,2,0)</f>
        <v xml:space="preserve">ATM Multicentro La Sirena Aut. Duarte </v>
      </c>
      <c r="H43" s="96" t="str">
        <f>VLOOKUP(E43,VIP!$A$2:$O16573,7,FALSE)</f>
        <v>Si</v>
      </c>
      <c r="I43" s="96" t="str">
        <f>VLOOKUP(E43,VIP!$A$2:$O8538,8,FALSE)</f>
        <v>Si</v>
      </c>
      <c r="J43" s="96" t="str">
        <f>VLOOKUP(E43,VIP!$A$2:$O8488,8,FALSE)</f>
        <v>Si</v>
      </c>
      <c r="K43" s="96" t="str">
        <f>VLOOKUP(E43,VIP!$A$2:$O12062,6,0)</f>
        <v>SI</v>
      </c>
      <c r="L43" s="98" t="s">
        <v>2228</v>
      </c>
      <c r="M43" s="169" t="s">
        <v>2507</v>
      </c>
      <c r="N43" s="99" t="s">
        <v>2476</v>
      </c>
      <c r="O43" s="96" t="s">
        <v>2478</v>
      </c>
      <c r="P43" s="100"/>
      <c r="Q43" s="168">
        <v>44350.782638888886</v>
      </c>
    </row>
    <row r="44" spans="1:17" ht="18" x14ac:dyDescent="0.25">
      <c r="A44" s="96" t="str">
        <f>VLOOKUP(E44,'LISTADO ATM'!$A$2:$C$901,3,0)</f>
        <v>ESTE</v>
      </c>
      <c r="B44" s="113">
        <v>335813364</v>
      </c>
      <c r="C44" s="97">
        <v>44260.81863425926</v>
      </c>
      <c r="D44" s="96" t="s">
        <v>2189</v>
      </c>
      <c r="E44" s="106">
        <v>78</v>
      </c>
      <c r="F44" s="96" t="str">
        <f>VLOOKUP(E44,VIP!$A$2:$O11651,2,0)</f>
        <v>DRBR078</v>
      </c>
      <c r="G44" s="96" t="str">
        <f>VLOOKUP(E44,'LISTADO ATM'!$A$2:$B$900,2,0)</f>
        <v xml:space="preserve">ATM Hotel Nickelodeon II ( Punta Cana) </v>
      </c>
      <c r="H44" s="96" t="str">
        <f>VLOOKUP(E44,VIP!$A$2:$O16572,7,FALSE)</f>
        <v>Si</v>
      </c>
      <c r="I44" s="96" t="str">
        <f>VLOOKUP(E44,VIP!$A$2:$O8537,8,FALSE)</f>
        <v>Si</v>
      </c>
      <c r="J44" s="96" t="str">
        <f>VLOOKUP(E44,VIP!$A$2:$O8487,8,FALSE)</f>
        <v>Si</v>
      </c>
      <c r="K44" s="96" t="str">
        <f>VLOOKUP(E44,VIP!$A$2:$O12061,6,0)</f>
        <v/>
      </c>
      <c r="L44" s="98" t="s">
        <v>2495</v>
      </c>
      <c r="M44" s="101" t="s">
        <v>2507</v>
      </c>
      <c r="N44" s="99" t="s">
        <v>2476</v>
      </c>
      <c r="O44" s="96" t="s">
        <v>2478</v>
      </c>
      <c r="P44" s="100"/>
      <c r="Q44" s="168">
        <v>44350.740972222222</v>
      </c>
    </row>
    <row r="45" spans="1:17" ht="18" x14ac:dyDescent="0.25">
      <c r="A45" s="96" t="str">
        <f>VLOOKUP(E45,'LISTADO ATM'!$A$2:$C$901,3,0)</f>
        <v>NORTE</v>
      </c>
      <c r="B45" s="113">
        <v>335813365</v>
      </c>
      <c r="C45" s="97">
        <v>44260.818969907406</v>
      </c>
      <c r="D45" s="96" t="s">
        <v>2190</v>
      </c>
      <c r="E45" s="106">
        <v>985</v>
      </c>
      <c r="F45" s="96" t="str">
        <f>VLOOKUP(E45,VIP!$A$2:$O11650,2,0)</f>
        <v>DRBR985</v>
      </c>
      <c r="G45" s="96" t="str">
        <f>VLOOKUP(E45,'LISTADO ATM'!$A$2:$B$900,2,0)</f>
        <v xml:space="preserve">ATM Oficina Dajabón II </v>
      </c>
      <c r="H45" s="96" t="str">
        <f>VLOOKUP(E45,VIP!$A$2:$O16571,7,FALSE)</f>
        <v>Si</v>
      </c>
      <c r="I45" s="96" t="str">
        <f>VLOOKUP(E45,VIP!$A$2:$O8536,8,FALSE)</f>
        <v>Si</v>
      </c>
      <c r="J45" s="96" t="str">
        <f>VLOOKUP(E45,VIP!$A$2:$O8486,8,FALSE)</f>
        <v>Si</v>
      </c>
      <c r="K45" s="96" t="str">
        <f>VLOOKUP(E45,VIP!$A$2:$O12060,6,0)</f>
        <v>NO</v>
      </c>
      <c r="L45" s="98" t="s">
        <v>2495</v>
      </c>
      <c r="M45" s="101" t="s">
        <v>2507</v>
      </c>
      <c r="N45" s="99" t="s">
        <v>2476</v>
      </c>
      <c r="O45" s="96" t="s">
        <v>2496</v>
      </c>
      <c r="P45" s="100"/>
      <c r="Q45" s="129">
        <v>44350.4375</v>
      </c>
    </row>
    <row r="46" spans="1:17" ht="18" x14ac:dyDescent="0.25">
      <c r="A46" s="96" t="str">
        <f>VLOOKUP(E46,'LISTADO ATM'!$A$2:$C$901,3,0)</f>
        <v>SUR</v>
      </c>
      <c r="B46" s="113">
        <v>335813366</v>
      </c>
      <c r="C46" s="97">
        <v>44260.861180555556</v>
      </c>
      <c r="D46" s="96" t="s">
        <v>2472</v>
      </c>
      <c r="E46" s="106">
        <v>584</v>
      </c>
      <c r="F46" s="96" t="str">
        <f>VLOOKUP(E46,VIP!$A$2:$O11649,2,0)</f>
        <v>DRBR404</v>
      </c>
      <c r="G46" s="96" t="str">
        <f>VLOOKUP(E46,'LISTADO ATM'!$A$2:$B$900,2,0)</f>
        <v xml:space="preserve">ATM Oficina San Cristóbal I </v>
      </c>
      <c r="H46" s="96" t="str">
        <f>VLOOKUP(E46,VIP!$A$2:$O16570,7,FALSE)</f>
        <v>Si</v>
      </c>
      <c r="I46" s="96" t="str">
        <f>VLOOKUP(E46,VIP!$A$2:$O8535,8,FALSE)</f>
        <v>Si</v>
      </c>
      <c r="J46" s="96" t="str">
        <f>VLOOKUP(E46,VIP!$A$2:$O8485,8,FALSE)</f>
        <v>Si</v>
      </c>
      <c r="K46" s="96" t="str">
        <f>VLOOKUP(E46,VIP!$A$2:$O12059,6,0)</f>
        <v>SI</v>
      </c>
      <c r="L46" s="98" t="s">
        <v>2462</v>
      </c>
      <c r="M46" s="101" t="s">
        <v>2507</v>
      </c>
      <c r="N46" s="99" t="s">
        <v>2476</v>
      </c>
      <c r="O46" s="96" t="s">
        <v>2477</v>
      </c>
      <c r="P46" s="100"/>
      <c r="Q46" s="129">
        <v>44350.4375</v>
      </c>
    </row>
    <row r="47" spans="1:17" ht="18" x14ac:dyDescent="0.25">
      <c r="A47" s="96" t="str">
        <f>VLOOKUP(E47,'LISTADO ATM'!$A$2:$C$901,3,0)</f>
        <v>SUR</v>
      </c>
      <c r="B47" s="113">
        <v>335813369</v>
      </c>
      <c r="C47" s="97">
        <v>44260.866388888891</v>
      </c>
      <c r="D47" s="96" t="s">
        <v>2487</v>
      </c>
      <c r="E47" s="106">
        <v>182</v>
      </c>
      <c r="F47" s="96" t="str">
        <f>VLOOKUP(E47,VIP!$A$2:$O11646,2,0)</f>
        <v>DRBR182</v>
      </c>
      <c r="G47" s="96" t="str">
        <f>VLOOKUP(E47,'LISTADO ATM'!$A$2:$B$900,2,0)</f>
        <v xml:space="preserve">ATM Barahona Comb </v>
      </c>
      <c r="H47" s="96" t="str">
        <f>VLOOKUP(E47,VIP!$A$2:$O16567,7,FALSE)</f>
        <v>Si</v>
      </c>
      <c r="I47" s="96" t="str">
        <f>VLOOKUP(E47,VIP!$A$2:$O8532,8,FALSE)</f>
        <v>Si</v>
      </c>
      <c r="J47" s="96" t="str">
        <f>VLOOKUP(E47,VIP!$A$2:$O8482,8,FALSE)</f>
        <v>Si</v>
      </c>
      <c r="K47" s="96" t="str">
        <f>VLOOKUP(E47,VIP!$A$2:$O12056,6,0)</f>
        <v>NO</v>
      </c>
      <c r="L47" s="98" t="s">
        <v>2430</v>
      </c>
      <c r="M47" s="101" t="s">
        <v>2507</v>
      </c>
      <c r="N47" s="169" t="s">
        <v>2508</v>
      </c>
      <c r="O47" s="96" t="s">
        <v>2490</v>
      </c>
      <c r="P47" s="100"/>
      <c r="Q47" s="129">
        <v>44350.4375</v>
      </c>
    </row>
    <row r="48" spans="1:17" ht="18" x14ac:dyDescent="0.25">
      <c r="A48" s="96" t="str">
        <f>VLOOKUP(E48,'LISTADO ATM'!$A$2:$C$901,3,0)</f>
        <v>NORTE</v>
      </c>
      <c r="B48" s="113">
        <v>335813370</v>
      </c>
      <c r="C48" s="97">
        <v>44260.869733796295</v>
      </c>
      <c r="D48" s="96" t="s">
        <v>2487</v>
      </c>
      <c r="E48" s="106">
        <v>405</v>
      </c>
      <c r="F48" s="96" t="str">
        <f>VLOOKUP(E48,VIP!$A$2:$O11645,2,0)</f>
        <v>DRBR405</v>
      </c>
      <c r="G48" s="96" t="str">
        <f>VLOOKUP(E48,'LISTADO ATM'!$A$2:$B$900,2,0)</f>
        <v xml:space="preserve">ATM UNP Loma de Cabrera </v>
      </c>
      <c r="H48" s="96" t="str">
        <f>VLOOKUP(E48,VIP!$A$2:$O16566,7,FALSE)</f>
        <v>Si</v>
      </c>
      <c r="I48" s="96" t="str">
        <f>VLOOKUP(E48,VIP!$A$2:$O8531,8,FALSE)</f>
        <v>Si</v>
      </c>
      <c r="J48" s="96" t="str">
        <f>VLOOKUP(E48,VIP!$A$2:$O8481,8,FALSE)</f>
        <v>Si</v>
      </c>
      <c r="K48" s="96" t="str">
        <f>VLOOKUP(E48,VIP!$A$2:$O12055,6,0)</f>
        <v>NO</v>
      </c>
      <c r="L48" s="98" t="s">
        <v>2430</v>
      </c>
      <c r="M48" s="101" t="s">
        <v>2507</v>
      </c>
      <c r="N48" s="169" t="s">
        <v>2508</v>
      </c>
      <c r="O48" s="96" t="s">
        <v>2490</v>
      </c>
      <c r="P48" s="100"/>
      <c r="Q48" s="129">
        <v>44350.609722222223</v>
      </c>
    </row>
    <row r="49" spans="1:17" ht="18" x14ac:dyDescent="0.25">
      <c r="A49" s="96" t="str">
        <f>VLOOKUP(E49,'LISTADO ATM'!$A$2:$C$901,3,0)</f>
        <v>ESTE</v>
      </c>
      <c r="B49" s="113">
        <v>335813371</v>
      </c>
      <c r="C49" s="97">
        <v>44260.872337962966</v>
      </c>
      <c r="D49" s="96" t="s">
        <v>2487</v>
      </c>
      <c r="E49" s="106">
        <v>117</v>
      </c>
      <c r="F49" s="96" t="str">
        <f>VLOOKUP(E49,VIP!$A$2:$O11644,2,0)</f>
        <v>DRBR117</v>
      </c>
      <c r="G49" s="96" t="str">
        <f>VLOOKUP(E49,'LISTADO ATM'!$A$2:$B$900,2,0)</f>
        <v xml:space="preserve">ATM Oficina El Seybo </v>
      </c>
      <c r="H49" s="96" t="str">
        <f>VLOOKUP(E49,VIP!$A$2:$O16565,7,FALSE)</f>
        <v>Si</v>
      </c>
      <c r="I49" s="96" t="str">
        <f>VLOOKUP(E49,VIP!$A$2:$O8530,8,FALSE)</f>
        <v>Si</v>
      </c>
      <c r="J49" s="96" t="str">
        <f>VLOOKUP(E49,VIP!$A$2:$O8480,8,FALSE)</f>
        <v>Si</v>
      </c>
      <c r="K49" s="96" t="str">
        <f>VLOOKUP(E49,VIP!$A$2:$O12054,6,0)</f>
        <v>SI</v>
      </c>
      <c r="L49" s="98" t="s">
        <v>2430</v>
      </c>
      <c r="M49" s="101" t="s">
        <v>2507</v>
      </c>
      <c r="N49" s="169" t="s">
        <v>2508</v>
      </c>
      <c r="O49" s="96" t="s">
        <v>2490</v>
      </c>
      <c r="P49" s="100"/>
      <c r="Q49" s="129">
        <v>44350.609722222223</v>
      </c>
    </row>
    <row r="50" spans="1:17" ht="18" x14ac:dyDescent="0.25">
      <c r="A50" s="96" t="str">
        <f>VLOOKUP(E50,'LISTADO ATM'!$A$2:$C$901,3,0)</f>
        <v>NORTE</v>
      </c>
      <c r="B50" s="113">
        <v>335813373</v>
      </c>
      <c r="C50" s="97">
        <v>44260.874236111114</v>
      </c>
      <c r="D50" s="96" t="s">
        <v>2487</v>
      </c>
      <c r="E50" s="106">
        <v>91</v>
      </c>
      <c r="F50" s="96" t="str">
        <f>VLOOKUP(E50,VIP!$A$2:$O11643,2,0)</f>
        <v>DRBR091</v>
      </c>
      <c r="G50" s="96" t="str">
        <f>VLOOKUP(E50,'LISTADO ATM'!$A$2:$B$900,2,0)</f>
        <v xml:space="preserve">ATM UNP Villa Isabela </v>
      </c>
      <c r="H50" s="96" t="str">
        <f>VLOOKUP(E50,VIP!$A$2:$O16564,7,FALSE)</f>
        <v>Si</v>
      </c>
      <c r="I50" s="96" t="str">
        <f>VLOOKUP(E50,VIP!$A$2:$O8529,8,FALSE)</f>
        <v>Si</v>
      </c>
      <c r="J50" s="96" t="str">
        <f>VLOOKUP(E50,VIP!$A$2:$O8479,8,FALSE)</f>
        <v>Si</v>
      </c>
      <c r="K50" s="96" t="str">
        <f>VLOOKUP(E50,VIP!$A$2:$O12053,6,0)</f>
        <v>NO</v>
      </c>
      <c r="L50" s="98" t="s">
        <v>2462</v>
      </c>
      <c r="M50" s="101" t="s">
        <v>2507</v>
      </c>
      <c r="N50" s="169" t="s">
        <v>2508</v>
      </c>
      <c r="O50" s="96" t="s">
        <v>2490</v>
      </c>
      <c r="P50" s="100"/>
      <c r="Q50" s="129">
        <v>44350.609722222223</v>
      </c>
    </row>
    <row r="51" spans="1:17" ht="18" x14ac:dyDescent="0.25">
      <c r="A51" s="96" t="str">
        <f>VLOOKUP(E51,'LISTADO ATM'!$A$2:$C$901,3,0)</f>
        <v>ESTE</v>
      </c>
      <c r="B51" s="113">
        <v>335813378</v>
      </c>
      <c r="C51" s="97">
        <v>44260.909409722219</v>
      </c>
      <c r="D51" s="96" t="s">
        <v>2189</v>
      </c>
      <c r="E51" s="106">
        <v>219</v>
      </c>
      <c r="F51" s="96" t="str">
        <f>VLOOKUP(E51,VIP!$A$2:$O11646,2,0)</f>
        <v>DRBR219</v>
      </c>
      <c r="G51" s="96" t="str">
        <f>VLOOKUP(E51,'LISTADO ATM'!$A$2:$B$900,2,0)</f>
        <v xml:space="preserve">ATM Oficina La Altagracia (Higuey) </v>
      </c>
      <c r="H51" s="96" t="str">
        <f>VLOOKUP(E51,VIP!$A$2:$O16567,7,FALSE)</f>
        <v>Si</v>
      </c>
      <c r="I51" s="96" t="str">
        <f>VLOOKUP(E51,VIP!$A$2:$O8532,8,FALSE)</f>
        <v>Si</v>
      </c>
      <c r="J51" s="96" t="str">
        <f>VLOOKUP(E51,VIP!$A$2:$O8482,8,FALSE)</f>
        <v>Si</v>
      </c>
      <c r="K51" s="96" t="str">
        <f>VLOOKUP(E51,VIP!$A$2:$O12056,6,0)</f>
        <v>NO</v>
      </c>
      <c r="L51" s="98" t="s">
        <v>2495</v>
      </c>
      <c r="M51" s="101" t="s">
        <v>2507</v>
      </c>
      <c r="N51" s="99" t="s">
        <v>2476</v>
      </c>
      <c r="O51" s="96" t="s">
        <v>2478</v>
      </c>
      <c r="P51" s="100"/>
      <c r="Q51" s="129">
        <v>44350.609722222223</v>
      </c>
    </row>
    <row r="52" spans="1:17" ht="18" x14ac:dyDescent="0.25">
      <c r="A52" s="96" t="str">
        <f>VLOOKUP(E52,'LISTADO ATM'!$A$2:$C$901,3,0)</f>
        <v>SUR</v>
      </c>
      <c r="B52" s="113">
        <v>335813381</v>
      </c>
      <c r="C52" s="97">
        <v>44260.97457175926</v>
      </c>
      <c r="D52" s="96" t="s">
        <v>2189</v>
      </c>
      <c r="E52" s="106">
        <v>968</v>
      </c>
      <c r="F52" s="96" t="str">
        <f>VLOOKUP(E52,VIP!$A$2:$O11645,2,0)</f>
        <v>DRBR24I</v>
      </c>
      <c r="G52" s="96" t="str">
        <f>VLOOKUP(E52,'LISTADO ATM'!$A$2:$B$900,2,0)</f>
        <v xml:space="preserve">ATM UNP Mercado Baní </v>
      </c>
      <c r="H52" s="96" t="str">
        <f>VLOOKUP(E52,VIP!$A$2:$O16566,7,FALSE)</f>
        <v>Si</v>
      </c>
      <c r="I52" s="96" t="str">
        <f>VLOOKUP(E52,VIP!$A$2:$O8531,8,FALSE)</f>
        <v>Si</v>
      </c>
      <c r="J52" s="96" t="str">
        <f>VLOOKUP(E52,VIP!$A$2:$O8481,8,FALSE)</f>
        <v>Si</v>
      </c>
      <c r="K52" s="96" t="str">
        <f>VLOOKUP(E52,VIP!$A$2:$O12055,6,0)</f>
        <v>SI</v>
      </c>
      <c r="L52" s="98" t="s">
        <v>2495</v>
      </c>
      <c r="M52" s="101" t="s">
        <v>2507</v>
      </c>
      <c r="N52" s="99" t="s">
        <v>2476</v>
      </c>
      <c r="O52" s="96" t="s">
        <v>2478</v>
      </c>
      <c r="P52" s="100"/>
      <c r="Q52" s="129">
        <v>44350.4375</v>
      </c>
    </row>
    <row r="53" spans="1:17" ht="18" x14ac:dyDescent="0.25">
      <c r="A53" s="96" t="str">
        <f>VLOOKUP(E53,'LISTADO ATM'!$A$2:$C$901,3,0)</f>
        <v>NORTE</v>
      </c>
      <c r="B53" s="113">
        <v>335813382</v>
      </c>
      <c r="C53" s="97">
        <v>44260.976273148146</v>
      </c>
      <c r="D53" s="96" t="s">
        <v>2190</v>
      </c>
      <c r="E53" s="106">
        <v>518</v>
      </c>
      <c r="F53" s="96" t="str">
        <f>VLOOKUP(E53,VIP!$A$2:$O11644,2,0)</f>
        <v>DRBR518</v>
      </c>
      <c r="G53" s="96" t="str">
        <f>VLOOKUP(E53,'LISTADO ATM'!$A$2:$B$900,2,0)</f>
        <v xml:space="preserve">ATM Autobanco Los Alamos </v>
      </c>
      <c r="H53" s="96" t="str">
        <f>VLOOKUP(E53,VIP!$A$2:$O16565,7,FALSE)</f>
        <v>Si</v>
      </c>
      <c r="I53" s="96" t="str">
        <f>VLOOKUP(E53,VIP!$A$2:$O8530,8,FALSE)</f>
        <v>Si</v>
      </c>
      <c r="J53" s="96" t="str">
        <f>VLOOKUP(E53,VIP!$A$2:$O8480,8,FALSE)</f>
        <v>Si</v>
      </c>
      <c r="K53" s="96" t="str">
        <f>VLOOKUP(E53,VIP!$A$2:$O12054,6,0)</f>
        <v>NO</v>
      </c>
      <c r="L53" s="98" t="s">
        <v>2228</v>
      </c>
      <c r="M53" s="101" t="s">
        <v>2507</v>
      </c>
      <c r="N53" s="169" t="s">
        <v>2508</v>
      </c>
      <c r="O53" s="96" t="s">
        <v>2496</v>
      </c>
      <c r="P53" s="100"/>
      <c r="Q53" s="129">
        <v>44350.4375</v>
      </c>
    </row>
    <row r="54" spans="1:17" ht="18" x14ac:dyDescent="0.25">
      <c r="A54" s="96" t="str">
        <f>VLOOKUP(E54,'LISTADO ATM'!$A$2:$C$901,3,0)</f>
        <v>SUR</v>
      </c>
      <c r="B54" s="113">
        <v>335813383</v>
      </c>
      <c r="C54" s="97">
        <v>44260.976782407408</v>
      </c>
      <c r="D54" s="96" t="s">
        <v>2189</v>
      </c>
      <c r="E54" s="106">
        <v>5</v>
      </c>
      <c r="F54" s="96" t="str">
        <f>VLOOKUP(E54,VIP!$A$2:$O11643,2,0)</f>
        <v>DRBR005</v>
      </c>
      <c r="G54" s="96" t="str">
        <f>VLOOKUP(E54,'LISTADO ATM'!$A$2:$B$900,2,0)</f>
        <v>ATM Oficina Autoservicio Villa Ofelia (San Juan)</v>
      </c>
      <c r="H54" s="96" t="str">
        <f>VLOOKUP(E54,VIP!$A$2:$O16564,7,FALSE)</f>
        <v>Si</v>
      </c>
      <c r="I54" s="96" t="str">
        <f>VLOOKUP(E54,VIP!$A$2:$O8529,8,FALSE)</f>
        <v>Si</v>
      </c>
      <c r="J54" s="96" t="str">
        <f>VLOOKUP(E54,VIP!$A$2:$O8479,8,FALSE)</f>
        <v>Si</v>
      </c>
      <c r="K54" s="96" t="str">
        <f>VLOOKUP(E54,VIP!$A$2:$O12053,6,0)</f>
        <v>NO</v>
      </c>
      <c r="L54" s="98" t="s">
        <v>2228</v>
      </c>
      <c r="M54" s="101" t="s">
        <v>2507</v>
      </c>
      <c r="N54" s="99" t="s">
        <v>2476</v>
      </c>
      <c r="O54" s="96" t="s">
        <v>2478</v>
      </c>
      <c r="P54" s="100"/>
      <c r="Q54" s="129">
        <v>44350.609722222223</v>
      </c>
    </row>
    <row r="55" spans="1:17" ht="18" x14ac:dyDescent="0.25">
      <c r="A55" s="96" t="str">
        <f>VLOOKUP(E55,'LISTADO ATM'!$A$2:$C$901,3,0)</f>
        <v>SUR</v>
      </c>
      <c r="B55" s="113">
        <v>335813385</v>
      </c>
      <c r="C55" s="97">
        <v>44261.006840277776</v>
      </c>
      <c r="D55" s="96" t="s">
        <v>2472</v>
      </c>
      <c r="E55" s="106">
        <v>995</v>
      </c>
      <c r="F55" s="96" t="str">
        <f>VLOOKUP(E55,VIP!$A$2:$O11649,2,0)</f>
        <v>DRBR545</v>
      </c>
      <c r="G55" s="96" t="str">
        <f>VLOOKUP(E55,'LISTADO ATM'!$A$2:$B$900,2,0)</f>
        <v xml:space="preserve">ATM Oficina San Cristobal III (Lobby) </v>
      </c>
      <c r="H55" s="96" t="str">
        <f>VLOOKUP(E55,VIP!$A$2:$O16570,7,FALSE)</f>
        <v>Si</v>
      </c>
      <c r="I55" s="96" t="str">
        <f>VLOOKUP(E55,VIP!$A$2:$O8535,8,FALSE)</f>
        <v>No</v>
      </c>
      <c r="J55" s="96" t="str">
        <f>VLOOKUP(E55,VIP!$A$2:$O8485,8,FALSE)</f>
        <v>No</v>
      </c>
      <c r="K55" s="96" t="str">
        <f>VLOOKUP(E55,VIP!$A$2:$O12059,6,0)</f>
        <v>NO</v>
      </c>
      <c r="L55" s="98" t="s">
        <v>2430</v>
      </c>
      <c r="M55" s="101" t="s">
        <v>2507</v>
      </c>
      <c r="N55" s="99" t="s">
        <v>2476</v>
      </c>
      <c r="O55" s="96" t="s">
        <v>2477</v>
      </c>
      <c r="P55" s="100"/>
      <c r="Q55" s="129">
        <v>44350.609722222223</v>
      </c>
    </row>
    <row r="56" spans="1:17" ht="18" x14ac:dyDescent="0.25">
      <c r="A56" s="96" t="str">
        <f>VLOOKUP(E56,'LISTADO ATM'!$A$2:$C$901,3,0)</f>
        <v>DISTRITO NACIONAL</v>
      </c>
      <c r="B56" s="113">
        <v>335813386</v>
      </c>
      <c r="C56" s="97">
        <v>44261.019837962966</v>
      </c>
      <c r="D56" s="96" t="s">
        <v>2472</v>
      </c>
      <c r="E56" s="106">
        <v>545</v>
      </c>
      <c r="F56" s="96" t="str">
        <f>VLOOKUP(E56,VIP!$A$2:$O11648,2,0)</f>
        <v>DRBR995</v>
      </c>
      <c r="G56" s="96" t="str">
        <f>VLOOKUP(E56,'LISTADO ATM'!$A$2:$B$900,2,0)</f>
        <v xml:space="preserve">ATM Oficina Isabel La Católica II  </v>
      </c>
      <c r="H56" s="96" t="str">
        <f>VLOOKUP(E56,VIP!$A$2:$O16569,7,FALSE)</f>
        <v>Si</v>
      </c>
      <c r="I56" s="96" t="str">
        <f>VLOOKUP(E56,VIP!$A$2:$O8534,8,FALSE)</f>
        <v>Si</v>
      </c>
      <c r="J56" s="96" t="str">
        <f>VLOOKUP(E56,VIP!$A$2:$O8484,8,FALSE)</f>
        <v>Si</v>
      </c>
      <c r="K56" s="96" t="str">
        <f>VLOOKUP(E56,VIP!$A$2:$O12058,6,0)</f>
        <v>NO</v>
      </c>
      <c r="L56" s="98" t="s">
        <v>2504</v>
      </c>
      <c r="M56" s="99" t="s">
        <v>2469</v>
      </c>
      <c r="N56" s="99" t="s">
        <v>2476</v>
      </c>
      <c r="O56" s="96" t="s">
        <v>2477</v>
      </c>
      <c r="P56" s="100"/>
      <c r="Q56" s="100" t="s">
        <v>2504</v>
      </c>
    </row>
    <row r="57" spans="1:17" ht="18" x14ac:dyDescent="0.25">
      <c r="A57" s="96" t="str">
        <f>VLOOKUP(E57,'LISTADO ATM'!$A$2:$C$901,3,0)</f>
        <v>DISTRITO NACIONAL</v>
      </c>
      <c r="B57" s="113">
        <v>335813387</v>
      </c>
      <c r="C57" s="97">
        <v>44261.021863425929</v>
      </c>
      <c r="D57" s="96" t="s">
        <v>2472</v>
      </c>
      <c r="E57" s="106">
        <v>946</v>
      </c>
      <c r="F57" s="96" t="str">
        <f>VLOOKUP(E57,VIP!$A$2:$O11647,2,0)</f>
        <v>DRBR24R</v>
      </c>
      <c r="G57" s="96" t="str">
        <f>VLOOKUP(E57,'LISTADO ATM'!$A$2:$B$900,2,0)</f>
        <v xml:space="preserve">ATM Oficina Núñez de Cáceres I </v>
      </c>
      <c r="H57" s="96" t="str">
        <f>VLOOKUP(E57,VIP!$A$2:$O16568,7,FALSE)</f>
        <v>Si</v>
      </c>
      <c r="I57" s="96" t="str">
        <f>VLOOKUP(E57,VIP!$A$2:$O8533,8,FALSE)</f>
        <v>Si</v>
      </c>
      <c r="J57" s="96" t="str">
        <f>VLOOKUP(E57,VIP!$A$2:$O8483,8,FALSE)</f>
        <v>Si</v>
      </c>
      <c r="K57" s="96" t="str">
        <f>VLOOKUP(E57,VIP!$A$2:$O12057,6,0)</f>
        <v>NO</v>
      </c>
      <c r="L57" s="98" t="s">
        <v>2504</v>
      </c>
      <c r="M57" s="99" t="s">
        <v>2469</v>
      </c>
      <c r="N57" s="99" t="s">
        <v>2476</v>
      </c>
      <c r="O57" s="96" t="s">
        <v>2477</v>
      </c>
      <c r="P57" s="100"/>
      <c r="Q57" s="100" t="s">
        <v>2504</v>
      </c>
    </row>
    <row r="58" spans="1:17" ht="18" x14ac:dyDescent="0.25">
      <c r="A58" s="96" t="str">
        <f>VLOOKUP(E58,'LISTADO ATM'!$A$2:$C$901,3,0)</f>
        <v>NORTE</v>
      </c>
      <c r="B58" s="113">
        <v>335813388</v>
      </c>
      <c r="C58" s="97">
        <v>44261.068611111114</v>
      </c>
      <c r="D58" s="96" t="s">
        <v>2190</v>
      </c>
      <c r="E58" s="106">
        <v>854</v>
      </c>
      <c r="F58" s="96" t="str">
        <f>VLOOKUP(E58,VIP!$A$2:$O11646,2,0)</f>
        <v>DRBR854</v>
      </c>
      <c r="G58" s="96" t="str">
        <f>VLOOKUP(E58,'LISTADO ATM'!$A$2:$B$900,2,0)</f>
        <v xml:space="preserve">ATM Centro Comercial Blanco Batista </v>
      </c>
      <c r="H58" s="96" t="str">
        <f>VLOOKUP(E58,VIP!$A$2:$O16567,7,FALSE)</f>
        <v>Si</v>
      </c>
      <c r="I58" s="96" t="str">
        <f>VLOOKUP(E58,VIP!$A$2:$O8532,8,FALSE)</f>
        <v>Si</v>
      </c>
      <c r="J58" s="96" t="str">
        <f>VLOOKUP(E58,VIP!$A$2:$O8482,8,FALSE)</f>
        <v>Si</v>
      </c>
      <c r="K58" s="96" t="str">
        <f>VLOOKUP(E58,VIP!$A$2:$O12056,6,0)</f>
        <v>NO</v>
      </c>
      <c r="L58" s="98" t="s">
        <v>2228</v>
      </c>
      <c r="M58" s="101" t="s">
        <v>2507</v>
      </c>
      <c r="N58" s="169" t="s">
        <v>2508</v>
      </c>
      <c r="O58" s="96" t="s">
        <v>2496</v>
      </c>
      <c r="P58" s="100"/>
      <c r="Q58" s="129">
        <v>44350.4375</v>
      </c>
    </row>
    <row r="59" spans="1:17" ht="18" x14ac:dyDescent="0.25">
      <c r="A59" s="96" t="str">
        <f>VLOOKUP(E59,'LISTADO ATM'!$A$2:$C$901,3,0)</f>
        <v>ESTE</v>
      </c>
      <c r="B59" s="113">
        <v>335813389</v>
      </c>
      <c r="C59" s="97">
        <v>44261.110937500001</v>
      </c>
      <c r="D59" s="96" t="s">
        <v>2189</v>
      </c>
      <c r="E59" s="106">
        <v>934</v>
      </c>
      <c r="F59" s="96" t="str">
        <f>VLOOKUP(E59,VIP!$A$2:$O11645,2,0)</f>
        <v>DRBR934</v>
      </c>
      <c r="G59" s="96" t="str">
        <f>VLOOKUP(E59,'LISTADO ATM'!$A$2:$B$900,2,0)</f>
        <v>ATM Hotel Dreams La Romana</v>
      </c>
      <c r="H59" s="96" t="str">
        <f>VLOOKUP(E59,VIP!$A$2:$O16566,7,FALSE)</f>
        <v>Si</v>
      </c>
      <c r="I59" s="96" t="str">
        <f>VLOOKUP(E59,VIP!$A$2:$O8531,8,FALSE)</f>
        <v>Si</v>
      </c>
      <c r="J59" s="96" t="str">
        <f>VLOOKUP(E59,VIP!$A$2:$O8481,8,FALSE)</f>
        <v>Si</v>
      </c>
      <c r="K59" s="96" t="str">
        <f>VLOOKUP(E59,VIP!$A$2:$O12055,6,0)</f>
        <v>NO</v>
      </c>
      <c r="L59" s="98" t="s">
        <v>2254</v>
      </c>
      <c r="M59" s="99" t="s">
        <v>2469</v>
      </c>
      <c r="N59" s="99" t="s">
        <v>2476</v>
      </c>
      <c r="O59" s="96" t="s">
        <v>2478</v>
      </c>
      <c r="P59" s="100"/>
      <c r="Q59" s="100" t="s">
        <v>2254</v>
      </c>
    </row>
    <row r="60" spans="1:17" ht="18" x14ac:dyDescent="0.25">
      <c r="A60" s="96" t="str">
        <f>VLOOKUP(E60,'LISTADO ATM'!$A$2:$C$901,3,0)</f>
        <v>ESTE</v>
      </c>
      <c r="B60" s="113">
        <v>335813390</v>
      </c>
      <c r="C60" s="97">
        <v>44261.112997685188</v>
      </c>
      <c r="D60" s="96" t="s">
        <v>2189</v>
      </c>
      <c r="E60" s="106">
        <v>204</v>
      </c>
      <c r="F60" s="96" t="str">
        <f>VLOOKUP(E60,VIP!$A$2:$O11644,2,0)</f>
        <v>DRBR204</v>
      </c>
      <c r="G60" s="96" t="str">
        <f>VLOOKUP(E60,'LISTADO ATM'!$A$2:$B$900,2,0)</f>
        <v>ATM Hotel Dominicus II</v>
      </c>
      <c r="H60" s="96" t="str">
        <f>VLOOKUP(E60,VIP!$A$2:$O16565,7,FALSE)</f>
        <v>Si</v>
      </c>
      <c r="I60" s="96" t="str">
        <f>VLOOKUP(E60,VIP!$A$2:$O8530,8,FALSE)</f>
        <v>Si</v>
      </c>
      <c r="J60" s="96" t="str">
        <f>VLOOKUP(E60,VIP!$A$2:$O8480,8,FALSE)</f>
        <v>Si</v>
      </c>
      <c r="K60" s="96" t="str">
        <f>VLOOKUP(E60,VIP!$A$2:$O12054,6,0)</f>
        <v>NO</v>
      </c>
      <c r="L60" s="98" t="s">
        <v>2254</v>
      </c>
      <c r="M60" s="99" t="s">
        <v>2469</v>
      </c>
      <c r="N60" s="99" t="s">
        <v>2476</v>
      </c>
      <c r="O60" s="96" t="s">
        <v>2478</v>
      </c>
      <c r="P60" s="100"/>
      <c r="Q60" s="100" t="s">
        <v>2254</v>
      </c>
    </row>
    <row r="61" spans="1:17" ht="18" x14ac:dyDescent="0.25">
      <c r="A61" s="96" t="str">
        <f>VLOOKUP(E61,'LISTADO ATM'!$A$2:$C$901,3,0)</f>
        <v>NORTE</v>
      </c>
      <c r="B61" s="113">
        <v>335813396</v>
      </c>
      <c r="C61" s="97">
        <v>44261.323657407411</v>
      </c>
      <c r="D61" s="96" t="s">
        <v>2190</v>
      </c>
      <c r="E61" s="106">
        <v>837</v>
      </c>
      <c r="F61" s="96" t="str">
        <f>VLOOKUP(E61,VIP!$A$2:$O11645,2,0)</f>
        <v>DRBR837</v>
      </c>
      <c r="G61" s="96" t="str">
        <f>VLOOKUP(E61,'LISTADO ATM'!$A$2:$B$900,2,0)</f>
        <v>ATM Estación Next Canabacoa</v>
      </c>
      <c r="H61" s="96" t="str">
        <f>VLOOKUP(E61,VIP!$A$2:$O16566,7,FALSE)</f>
        <v>Si</v>
      </c>
      <c r="I61" s="96" t="str">
        <f>VLOOKUP(E61,VIP!$A$2:$O8531,8,FALSE)</f>
        <v>Si</v>
      </c>
      <c r="J61" s="96" t="str">
        <f>VLOOKUP(E61,VIP!$A$2:$O8481,8,FALSE)</f>
        <v>Si</v>
      </c>
      <c r="K61" s="96" t="str">
        <f>VLOOKUP(E61,VIP!$A$2:$O12055,6,0)</f>
        <v>NO</v>
      </c>
      <c r="L61" s="98" t="s">
        <v>2495</v>
      </c>
      <c r="M61" s="101" t="s">
        <v>2507</v>
      </c>
      <c r="N61" s="99" t="s">
        <v>2476</v>
      </c>
      <c r="O61" s="96" t="s">
        <v>2502</v>
      </c>
      <c r="P61" s="100"/>
      <c r="Q61" s="129">
        <v>44350.4375</v>
      </c>
    </row>
    <row r="62" spans="1:17" ht="18" x14ac:dyDescent="0.25">
      <c r="A62" s="96" t="str">
        <f>VLOOKUP(E62,'LISTADO ATM'!$A$2:$C$901,3,0)</f>
        <v>NORTE</v>
      </c>
      <c r="B62" s="113">
        <v>335813397</v>
      </c>
      <c r="C62" s="97">
        <v>44261.326168981483</v>
      </c>
      <c r="D62" s="96" t="s">
        <v>2190</v>
      </c>
      <c r="E62" s="106">
        <v>306</v>
      </c>
      <c r="F62" s="96" t="str">
        <f>VLOOKUP(E62,VIP!$A$2:$O11646,2,0)</f>
        <v>DRBR306</v>
      </c>
      <c r="G62" s="96" t="str">
        <f>VLOOKUP(E62,'LISTADO ATM'!$A$2:$B$900,2,0)</f>
        <v>ATM Hospital Dr. Toribio</v>
      </c>
      <c r="H62" s="96" t="str">
        <f>VLOOKUP(E62,VIP!$A$2:$O16567,7,FALSE)</f>
        <v>Si</v>
      </c>
      <c r="I62" s="96" t="str">
        <f>VLOOKUP(E62,VIP!$A$2:$O8532,8,FALSE)</f>
        <v>Si</v>
      </c>
      <c r="J62" s="96" t="str">
        <f>VLOOKUP(E62,VIP!$A$2:$O8482,8,FALSE)</f>
        <v>Si</v>
      </c>
      <c r="K62" s="96" t="str">
        <f>VLOOKUP(E62,VIP!$A$2:$O12056,6,0)</f>
        <v>NO</v>
      </c>
      <c r="L62" s="98" t="s">
        <v>2495</v>
      </c>
      <c r="M62" s="101" t="s">
        <v>2507</v>
      </c>
      <c r="N62" s="169" t="s">
        <v>2508</v>
      </c>
      <c r="O62" s="96" t="s">
        <v>2502</v>
      </c>
      <c r="P62" s="100"/>
      <c r="Q62" s="129">
        <v>44350.609722222223</v>
      </c>
    </row>
    <row r="63" spans="1:17" ht="18" x14ac:dyDescent="0.25">
      <c r="A63" s="96" t="str">
        <f>VLOOKUP(E63,'LISTADO ATM'!$A$2:$C$901,3,0)</f>
        <v>DISTRITO NACIONAL</v>
      </c>
      <c r="B63" s="113">
        <v>335813398</v>
      </c>
      <c r="C63" s="97">
        <v>44261.330520833333</v>
      </c>
      <c r="D63" s="96" t="s">
        <v>2189</v>
      </c>
      <c r="E63" s="106">
        <v>160</v>
      </c>
      <c r="F63" s="96" t="str">
        <f>VLOOKUP(E63,VIP!$A$2:$O11647,2,0)</f>
        <v>DRBR160</v>
      </c>
      <c r="G63" s="96" t="str">
        <f>VLOOKUP(E63,'LISTADO ATM'!$A$2:$B$900,2,0)</f>
        <v xml:space="preserve">ATM Oficina Herrera </v>
      </c>
      <c r="H63" s="96" t="str">
        <f>VLOOKUP(E63,VIP!$A$2:$O16568,7,FALSE)</f>
        <v>Si</v>
      </c>
      <c r="I63" s="96" t="str">
        <f>VLOOKUP(E63,VIP!$A$2:$O8533,8,FALSE)</f>
        <v>Si</v>
      </c>
      <c r="J63" s="96" t="str">
        <f>VLOOKUP(E63,VIP!$A$2:$O8483,8,FALSE)</f>
        <v>Si</v>
      </c>
      <c r="K63" s="96" t="str">
        <f>VLOOKUP(E63,VIP!$A$2:$O12057,6,0)</f>
        <v>NO</v>
      </c>
      <c r="L63" s="98" t="s">
        <v>2228</v>
      </c>
      <c r="M63" s="99" t="s">
        <v>2469</v>
      </c>
      <c r="N63" s="99" t="s">
        <v>2476</v>
      </c>
      <c r="O63" s="96" t="s">
        <v>2478</v>
      </c>
      <c r="P63" s="100"/>
      <c r="Q63" s="100" t="s">
        <v>2228</v>
      </c>
    </row>
    <row r="64" spans="1:17" ht="18" x14ac:dyDescent="0.25">
      <c r="A64" s="96" t="str">
        <f>VLOOKUP(E64,'LISTADO ATM'!$A$2:$C$901,3,0)</f>
        <v>DISTRITO NACIONAL</v>
      </c>
      <c r="B64" s="113">
        <v>335813404</v>
      </c>
      <c r="C64" s="97">
        <v>44261.360914351855</v>
      </c>
      <c r="D64" s="96" t="s">
        <v>2472</v>
      </c>
      <c r="E64" s="106">
        <v>458</v>
      </c>
      <c r="F64" s="96" t="str">
        <f>VLOOKUP(E64,VIP!$A$2:$O11648,2,0)</f>
        <v>DRBR458</v>
      </c>
      <c r="G64" s="96" t="str">
        <f>VLOOKUP(E64,'LISTADO ATM'!$A$2:$B$900,2,0)</f>
        <v>ATM Hospital Dario Contreras</v>
      </c>
      <c r="H64" s="96" t="str">
        <f>VLOOKUP(E64,VIP!$A$2:$O16569,7,FALSE)</f>
        <v>Si</v>
      </c>
      <c r="I64" s="96" t="str">
        <f>VLOOKUP(E64,VIP!$A$2:$O8534,8,FALSE)</f>
        <v>Si</v>
      </c>
      <c r="J64" s="96" t="str">
        <f>VLOOKUP(E64,VIP!$A$2:$O8484,8,FALSE)</f>
        <v>Si</v>
      </c>
      <c r="K64" s="96" t="str">
        <f>VLOOKUP(E64,VIP!$A$2:$O12058,6,0)</f>
        <v>NO</v>
      </c>
      <c r="L64" s="98" t="s">
        <v>2430</v>
      </c>
      <c r="M64" s="101" t="s">
        <v>2507</v>
      </c>
      <c r="N64" s="99" t="s">
        <v>2476</v>
      </c>
      <c r="O64" s="96" t="s">
        <v>2477</v>
      </c>
      <c r="P64" s="100"/>
      <c r="Q64" s="129">
        <v>44350.609722222223</v>
      </c>
    </row>
    <row r="65" spans="1:17" ht="18" x14ac:dyDescent="0.25">
      <c r="A65" s="96" t="str">
        <f>VLOOKUP(E65,'LISTADO ATM'!$A$2:$C$901,3,0)</f>
        <v>NORTE</v>
      </c>
      <c r="B65" s="113">
        <v>335813491</v>
      </c>
      <c r="C65" s="97">
        <v>44261.445763888885</v>
      </c>
      <c r="D65" s="96" t="s">
        <v>2189</v>
      </c>
      <c r="E65" s="106">
        <v>987</v>
      </c>
      <c r="F65" s="96" t="str">
        <f>VLOOKUP(E65,VIP!$A$2:$O11649,2,0)</f>
        <v>DRBR987</v>
      </c>
      <c r="G65" s="96" t="str">
        <f>VLOOKUP(E65,'LISTADO ATM'!$A$2:$B$900,2,0)</f>
        <v xml:space="preserve">ATM S/M Jumbo (Moca) </v>
      </c>
      <c r="H65" s="96" t="str">
        <f>VLOOKUP(E65,VIP!$A$2:$O16570,7,FALSE)</f>
        <v>Si</v>
      </c>
      <c r="I65" s="96" t="str">
        <f>VLOOKUP(E65,VIP!$A$2:$O8535,8,FALSE)</f>
        <v>Si</v>
      </c>
      <c r="J65" s="96" t="str">
        <f>VLOOKUP(E65,VIP!$A$2:$O8485,8,FALSE)</f>
        <v>Si</v>
      </c>
      <c r="K65" s="96" t="str">
        <f>VLOOKUP(E65,VIP!$A$2:$O12059,6,0)</f>
        <v>NO</v>
      </c>
      <c r="L65" s="98" t="s">
        <v>2495</v>
      </c>
      <c r="M65" s="99" t="s">
        <v>2469</v>
      </c>
      <c r="N65" s="99" t="s">
        <v>2476</v>
      </c>
      <c r="O65" s="96" t="s">
        <v>2478</v>
      </c>
      <c r="P65" s="100"/>
      <c r="Q65" s="100" t="s">
        <v>2495</v>
      </c>
    </row>
    <row r="66" spans="1:17" ht="18" x14ac:dyDescent="0.25">
      <c r="A66" s="96" t="str">
        <f>VLOOKUP(E66,'LISTADO ATM'!$A$2:$C$901,3,0)</f>
        <v>DISTRITO NACIONAL</v>
      </c>
      <c r="B66" s="113">
        <v>335813493</v>
      </c>
      <c r="C66" s="97">
        <v>44261.446562500001</v>
      </c>
      <c r="D66" s="96" t="s">
        <v>2189</v>
      </c>
      <c r="E66" s="106">
        <v>577</v>
      </c>
      <c r="F66" s="96" t="str">
        <f>VLOOKUP(E66,VIP!$A$2:$O11650,2,0)</f>
        <v>DRBR173</v>
      </c>
      <c r="G66" s="96" t="str">
        <f>VLOOKUP(E66,'LISTADO ATM'!$A$2:$B$900,2,0)</f>
        <v xml:space="preserve">ATM Olé Ave. Duarte </v>
      </c>
      <c r="H66" s="96" t="str">
        <f>VLOOKUP(E66,VIP!$A$2:$O16571,7,FALSE)</f>
        <v>Si</v>
      </c>
      <c r="I66" s="96" t="str">
        <f>VLOOKUP(E66,VIP!$A$2:$O8536,8,FALSE)</f>
        <v>Si</v>
      </c>
      <c r="J66" s="96" t="str">
        <f>VLOOKUP(E66,VIP!$A$2:$O8486,8,FALSE)</f>
        <v>Si</v>
      </c>
      <c r="K66" s="96" t="str">
        <f>VLOOKUP(E66,VIP!$A$2:$O12060,6,0)</f>
        <v>SI</v>
      </c>
      <c r="L66" s="98" t="s">
        <v>2434</v>
      </c>
      <c r="M66" s="101" t="s">
        <v>2507</v>
      </c>
      <c r="N66" s="99" t="s">
        <v>2476</v>
      </c>
      <c r="O66" s="96" t="s">
        <v>2478</v>
      </c>
      <c r="P66" s="100"/>
      <c r="Q66" s="168">
        <v>44350.788194444445</v>
      </c>
    </row>
    <row r="67" spans="1:17" ht="18" x14ac:dyDescent="0.25">
      <c r="A67" s="96" t="str">
        <f>VLOOKUP(E67,'LISTADO ATM'!$A$2:$C$901,3,0)</f>
        <v>DISTRITO NACIONAL</v>
      </c>
      <c r="B67" s="113">
        <v>335813494</v>
      </c>
      <c r="C67" s="97">
        <v>44261.44736111111</v>
      </c>
      <c r="D67" s="96" t="s">
        <v>2189</v>
      </c>
      <c r="E67" s="106">
        <v>927</v>
      </c>
      <c r="F67" s="96" t="str">
        <f>VLOOKUP(E67,VIP!$A$2:$O11651,2,0)</f>
        <v>DRBR927</v>
      </c>
      <c r="G67" s="96" t="str">
        <f>VLOOKUP(E67,'LISTADO ATM'!$A$2:$B$900,2,0)</f>
        <v>ATM S/M Bravo La Esperilla</v>
      </c>
      <c r="H67" s="96" t="str">
        <f>VLOOKUP(E67,VIP!$A$2:$O16572,7,FALSE)</f>
        <v>Si</v>
      </c>
      <c r="I67" s="96" t="str">
        <f>VLOOKUP(E67,VIP!$A$2:$O8537,8,FALSE)</f>
        <v>Si</v>
      </c>
      <c r="J67" s="96" t="str">
        <f>VLOOKUP(E67,VIP!$A$2:$O8487,8,FALSE)</f>
        <v>Si</v>
      </c>
      <c r="K67" s="96" t="str">
        <f>VLOOKUP(E67,VIP!$A$2:$O12061,6,0)</f>
        <v>NO</v>
      </c>
      <c r="L67" s="98" t="s">
        <v>2495</v>
      </c>
      <c r="M67" s="99" t="s">
        <v>2469</v>
      </c>
      <c r="N67" s="99" t="s">
        <v>2476</v>
      </c>
      <c r="O67" s="96" t="s">
        <v>2478</v>
      </c>
      <c r="P67" s="100"/>
      <c r="Q67" s="100" t="s">
        <v>2495</v>
      </c>
    </row>
    <row r="68" spans="1:17" ht="18" x14ac:dyDescent="0.25">
      <c r="A68" s="96" t="str">
        <f>VLOOKUP(E68,'LISTADO ATM'!$A$2:$C$901,3,0)</f>
        <v>DISTRITO NACIONAL</v>
      </c>
      <c r="B68" s="113">
        <v>335813496</v>
      </c>
      <c r="C68" s="97">
        <v>44261.448518518519</v>
      </c>
      <c r="D68" s="96" t="s">
        <v>2189</v>
      </c>
      <c r="E68" s="106">
        <v>911</v>
      </c>
      <c r="F68" s="96" t="str">
        <f>VLOOKUP(E68,VIP!$A$2:$O11652,2,0)</f>
        <v>DRBR911</v>
      </c>
      <c r="G68" s="96" t="str">
        <f>VLOOKUP(E68,'LISTADO ATM'!$A$2:$B$900,2,0)</f>
        <v xml:space="preserve">ATM Oficina Venezuela II </v>
      </c>
      <c r="H68" s="96" t="str">
        <f>VLOOKUP(E68,VIP!$A$2:$O16573,7,FALSE)</f>
        <v>Si</v>
      </c>
      <c r="I68" s="96" t="str">
        <f>VLOOKUP(E68,VIP!$A$2:$O8538,8,FALSE)</f>
        <v>Si</v>
      </c>
      <c r="J68" s="96" t="str">
        <f>VLOOKUP(E68,VIP!$A$2:$O8488,8,FALSE)</f>
        <v>Si</v>
      </c>
      <c r="K68" s="96" t="str">
        <f>VLOOKUP(E68,VIP!$A$2:$O12062,6,0)</f>
        <v>SI</v>
      </c>
      <c r="L68" s="98" t="s">
        <v>2434</v>
      </c>
      <c r="M68" s="101" t="s">
        <v>2507</v>
      </c>
      <c r="N68" s="99" t="s">
        <v>2476</v>
      </c>
      <c r="O68" s="96" t="s">
        <v>2478</v>
      </c>
      <c r="P68" s="100"/>
      <c r="Q68" s="168">
        <v>44350.759027777778</v>
      </c>
    </row>
    <row r="69" spans="1:17" ht="18" x14ac:dyDescent="0.25">
      <c r="A69" s="96" t="str">
        <f>VLOOKUP(E69,'LISTADO ATM'!$A$2:$C$901,3,0)</f>
        <v>ESTE</v>
      </c>
      <c r="B69" s="113">
        <v>335813501</v>
      </c>
      <c r="C69" s="97">
        <v>44261.450543981482</v>
      </c>
      <c r="D69" s="96" t="s">
        <v>2189</v>
      </c>
      <c r="E69" s="106">
        <v>824</v>
      </c>
      <c r="F69" s="96" t="str">
        <f>VLOOKUP(E69,VIP!$A$2:$O11653,2,0)</f>
        <v>DRBR824</v>
      </c>
      <c r="G69" s="96" t="str">
        <f>VLOOKUP(E69,'LISTADO ATM'!$A$2:$B$900,2,0)</f>
        <v xml:space="preserve">ATM Multiplaza (Higuey) </v>
      </c>
      <c r="H69" s="96" t="str">
        <f>VLOOKUP(E69,VIP!$A$2:$O16574,7,FALSE)</f>
        <v>Si</v>
      </c>
      <c r="I69" s="96" t="str">
        <f>VLOOKUP(E69,VIP!$A$2:$O8539,8,FALSE)</f>
        <v>Si</v>
      </c>
      <c r="J69" s="96" t="str">
        <f>VLOOKUP(E69,VIP!$A$2:$O8489,8,FALSE)</f>
        <v>Si</v>
      </c>
      <c r="K69" s="96" t="str">
        <f>VLOOKUP(E69,VIP!$A$2:$O12063,6,0)</f>
        <v>NO</v>
      </c>
      <c r="L69" s="98" t="s">
        <v>2228</v>
      </c>
      <c r="M69" s="99" t="s">
        <v>2469</v>
      </c>
      <c r="N69" s="99" t="s">
        <v>2476</v>
      </c>
      <c r="O69" s="96" t="s">
        <v>2478</v>
      </c>
      <c r="P69" s="100"/>
      <c r="Q69" s="100" t="s">
        <v>2228</v>
      </c>
    </row>
    <row r="70" spans="1:17" ht="18" x14ac:dyDescent="0.25">
      <c r="A70" s="96" t="str">
        <f>VLOOKUP(E70,'LISTADO ATM'!$A$2:$C$901,3,0)</f>
        <v>DISTRITO NACIONAL</v>
      </c>
      <c r="B70" s="113">
        <v>335813502</v>
      </c>
      <c r="C70" s="97">
        <v>44261.451574074075</v>
      </c>
      <c r="D70" s="96" t="s">
        <v>2189</v>
      </c>
      <c r="E70" s="106">
        <v>13</v>
      </c>
      <c r="F70" s="96" t="str">
        <f>VLOOKUP(E70,VIP!$A$2:$O11654,2,0)</f>
        <v>DRBR013</v>
      </c>
      <c r="G70" s="96" t="str">
        <f>VLOOKUP(E70,'LISTADO ATM'!$A$2:$B$900,2,0)</f>
        <v xml:space="preserve">ATM CDEEE </v>
      </c>
      <c r="H70" s="96" t="str">
        <f>VLOOKUP(E70,VIP!$A$2:$O16575,7,FALSE)</f>
        <v>Si</v>
      </c>
      <c r="I70" s="96" t="str">
        <f>VLOOKUP(E70,VIP!$A$2:$O8540,8,FALSE)</f>
        <v>Si</v>
      </c>
      <c r="J70" s="96" t="str">
        <f>VLOOKUP(E70,VIP!$A$2:$O8490,8,FALSE)</f>
        <v>Si</v>
      </c>
      <c r="K70" s="96" t="str">
        <f>VLOOKUP(E70,VIP!$A$2:$O12064,6,0)</f>
        <v>NO</v>
      </c>
      <c r="L70" s="98" t="s">
        <v>2228</v>
      </c>
      <c r="M70" s="99" t="s">
        <v>2469</v>
      </c>
      <c r="N70" s="99" t="s">
        <v>2476</v>
      </c>
      <c r="O70" s="96" t="s">
        <v>2478</v>
      </c>
      <c r="P70" s="100"/>
      <c r="Q70" s="100" t="s">
        <v>2228</v>
      </c>
    </row>
    <row r="71" spans="1:17" ht="18" x14ac:dyDescent="0.25">
      <c r="A71" s="96" t="str">
        <f>VLOOKUP(E71,'LISTADO ATM'!$A$2:$C$901,3,0)</f>
        <v>ESTE</v>
      </c>
      <c r="B71" s="113">
        <v>335813505</v>
      </c>
      <c r="C71" s="97">
        <v>44261.452592592592</v>
      </c>
      <c r="D71" s="96" t="s">
        <v>2189</v>
      </c>
      <c r="E71" s="106">
        <v>293</v>
      </c>
      <c r="F71" s="96" t="str">
        <f>VLOOKUP(E71,VIP!$A$2:$O11655,2,0)</f>
        <v>DRBR293</v>
      </c>
      <c r="G71" s="96" t="str">
        <f>VLOOKUP(E71,'LISTADO ATM'!$A$2:$B$900,2,0)</f>
        <v xml:space="preserve">ATM S/M Nueva Visión (San Pedro) </v>
      </c>
      <c r="H71" s="96" t="str">
        <f>VLOOKUP(E71,VIP!$A$2:$O16576,7,FALSE)</f>
        <v>Si</v>
      </c>
      <c r="I71" s="96" t="str">
        <f>VLOOKUP(E71,VIP!$A$2:$O8541,8,FALSE)</f>
        <v>Si</v>
      </c>
      <c r="J71" s="96" t="str">
        <f>VLOOKUP(E71,VIP!$A$2:$O8491,8,FALSE)</f>
        <v>Si</v>
      </c>
      <c r="K71" s="96" t="str">
        <f>VLOOKUP(E71,VIP!$A$2:$O12065,6,0)</f>
        <v>NO</v>
      </c>
      <c r="L71" s="98" t="s">
        <v>2228</v>
      </c>
      <c r="M71" s="99" t="s">
        <v>2469</v>
      </c>
      <c r="N71" s="99" t="s">
        <v>2476</v>
      </c>
      <c r="O71" s="96" t="s">
        <v>2478</v>
      </c>
      <c r="P71" s="100"/>
      <c r="Q71" s="100" t="s">
        <v>2228</v>
      </c>
    </row>
    <row r="72" spans="1:17" ht="18" x14ac:dyDescent="0.25">
      <c r="A72" s="96" t="str">
        <f>VLOOKUP(E72,'LISTADO ATM'!$A$2:$C$901,3,0)</f>
        <v>ESTE</v>
      </c>
      <c r="B72" s="113">
        <v>335813506</v>
      </c>
      <c r="C72" s="97">
        <v>44261.453530092593</v>
      </c>
      <c r="D72" s="96" t="s">
        <v>2189</v>
      </c>
      <c r="E72" s="106">
        <v>268</v>
      </c>
      <c r="F72" s="96" t="str">
        <f>VLOOKUP(E72,VIP!$A$2:$O11656,2,0)</f>
        <v>DRBR268</v>
      </c>
      <c r="G72" s="96" t="str">
        <f>VLOOKUP(E72,'LISTADO ATM'!$A$2:$B$900,2,0)</f>
        <v xml:space="preserve">ATM Autobanco La Altagracia (Higuey) </v>
      </c>
      <c r="H72" s="96" t="str">
        <f>VLOOKUP(E72,VIP!$A$2:$O16577,7,FALSE)</f>
        <v>Si</v>
      </c>
      <c r="I72" s="96" t="str">
        <f>VLOOKUP(E72,VIP!$A$2:$O8542,8,FALSE)</f>
        <v>Si</v>
      </c>
      <c r="J72" s="96" t="str">
        <f>VLOOKUP(E72,VIP!$A$2:$O8492,8,FALSE)</f>
        <v>Si</v>
      </c>
      <c r="K72" s="96" t="str">
        <f>VLOOKUP(E72,VIP!$A$2:$O12066,6,0)</f>
        <v>NO</v>
      </c>
      <c r="L72" s="98" t="s">
        <v>2228</v>
      </c>
      <c r="M72" s="101" t="s">
        <v>2507</v>
      </c>
      <c r="N72" s="99" t="s">
        <v>2476</v>
      </c>
      <c r="O72" s="96" t="s">
        <v>2478</v>
      </c>
      <c r="P72" s="100"/>
      <c r="Q72" s="129">
        <v>44350.609722222223</v>
      </c>
    </row>
    <row r="73" spans="1:17" ht="18" x14ac:dyDescent="0.25">
      <c r="A73" s="96" t="str">
        <f>VLOOKUP(E73,'LISTADO ATM'!$A$2:$C$901,3,0)</f>
        <v>NORTE</v>
      </c>
      <c r="B73" s="113">
        <v>335813510</v>
      </c>
      <c r="C73" s="97">
        <v>44261.456064814818</v>
      </c>
      <c r="D73" s="96" t="s">
        <v>2190</v>
      </c>
      <c r="E73" s="106">
        <v>333</v>
      </c>
      <c r="F73" s="96" t="str">
        <f>VLOOKUP(E73,VIP!$A$2:$O11657,2,0)</f>
        <v>DRBR333</v>
      </c>
      <c r="G73" s="96" t="str">
        <f>VLOOKUP(E73,'LISTADO ATM'!$A$2:$B$900,2,0)</f>
        <v>ATM Oficina Turey Maimón</v>
      </c>
      <c r="H73" s="96" t="str">
        <f>VLOOKUP(E73,VIP!$A$2:$O16578,7,FALSE)</f>
        <v>Si</v>
      </c>
      <c r="I73" s="96" t="str">
        <f>VLOOKUP(E73,VIP!$A$2:$O8543,8,FALSE)</f>
        <v>Si</v>
      </c>
      <c r="J73" s="96" t="str">
        <f>VLOOKUP(E73,VIP!$A$2:$O8493,8,FALSE)</f>
        <v>Si</v>
      </c>
      <c r="K73" s="96" t="str">
        <f>VLOOKUP(E73,VIP!$A$2:$O12067,6,0)</f>
        <v>NO</v>
      </c>
      <c r="L73" s="98" t="s">
        <v>2228</v>
      </c>
      <c r="M73" s="101" t="s">
        <v>2507</v>
      </c>
      <c r="N73" s="99" t="s">
        <v>2476</v>
      </c>
      <c r="O73" s="96" t="s">
        <v>2502</v>
      </c>
      <c r="P73" s="100"/>
      <c r="Q73" s="129">
        <v>44350.609722222223</v>
      </c>
    </row>
    <row r="74" spans="1:17" ht="18" x14ac:dyDescent="0.25">
      <c r="A74" s="96" t="str">
        <f>VLOOKUP(E74,'LISTADO ATM'!$A$2:$C$901,3,0)</f>
        <v>SUR</v>
      </c>
      <c r="B74" s="113">
        <v>335813512</v>
      </c>
      <c r="C74" s="97">
        <v>44261.458807870367</v>
      </c>
      <c r="D74" s="96" t="s">
        <v>2189</v>
      </c>
      <c r="E74" s="106">
        <v>677</v>
      </c>
      <c r="F74" s="96" t="str">
        <f>VLOOKUP(E74,VIP!$A$2:$O11658,2,0)</f>
        <v>DRBR677</v>
      </c>
      <c r="G74" s="96" t="str">
        <f>VLOOKUP(E74,'LISTADO ATM'!$A$2:$B$900,2,0)</f>
        <v>ATM PBG Villa Jaragua</v>
      </c>
      <c r="H74" s="96" t="str">
        <f>VLOOKUP(E74,VIP!$A$2:$O16579,7,FALSE)</f>
        <v>Si</v>
      </c>
      <c r="I74" s="96" t="str">
        <f>VLOOKUP(E74,VIP!$A$2:$O8544,8,FALSE)</f>
        <v>Si</v>
      </c>
      <c r="J74" s="96" t="str">
        <f>VLOOKUP(E74,VIP!$A$2:$O8494,8,FALSE)</f>
        <v>Si</v>
      </c>
      <c r="K74" s="96" t="str">
        <f>VLOOKUP(E74,VIP!$A$2:$O12068,6,0)</f>
        <v>SI</v>
      </c>
      <c r="L74" s="98" t="s">
        <v>2254</v>
      </c>
      <c r="M74" s="101" t="s">
        <v>2507</v>
      </c>
      <c r="N74" s="99" t="s">
        <v>2476</v>
      </c>
      <c r="O74" s="96" t="s">
        <v>2478</v>
      </c>
      <c r="P74" s="100"/>
      <c r="Q74" s="129">
        <v>44350.609722222223</v>
      </c>
    </row>
    <row r="75" spans="1:17" ht="18" x14ac:dyDescent="0.25">
      <c r="A75" s="96" t="str">
        <f>VLOOKUP(E75,'LISTADO ATM'!$A$2:$C$901,3,0)</f>
        <v>NORTE</v>
      </c>
      <c r="B75" s="113">
        <v>335813513</v>
      </c>
      <c r="C75" s="97">
        <v>44261.460104166668</v>
      </c>
      <c r="D75" s="96" t="s">
        <v>2190</v>
      </c>
      <c r="E75" s="106">
        <v>142</v>
      </c>
      <c r="F75" s="96" t="str">
        <f>VLOOKUP(E75,VIP!$A$2:$O11659,2,0)</f>
        <v>DRBR142</v>
      </c>
      <c r="G75" s="96" t="str">
        <f>VLOOKUP(E75,'LISTADO ATM'!$A$2:$B$900,2,0)</f>
        <v xml:space="preserve">ATM Centro de Caja Galerías Bonao </v>
      </c>
      <c r="H75" s="96" t="str">
        <f>VLOOKUP(E75,VIP!$A$2:$O16580,7,FALSE)</f>
        <v>Si</v>
      </c>
      <c r="I75" s="96" t="str">
        <f>VLOOKUP(E75,VIP!$A$2:$O8545,8,FALSE)</f>
        <v>Si</v>
      </c>
      <c r="J75" s="96" t="str">
        <f>VLOOKUP(E75,VIP!$A$2:$O8495,8,FALSE)</f>
        <v>Si</v>
      </c>
      <c r="K75" s="96" t="str">
        <f>VLOOKUP(E75,VIP!$A$2:$O12069,6,0)</f>
        <v>SI</v>
      </c>
      <c r="L75" s="98" t="s">
        <v>2254</v>
      </c>
      <c r="M75" s="101" t="s">
        <v>2507</v>
      </c>
      <c r="N75" s="99" t="s">
        <v>2476</v>
      </c>
      <c r="O75" s="96" t="s">
        <v>2502</v>
      </c>
      <c r="P75" s="100"/>
      <c r="Q75" s="129">
        <v>44350.609722222223</v>
      </c>
    </row>
    <row r="76" spans="1:17" ht="18" x14ac:dyDescent="0.25">
      <c r="A76" s="96" t="str">
        <f>VLOOKUP(E76,'LISTADO ATM'!$A$2:$C$901,3,0)</f>
        <v>DISTRITO NACIONAL</v>
      </c>
      <c r="B76" s="113">
        <v>335813514</v>
      </c>
      <c r="C76" s="97">
        <v>44261.461597222224</v>
      </c>
      <c r="D76" s="96" t="s">
        <v>2189</v>
      </c>
      <c r="E76" s="106">
        <v>719</v>
      </c>
      <c r="F76" s="96" t="str">
        <f>VLOOKUP(E76,VIP!$A$2:$O11660,2,0)</f>
        <v>DRBR419</v>
      </c>
      <c r="G76" s="96" t="str">
        <f>VLOOKUP(E76,'LISTADO ATM'!$A$2:$B$900,2,0)</f>
        <v xml:space="preserve">ATM Ayuntamiento Municipal San Luís </v>
      </c>
      <c r="H76" s="96" t="str">
        <f>VLOOKUP(E76,VIP!$A$2:$O16581,7,FALSE)</f>
        <v>Si</v>
      </c>
      <c r="I76" s="96" t="str">
        <f>VLOOKUP(E76,VIP!$A$2:$O8546,8,FALSE)</f>
        <v>Si</v>
      </c>
      <c r="J76" s="96" t="str">
        <f>VLOOKUP(E76,VIP!$A$2:$O8496,8,FALSE)</f>
        <v>Si</v>
      </c>
      <c r="K76" s="96" t="str">
        <f>VLOOKUP(E76,VIP!$A$2:$O12070,6,0)</f>
        <v>NO</v>
      </c>
      <c r="L76" s="98" t="s">
        <v>2254</v>
      </c>
      <c r="M76" s="169" t="s">
        <v>2507</v>
      </c>
      <c r="N76" s="99" t="s">
        <v>2476</v>
      </c>
      <c r="O76" s="96" t="s">
        <v>2478</v>
      </c>
      <c r="P76" s="100"/>
      <c r="Q76" s="168">
        <v>44350.78125</v>
      </c>
    </row>
    <row r="77" spans="1:17" ht="18" x14ac:dyDescent="0.25">
      <c r="A77" s="96" t="str">
        <f>VLOOKUP(E77,'LISTADO ATM'!$A$2:$C$901,3,0)</f>
        <v>ESTE</v>
      </c>
      <c r="B77" s="113">
        <v>335813517</v>
      </c>
      <c r="C77" s="97">
        <v>44261.46371527778</v>
      </c>
      <c r="D77" s="96" t="s">
        <v>2189</v>
      </c>
      <c r="E77" s="106">
        <v>121</v>
      </c>
      <c r="F77" s="96" t="str">
        <f>VLOOKUP(E77,VIP!$A$2:$O11661,2,0)</f>
        <v>DRBR121</v>
      </c>
      <c r="G77" s="96" t="str">
        <f>VLOOKUP(E77,'LISTADO ATM'!$A$2:$B$900,2,0)</f>
        <v xml:space="preserve">ATM Oficina Bayaguana </v>
      </c>
      <c r="H77" s="96" t="str">
        <f>VLOOKUP(E77,VIP!$A$2:$O16582,7,FALSE)</f>
        <v>Si</v>
      </c>
      <c r="I77" s="96" t="str">
        <f>VLOOKUP(E77,VIP!$A$2:$O8547,8,FALSE)</f>
        <v>Si</v>
      </c>
      <c r="J77" s="96" t="str">
        <f>VLOOKUP(E77,VIP!$A$2:$O8497,8,FALSE)</f>
        <v>Si</v>
      </c>
      <c r="K77" s="96" t="str">
        <f>VLOOKUP(E77,VIP!$A$2:$O12071,6,0)</f>
        <v>SI</v>
      </c>
      <c r="L77" s="98" t="s">
        <v>2495</v>
      </c>
      <c r="M77" s="101" t="s">
        <v>2507</v>
      </c>
      <c r="N77" s="99" t="s">
        <v>2476</v>
      </c>
      <c r="O77" s="96" t="s">
        <v>2478</v>
      </c>
      <c r="P77" s="100"/>
      <c r="Q77" s="129">
        <v>44350.609722222223</v>
      </c>
    </row>
    <row r="78" spans="1:17" ht="18" x14ac:dyDescent="0.25">
      <c r="A78" s="96" t="str">
        <f>VLOOKUP(E78,'LISTADO ATM'!$A$2:$C$901,3,0)</f>
        <v>DISTRITO NACIONAL</v>
      </c>
      <c r="B78" s="113">
        <v>335813534</v>
      </c>
      <c r="C78" s="97">
        <v>44261.478993055556</v>
      </c>
      <c r="D78" s="96" t="s">
        <v>2472</v>
      </c>
      <c r="E78" s="106">
        <v>416</v>
      </c>
      <c r="F78" s="96" t="str">
        <f>VLOOKUP(E78,VIP!$A$2:$O11662,2,0)</f>
        <v>DRBR416</v>
      </c>
      <c r="G78" s="96" t="str">
        <f>VLOOKUP(E78,'LISTADO ATM'!$A$2:$B$900,2,0)</f>
        <v xml:space="preserve">ATM Autobanco San Martín II </v>
      </c>
      <c r="H78" s="96" t="str">
        <f>VLOOKUP(E78,VIP!$A$2:$O16583,7,FALSE)</f>
        <v>Si</v>
      </c>
      <c r="I78" s="96" t="str">
        <f>VLOOKUP(E78,VIP!$A$2:$O8548,8,FALSE)</f>
        <v>Si</v>
      </c>
      <c r="J78" s="96" t="str">
        <f>VLOOKUP(E78,VIP!$A$2:$O8498,8,FALSE)</f>
        <v>Si</v>
      </c>
      <c r="K78" s="96" t="str">
        <f>VLOOKUP(E78,VIP!$A$2:$O12072,6,0)</f>
        <v>NO</v>
      </c>
      <c r="L78" s="98" t="s">
        <v>2430</v>
      </c>
      <c r="M78" s="101" t="s">
        <v>2507</v>
      </c>
      <c r="N78" s="99" t="s">
        <v>2476</v>
      </c>
      <c r="O78" s="96" t="s">
        <v>2477</v>
      </c>
      <c r="P78" s="100"/>
      <c r="Q78" s="168">
        <v>44350.717361111114</v>
      </c>
    </row>
    <row r="79" spans="1:17" ht="18" x14ac:dyDescent="0.25">
      <c r="A79" s="96" t="str">
        <f>VLOOKUP(E79,'LISTADO ATM'!$A$2:$C$901,3,0)</f>
        <v>DISTRITO NACIONAL</v>
      </c>
      <c r="B79" s="113">
        <v>335813597</v>
      </c>
      <c r="C79" s="97">
        <v>44261.548460648148</v>
      </c>
      <c r="D79" s="96" t="s">
        <v>2472</v>
      </c>
      <c r="E79" s="106">
        <v>955</v>
      </c>
      <c r="F79" s="96" t="str">
        <f>VLOOKUP(E79,VIP!$A$2:$O11663,2,0)</f>
        <v>DRBR955</v>
      </c>
      <c r="G79" s="96" t="str">
        <f>VLOOKUP(E79,'LISTADO ATM'!$A$2:$B$900,2,0)</f>
        <v xml:space="preserve">ATM Oficina Americana Independencia II </v>
      </c>
      <c r="H79" s="96" t="str">
        <f>VLOOKUP(E79,VIP!$A$2:$O16584,7,FALSE)</f>
        <v>Si</v>
      </c>
      <c r="I79" s="96" t="str">
        <f>VLOOKUP(E79,VIP!$A$2:$O8549,8,FALSE)</f>
        <v>Si</v>
      </c>
      <c r="J79" s="96" t="str">
        <f>VLOOKUP(E79,VIP!$A$2:$O8499,8,FALSE)</f>
        <v>Si</v>
      </c>
      <c r="K79" s="96" t="str">
        <f>VLOOKUP(E79,VIP!$A$2:$O12073,6,0)</f>
        <v>NO</v>
      </c>
      <c r="L79" s="98" t="s">
        <v>2430</v>
      </c>
      <c r="M79" s="99" t="s">
        <v>2469</v>
      </c>
      <c r="N79" s="99" t="s">
        <v>2476</v>
      </c>
      <c r="O79" s="96" t="s">
        <v>2477</v>
      </c>
      <c r="P79" s="100"/>
      <c r="Q79" s="100" t="s">
        <v>2430</v>
      </c>
    </row>
    <row r="80" spans="1:17" ht="18" x14ac:dyDescent="0.25">
      <c r="A80" s="96" t="str">
        <f>VLOOKUP(E80,'LISTADO ATM'!$A$2:$C$901,3,0)</f>
        <v>SUR</v>
      </c>
      <c r="B80" s="113">
        <v>335813605</v>
      </c>
      <c r="C80" s="97">
        <v>44261.628368055557</v>
      </c>
      <c r="D80" s="96" t="s">
        <v>2189</v>
      </c>
      <c r="E80" s="106">
        <v>48</v>
      </c>
      <c r="F80" s="96" t="str">
        <f>VLOOKUP(E80,VIP!$A$2:$O11664,2,0)</f>
        <v>DRBR048</v>
      </c>
      <c r="G80" s="96" t="str">
        <f>VLOOKUP(E80,'LISTADO ATM'!$A$2:$B$900,2,0)</f>
        <v xml:space="preserve">ATM Autoservicio Neiba I </v>
      </c>
      <c r="H80" s="96" t="str">
        <f>VLOOKUP(E80,VIP!$A$2:$O16585,7,FALSE)</f>
        <v>Si</v>
      </c>
      <c r="I80" s="96" t="str">
        <f>VLOOKUP(E80,VIP!$A$2:$O8550,8,FALSE)</f>
        <v>Si</v>
      </c>
      <c r="J80" s="96" t="str">
        <f>VLOOKUP(E80,VIP!$A$2:$O8500,8,FALSE)</f>
        <v>Si</v>
      </c>
      <c r="K80" s="96" t="str">
        <f>VLOOKUP(E80,VIP!$A$2:$O12074,6,0)</f>
        <v>SI</v>
      </c>
      <c r="L80" s="98" t="s">
        <v>2228</v>
      </c>
      <c r="M80" s="99" t="s">
        <v>2469</v>
      </c>
      <c r="N80" s="99" t="s">
        <v>2476</v>
      </c>
      <c r="O80" s="96" t="s">
        <v>2478</v>
      </c>
      <c r="P80" s="100"/>
      <c r="Q80" s="100" t="s">
        <v>2228</v>
      </c>
    </row>
    <row r="81" spans="1:17" ht="18" x14ac:dyDescent="0.25">
      <c r="A81" s="96" t="str">
        <f>VLOOKUP(E81,'LISTADO ATM'!$A$2:$C$901,3,0)</f>
        <v>DISTRITO NACIONAL</v>
      </c>
      <c r="B81" s="113">
        <v>335813606</v>
      </c>
      <c r="C81" s="97">
        <v>44261.637372685182</v>
      </c>
      <c r="D81" s="96" t="s">
        <v>2189</v>
      </c>
      <c r="E81" s="106">
        <v>338</v>
      </c>
      <c r="F81" s="96" t="str">
        <f>VLOOKUP(E81,VIP!$A$2:$O11665,2,0)</f>
        <v>DRBR338</v>
      </c>
      <c r="G81" s="96" t="str">
        <f>VLOOKUP(E81,'LISTADO ATM'!$A$2:$B$900,2,0)</f>
        <v>ATM S/M Aprezio Pantoja</v>
      </c>
      <c r="H81" s="96" t="str">
        <f>VLOOKUP(E81,VIP!$A$2:$O16586,7,FALSE)</f>
        <v>Si</v>
      </c>
      <c r="I81" s="96" t="str">
        <f>VLOOKUP(E81,VIP!$A$2:$O8551,8,FALSE)</f>
        <v>Si</v>
      </c>
      <c r="J81" s="96" t="str">
        <f>VLOOKUP(E81,VIP!$A$2:$O8501,8,FALSE)</f>
        <v>Si</v>
      </c>
      <c r="K81" s="96" t="str">
        <f>VLOOKUP(E81,VIP!$A$2:$O12075,6,0)</f>
        <v>NO</v>
      </c>
      <c r="L81" s="98" t="s">
        <v>2495</v>
      </c>
      <c r="M81" s="99" t="s">
        <v>2469</v>
      </c>
      <c r="N81" s="99" t="s">
        <v>2476</v>
      </c>
      <c r="O81" s="96" t="s">
        <v>2478</v>
      </c>
      <c r="P81" s="100"/>
      <c r="Q81" s="100" t="s">
        <v>2495</v>
      </c>
    </row>
    <row r="82" spans="1:17" ht="18" x14ac:dyDescent="0.25">
      <c r="A82" s="96" t="str">
        <f>VLOOKUP(E82,'LISTADO ATM'!$A$2:$C$901,3,0)</f>
        <v>ESTE</v>
      </c>
      <c r="B82" s="113">
        <v>335813607</v>
      </c>
      <c r="C82" s="97">
        <v>44261.638541666667</v>
      </c>
      <c r="D82" s="96" t="s">
        <v>2189</v>
      </c>
      <c r="E82" s="106">
        <v>630</v>
      </c>
      <c r="F82" s="96" t="str">
        <f>VLOOKUP(E82,VIP!$A$2:$O11666,2,0)</f>
        <v>DRBR112</v>
      </c>
      <c r="G82" s="96" t="str">
        <f>VLOOKUP(E82,'LISTADO ATM'!$A$2:$B$900,2,0)</f>
        <v xml:space="preserve">ATM Oficina Plaza Zaglul (SPM) </v>
      </c>
      <c r="H82" s="96" t="str">
        <f>VLOOKUP(E82,VIP!$A$2:$O16587,7,FALSE)</f>
        <v>Si</v>
      </c>
      <c r="I82" s="96" t="str">
        <f>VLOOKUP(E82,VIP!$A$2:$O8552,8,FALSE)</f>
        <v>Si</v>
      </c>
      <c r="J82" s="96" t="str">
        <f>VLOOKUP(E82,VIP!$A$2:$O8502,8,FALSE)</f>
        <v>Si</v>
      </c>
      <c r="K82" s="96" t="str">
        <f>VLOOKUP(E82,VIP!$A$2:$O12076,6,0)</f>
        <v>NO</v>
      </c>
      <c r="L82" s="98" t="s">
        <v>2434</v>
      </c>
      <c r="M82" s="169" t="s">
        <v>2507</v>
      </c>
      <c r="N82" s="99" t="s">
        <v>2476</v>
      </c>
      <c r="O82" s="96" t="s">
        <v>2478</v>
      </c>
      <c r="P82" s="100"/>
      <c r="Q82" s="168">
        <v>44350.806250000001</v>
      </c>
    </row>
    <row r="83" spans="1:17" ht="18" x14ac:dyDescent="0.25">
      <c r="A83" s="96" t="str">
        <f>VLOOKUP(E83,'LISTADO ATM'!$A$2:$C$901,3,0)</f>
        <v>DISTRITO NACIONAL</v>
      </c>
      <c r="B83" s="113">
        <v>335813608</v>
      </c>
      <c r="C83" s="97">
        <v>44261.639733796299</v>
      </c>
      <c r="D83" s="96" t="s">
        <v>2189</v>
      </c>
      <c r="E83" s="106">
        <v>868</v>
      </c>
      <c r="F83" s="96" t="str">
        <f>VLOOKUP(E83,VIP!$A$2:$O11667,2,0)</f>
        <v>DRBR868</v>
      </c>
      <c r="G83" s="96" t="str">
        <f>VLOOKUP(E83,'LISTADO ATM'!$A$2:$B$900,2,0)</f>
        <v xml:space="preserve">ATM Casino Diamante </v>
      </c>
      <c r="H83" s="96" t="str">
        <f>VLOOKUP(E83,VIP!$A$2:$O16588,7,FALSE)</f>
        <v>Si</v>
      </c>
      <c r="I83" s="96" t="str">
        <f>VLOOKUP(E83,VIP!$A$2:$O8553,8,FALSE)</f>
        <v>Si</v>
      </c>
      <c r="J83" s="96" t="str">
        <f>VLOOKUP(E83,VIP!$A$2:$O8503,8,FALSE)</f>
        <v>Si</v>
      </c>
      <c r="K83" s="96" t="str">
        <f>VLOOKUP(E83,VIP!$A$2:$O12077,6,0)</f>
        <v>NO</v>
      </c>
      <c r="L83" s="98" t="s">
        <v>2495</v>
      </c>
      <c r="M83" s="99" t="s">
        <v>2469</v>
      </c>
      <c r="N83" s="99" t="s">
        <v>2476</v>
      </c>
      <c r="O83" s="96" t="s">
        <v>2478</v>
      </c>
      <c r="P83" s="100"/>
      <c r="Q83" s="100" t="s">
        <v>2495</v>
      </c>
    </row>
    <row r="84" spans="1:17" ht="18" x14ac:dyDescent="0.25">
      <c r="A84" s="96" t="str">
        <f>VLOOKUP(E84,'LISTADO ATM'!$A$2:$C$901,3,0)</f>
        <v>DISTRITO NACIONAL</v>
      </c>
      <c r="B84" s="113">
        <v>335813609</v>
      </c>
      <c r="C84" s="97">
        <v>44261.641099537039</v>
      </c>
      <c r="D84" s="96" t="s">
        <v>2189</v>
      </c>
      <c r="E84" s="106">
        <v>394</v>
      </c>
      <c r="F84" s="96" t="str">
        <f>VLOOKUP(E84,VIP!$A$2:$O11668,2,0)</f>
        <v>DRBR394</v>
      </c>
      <c r="G84" s="96" t="str">
        <f>VLOOKUP(E84,'LISTADO ATM'!$A$2:$B$900,2,0)</f>
        <v xml:space="preserve">ATM Multicentro La Sirena Luperón </v>
      </c>
      <c r="H84" s="96" t="str">
        <f>VLOOKUP(E84,VIP!$A$2:$O16589,7,FALSE)</f>
        <v>Si</v>
      </c>
      <c r="I84" s="96" t="str">
        <f>VLOOKUP(E84,VIP!$A$2:$O8554,8,FALSE)</f>
        <v>Si</v>
      </c>
      <c r="J84" s="96" t="str">
        <f>VLOOKUP(E84,VIP!$A$2:$O8504,8,FALSE)</f>
        <v>Si</v>
      </c>
      <c r="K84" s="96" t="str">
        <f>VLOOKUP(E84,VIP!$A$2:$O12078,6,0)</f>
        <v>NO</v>
      </c>
      <c r="L84" s="98" t="s">
        <v>2495</v>
      </c>
      <c r="M84" s="99" t="s">
        <v>2469</v>
      </c>
      <c r="N84" s="99" t="s">
        <v>2476</v>
      </c>
      <c r="O84" s="96" t="s">
        <v>2478</v>
      </c>
      <c r="P84" s="100"/>
      <c r="Q84" s="100" t="s">
        <v>2495</v>
      </c>
    </row>
    <row r="85" spans="1:17" ht="18" x14ac:dyDescent="0.25">
      <c r="A85" s="96" t="str">
        <f>VLOOKUP(E85,'LISTADO ATM'!$A$2:$C$901,3,0)</f>
        <v>DISTRITO NACIONAL</v>
      </c>
      <c r="B85" s="113">
        <v>335813612</v>
      </c>
      <c r="C85" s="97">
        <v>44261.644328703704</v>
      </c>
      <c r="D85" s="96" t="s">
        <v>2189</v>
      </c>
      <c r="E85" s="106">
        <v>566</v>
      </c>
      <c r="F85" s="96" t="str">
        <f>VLOOKUP(E85,VIP!$A$2:$O11670,2,0)</f>
        <v>DRBR508</v>
      </c>
      <c r="G85" s="96" t="str">
        <f>VLOOKUP(E85,'LISTADO ATM'!$A$2:$B$900,2,0)</f>
        <v xml:space="preserve">ATM Hiper Olé Aut. Duarte </v>
      </c>
      <c r="H85" s="96" t="str">
        <f>VLOOKUP(E85,VIP!$A$2:$O16591,7,FALSE)</f>
        <v>Si</v>
      </c>
      <c r="I85" s="96" t="str">
        <f>VLOOKUP(E85,VIP!$A$2:$O8556,8,FALSE)</f>
        <v>Si</v>
      </c>
      <c r="J85" s="96" t="str">
        <f>VLOOKUP(E85,VIP!$A$2:$O8506,8,FALSE)</f>
        <v>Si</v>
      </c>
      <c r="K85" s="96" t="str">
        <f>VLOOKUP(E85,VIP!$A$2:$O12080,6,0)</f>
        <v>NO</v>
      </c>
      <c r="L85" s="98" t="s">
        <v>2434</v>
      </c>
      <c r="M85" s="99" t="s">
        <v>2469</v>
      </c>
      <c r="N85" s="99" t="s">
        <v>2476</v>
      </c>
      <c r="O85" s="96" t="s">
        <v>2478</v>
      </c>
      <c r="P85" s="100"/>
      <c r="Q85" s="100" t="s">
        <v>2434</v>
      </c>
    </row>
    <row r="86" spans="1:17" ht="18" x14ac:dyDescent="0.25">
      <c r="A86" s="96" t="str">
        <f>VLOOKUP(E86,'LISTADO ATM'!$A$2:$C$901,3,0)</f>
        <v>ESTE</v>
      </c>
      <c r="B86" s="113">
        <v>335813613</v>
      </c>
      <c r="C86" s="97">
        <v>44261.645243055558</v>
      </c>
      <c r="D86" s="96" t="s">
        <v>2189</v>
      </c>
      <c r="E86" s="106">
        <v>742</v>
      </c>
      <c r="F86" s="96" t="str">
        <f>VLOOKUP(E86,VIP!$A$2:$O11671,2,0)</f>
        <v>DRBR990</v>
      </c>
      <c r="G86" s="96" t="str">
        <f>VLOOKUP(E86,'LISTADO ATM'!$A$2:$B$900,2,0)</f>
        <v xml:space="preserve">ATM Oficina Plaza del Rey (La Romana) </v>
      </c>
      <c r="H86" s="96" t="str">
        <f>VLOOKUP(E86,VIP!$A$2:$O16592,7,FALSE)</f>
        <v>Si</v>
      </c>
      <c r="I86" s="96" t="str">
        <f>VLOOKUP(E86,VIP!$A$2:$O8557,8,FALSE)</f>
        <v>Si</v>
      </c>
      <c r="J86" s="96" t="str">
        <f>VLOOKUP(E86,VIP!$A$2:$O8507,8,FALSE)</f>
        <v>Si</v>
      </c>
      <c r="K86" s="96" t="str">
        <f>VLOOKUP(E86,VIP!$A$2:$O12081,6,0)</f>
        <v>NO</v>
      </c>
      <c r="L86" s="98" t="s">
        <v>2434</v>
      </c>
      <c r="M86" s="169" t="s">
        <v>2507</v>
      </c>
      <c r="N86" s="99" t="s">
        <v>2476</v>
      </c>
      <c r="O86" s="96" t="s">
        <v>2478</v>
      </c>
      <c r="P86" s="100"/>
      <c r="Q86" s="168">
        <v>44350.805555555555</v>
      </c>
    </row>
    <row r="87" spans="1:17" ht="18" x14ac:dyDescent="0.25">
      <c r="A87" s="96" t="str">
        <f>VLOOKUP(E87,'LISTADO ATM'!$A$2:$C$901,3,0)</f>
        <v>DISTRITO NACIONAL</v>
      </c>
      <c r="B87" s="113">
        <v>335813614</v>
      </c>
      <c r="C87" s="97">
        <v>44261.646180555559</v>
      </c>
      <c r="D87" s="96" t="s">
        <v>2189</v>
      </c>
      <c r="E87" s="106">
        <v>900</v>
      </c>
      <c r="F87" s="96" t="str">
        <f>VLOOKUP(E87,VIP!$A$2:$O11672,2,0)</f>
        <v>DRBR900</v>
      </c>
      <c r="G87" s="96" t="str">
        <f>VLOOKUP(E87,'LISTADO ATM'!$A$2:$B$900,2,0)</f>
        <v xml:space="preserve">ATM UNP Merca Santo Domingo </v>
      </c>
      <c r="H87" s="96" t="str">
        <f>VLOOKUP(E87,VIP!$A$2:$O16593,7,FALSE)</f>
        <v>Si</v>
      </c>
      <c r="I87" s="96" t="str">
        <f>VLOOKUP(E87,VIP!$A$2:$O8558,8,FALSE)</f>
        <v>Si</v>
      </c>
      <c r="J87" s="96" t="str">
        <f>VLOOKUP(E87,VIP!$A$2:$O8508,8,FALSE)</f>
        <v>Si</v>
      </c>
      <c r="K87" s="96" t="str">
        <f>VLOOKUP(E87,VIP!$A$2:$O12082,6,0)</f>
        <v>NO</v>
      </c>
      <c r="L87" s="98" t="s">
        <v>2228</v>
      </c>
      <c r="M87" s="99" t="s">
        <v>2469</v>
      </c>
      <c r="N87" s="99" t="s">
        <v>2476</v>
      </c>
      <c r="O87" s="96" t="s">
        <v>2478</v>
      </c>
      <c r="P87" s="100"/>
      <c r="Q87" s="100" t="s">
        <v>2228</v>
      </c>
    </row>
    <row r="88" spans="1:17" ht="18" x14ac:dyDescent="0.25">
      <c r="A88" s="96" t="str">
        <f>VLOOKUP(E88,'LISTADO ATM'!$A$2:$C$901,3,0)</f>
        <v>SUR</v>
      </c>
      <c r="B88" s="113">
        <v>335813615</v>
      </c>
      <c r="C88" s="97">
        <v>44261.648043981484</v>
      </c>
      <c r="D88" s="96" t="s">
        <v>2189</v>
      </c>
      <c r="E88" s="106">
        <v>182</v>
      </c>
      <c r="F88" s="96" t="str">
        <f>VLOOKUP(E88,VIP!$A$2:$O11673,2,0)</f>
        <v>DRBR182</v>
      </c>
      <c r="G88" s="96" t="str">
        <f>VLOOKUP(E88,'LISTADO ATM'!$A$2:$B$900,2,0)</f>
        <v xml:space="preserve">ATM Barahona Comb </v>
      </c>
      <c r="H88" s="96" t="str">
        <f>VLOOKUP(E88,VIP!$A$2:$O16594,7,FALSE)</f>
        <v>Si</v>
      </c>
      <c r="I88" s="96" t="str">
        <f>VLOOKUP(E88,VIP!$A$2:$O8559,8,FALSE)</f>
        <v>Si</v>
      </c>
      <c r="J88" s="96" t="str">
        <f>VLOOKUP(E88,VIP!$A$2:$O8509,8,FALSE)</f>
        <v>Si</v>
      </c>
      <c r="K88" s="96" t="str">
        <f>VLOOKUP(E88,VIP!$A$2:$O12083,6,0)</f>
        <v>NO</v>
      </c>
      <c r="L88" s="98" t="s">
        <v>2228</v>
      </c>
      <c r="M88" s="99" t="s">
        <v>2469</v>
      </c>
      <c r="N88" s="99" t="s">
        <v>2476</v>
      </c>
      <c r="O88" s="96" t="s">
        <v>2478</v>
      </c>
      <c r="P88" s="100"/>
      <c r="Q88" s="100" t="s">
        <v>2228</v>
      </c>
    </row>
    <row r="89" spans="1:17" ht="18" x14ac:dyDescent="0.25">
      <c r="A89" s="96" t="str">
        <f>VLOOKUP(E89,'LISTADO ATM'!$A$2:$C$901,3,0)</f>
        <v>DISTRITO NACIONAL</v>
      </c>
      <c r="B89" s="113">
        <v>335813616</v>
      </c>
      <c r="C89" s="97">
        <v>44261.649050925924</v>
      </c>
      <c r="D89" s="96" t="s">
        <v>2189</v>
      </c>
      <c r="E89" s="106">
        <v>498</v>
      </c>
      <c r="F89" s="96" t="str">
        <f>VLOOKUP(E89,VIP!$A$2:$O11674,2,0)</f>
        <v>DRBR498</v>
      </c>
      <c r="G89" s="96" t="str">
        <f>VLOOKUP(E89,'LISTADO ATM'!$A$2:$B$900,2,0)</f>
        <v xml:space="preserve">ATM Estación Sunix 27 de Febrero </v>
      </c>
      <c r="H89" s="96" t="str">
        <f>VLOOKUP(E89,VIP!$A$2:$O16595,7,FALSE)</f>
        <v>Si</v>
      </c>
      <c r="I89" s="96" t="str">
        <f>VLOOKUP(E89,VIP!$A$2:$O8560,8,FALSE)</f>
        <v>Si</v>
      </c>
      <c r="J89" s="96" t="str">
        <f>VLOOKUP(E89,VIP!$A$2:$O8510,8,FALSE)</f>
        <v>Si</v>
      </c>
      <c r="K89" s="96" t="str">
        <f>VLOOKUP(E89,VIP!$A$2:$O12084,6,0)</f>
        <v>NO</v>
      </c>
      <c r="L89" s="98" t="s">
        <v>2228</v>
      </c>
      <c r="M89" s="99" t="s">
        <v>2469</v>
      </c>
      <c r="N89" s="99" t="s">
        <v>2476</v>
      </c>
      <c r="O89" s="96" t="s">
        <v>2478</v>
      </c>
      <c r="P89" s="100"/>
      <c r="Q89" s="100" t="s">
        <v>2228</v>
      </c>
    </row>
    <row r="90" spans="1:17" ht="18" x14ac:dyDescent="0.25">
      <c r="A90" s="96" t="str">
        <f>VLOOKUP(E90,'LISTADO ATM'!$A$2:$C$901,3,0)</f>
        <v>NORTE</v>
      </c>
      <c r="B90" s="113">
        <v>335813619</v>
      </c>
      <c r="C90" s="97">
        <v>44261.650104166663</v>
      </c>
      <c r="D90" s="96" t="s">
        <v>2190</v>
      </c>
      <c r="E90" s="106">
        <v>91</v>
      </c>
      <c r="F90" s="96" t="str">
        <f>VLOOKUP(E90,VIP!$A$2:$O11675,2,0)</f>
        <v>DRBR091</v>
      </c>
      <c r="G90" s="96" t="str">
        <f>VLOOKUP(E90,'LISTADO ATM'!$A$2:$B$900,2,0)</f>
        <v xml:space="preserve">ATM UNP Villa Isabela </v>
      </c>
      <c r="H90" s="96" t="str">
        <f>VLOOKUP(E90,VIP!$A$2:$O16596,7,FALSE)</f>
        <v>Si</v>
      </c>
      <c r="I90" s="96" t="str">
        <f>VLOOKUP(E90,VIP!$A$2:$O8561,8,FALSE)</f>
        <v>Si</v>
      </c>
      <c r="J90" s="96" t="str">
        <f>VLOOKUP(E90,VIP!$A$2:$O8511,8,FALSE)</f>
        <v>Si</v>
      </c>
      <c r="K90" s="96" t="str">
        <f>VLOOKUP(E90,VIP!$A$2:$O12085,6,0)</f>
        <v>NO</v>
      </c>
      <c r="L90" s="98" t="s">
        <v>2228</v>
      </c>
      <c r="M90" s="99" t="s">
        <v>2469</v>
      </c>
      <c r="N90" s="99" t="s">
        <v>2476</v>
      </c>
      <c r="O90" s="96" t="s">
        <v>2502</v>
      </c>
      <c r="P90" s="100"/>
      <c r="Q90" s="100" t="s">
        <v>2228</v>
      </c>
    </row>
    <row r="91" spans="1:17" ht="18" x14ac:dyDescent="0.25">
      <c r="A91" s="96" t="str">
        <f>VLOOKUP(E91,'LISTADO ATM'!$A$2:$C$901,3,0)</f>
        <v>DISTRITO NACIONAL</v>
      </c>
      <c r="B91" s="113">
        <v>335813620</v>
      </c>
      <c r="C91" s="97">
        <v>44261.651365740741</v>
      </c>
      <c r="D91" s="96" t="s">
        <v>2189</v>
      </c>
      <c r="E91" s="106">
        <v>721</v>
      </c>
      <c r="F91" s="96" t="str">
        <f>VLOOKUP(E91,VIP!$A$2:$O11676,2,0)</f>
        <v>DRBR23A</v>
      </c>
      <c r="G91" s="96" t="str">
        <f>VLOOKUP(E91,'LISTADO ATM'!$A$2:$B$900,2,0)</f>
        <v xml:space="preserve">ATM Oficina Charles de Gaulle II </v>
      </c>
      <c r="H91" s="96" t="str">
        <f>VLOOKUP(E91,VIP!$A$2:$O16597,7,FALSE)</f>
        <v>Si</v>
      </c>
      <c r="I91" s="96" t="str">
        <f>VLOOKUP(E91,VIP!$A$2:$O8562,8,FALSE)</f>
        <v>Si</v>
      </c>
      <c r="J91" s="96" t="str">
        <f>VLOOKUP(E91,VIP!$A$2:$O8512,8,FALSE)</f>
        <v>Si</v>
      </c>
      <c r="K91" s="96" t="str">
        <f>VLOOKUP(E91,VIP!$A$2:$O12086,6,0)</f>
        <v>NO</v>
      </c>
      <c r="L91" s="98" t="s">
        <v>2228</v>
      </c>
      <c r="M91" s="99" t="s">
        <v>2469</v>
      </c>
      <c r="N91" s="99" t="s">
        <v>2476</v>
      </c>
      <c r="O91" s="96" t="s">
        <v>2478</v>
      </c>
      <c r="P91" s="100"/>
      <c r="Q91" s="100" t="s">
        <v>2228</v>
      </c>
    </row>
    <row r="92" spans="1:17" ht="18" x14ac:dyDescent="0.25">
      <c r="A92" s="96" t="str">
        <f>VLOOKUP(E92,'LISTADO ATM'!$A$2:$C$901,3,0)</f>
        <v>ESTE</v>
      </c>
      <c r="B92" s="113">
        <v>335813621</v>
      </c>
      <c r="C92" s="97">
        <v>44261.653148148151</v>
      </c>
      <c r="D92" s="96" t="s">
        <v>2189</v>
      </c>
      <c r="E92" s="106">
        <v>776</v>
      </c>
      <c r="F92" s="96" t="str">
        <f>VLOOKUP(E92,VIP!$A$2:$O11677,2,0)</f>
        <v>DRBR03D</v>
      </c>
      <c r="G92" s="96" t="str">
        <f>VLOOKUP(E92,'LISTADO ATM'!$A$2:$B$900,2,0)</f>
        <v xml:space="preserve">ATM Oficina Monte Plata </v>
      </c>
      <c r="H92" s="96" t="str">
        <f>VLOOKUP(E92,VIP!$A$2:$O16598,7,FALSE)</f>
        <v>Si</v>
      </c>
      <c r="I92" s="96" t="str">
        <f>VLOOKUP(E92,VIP!$A$2:$O8563,8,FALSE)</f>
        <v>Si</v>
      </c>
      <c r="J92" s="96" t="str">
        <f>VLOOKUP(E92,VIP!$A$2:$O8513,8,FALSE)</f>
        <v>Si</v>
      </c>
      <c r="K92" s="96" t="str">
        <f>VLOOKUP(E92,VIP!$A$2:$O12087,6,0)</f>
        <v>SI</v>
      </c>
      <c r="L92" s="98" t="s">
        <v>2254</v>
      </c>
      <c r="M92" s="169" t="s">
        <v>2507</v>
      </c>
      <c r="N92" s="99" t="s">
        <v>2476</v>
      </c>
      <c r="O92" s="96" t="s">
        <v>2478</v>
      </c>
      <c r="P92" s="100"/>
      <c r="Q92" s="168">
        <v>44350.786805555559</v>
      </c>
    </row>
    <row r="93" spans="1:17" ht="18" x14ac:dyDescent="0.25">
      <c r="A93" s="96" t="str">
        <f>VLOOKUP(E93,'LISTADO ATM'!$A$2:$C$901,3,0)</f>
        <v>NORTE</v>
      </c>
      <c r="B93" s="113">
        <v>335813623</v>
      </c>
      <c r="C93" s="97">
        <v>44261.659363425926</v>
      </c>
      <c r="D93" s="96" t="s">
        <v>2487</v>
      </c>
      <c r="E93" s="106">
        <v>746</v>
      </c>
      <c r="F93" s="96" t="str">
        <f>VLOOKUP(E93,VIP!$A$2:$O11678,2,0)</f>
        <v>DRBR156</v>
      </c>
      <c r="G93" s="96" t="str">
        <f>VLOOKUP(E93,'LISTADO ATM'!$A$2:$B$900,2,0)</f>
        <v xml:space="preserve">ATM Oficina Las Terrenas </v>
      </c>
      <c r="H93" s="96" t="str">
        <f>VLOOKUP(E93,VIP!$A$2:$O16599,7,FALSE)</f>
        <v>Si</v>
      </c>
      <c r="I93" s="96" t="str">
        <f>VLOOKUP(E93,VIP!$A$2:$O8564,8,FALSE)</f>
        <v>Si</v>
      </c>
      <c r="J93" s="96" t="str">
        <f>VLOOKUP(E93,VIP!$A$2:$O8514,8,FALSE)</f>
        <v>Si</v>
      </c>
      <c r="K93" s="96" t="str">
        <f>VLOOKUP(E93,VIP!$A$2:$O12088,6,0)</f>
        <v>SI</v>
      </c>
      <c r="L93" s="98" t="s">
        <v>2481</v>
      </c>
      <c r="M93" s="101" t="s">
        <v>2507</v>
      </c>
      <c r="N93" s="169" t="s">
        <v>2508</v>
      </c>
      <c r="O93" s="96" t="s">
        <v>2509</v>
      </c>
      <c r="P93" s="168" t="s">
        <v>2511</v>
      </c>
      <c r="Q93" s="129">
        <v>44350.609722222223</v>
      </c>
    </row>
    <row r="94" spans="1:17" ht="18" x14ac:dyDescent="0.25">
      <c r="A94" s="96" t="str">
        <f>VLOOKUP(E94,'LISTADO ATM'!$A$2:$C$901,3,0)</f>
        <v>NORTE</v>
      </c>
      <c r="B94" s="113">
        <v>335813624</v>
      </c>
      <c r="C94" s="97">
        <v>44261.65996527778</v>
      </c>
      <c r="D94" s="96" t="s">
        <v>2487</v>
      </c>
      <c r="E94" s="106">
        <v>748</v>
      </c>
      <c r="F94" s="96" t="str">
        <f>VLOOKUP(E94,VIP!$A$2:$O11679,2,0)</f>
        <v>DRBR150</v>
      </c>
      <c r="G94" s="96" t="str">
        <f>VLOOKUP(E94,'LISTADO ATM'!$A$2:$B$900,2,0)</f>
        <v xml:space="preserve">ATM Centro de Caja (Santiago) </v>
      </c>
      <c r="H94" s="96" t="str">
        <f>VLOOKUP(E94,VIP!$A$2:$O16600,7,FALSE)</f>
        <v>Si</v>
      </c>
      <c r="I94" s="96" t="str">
        <f>VLOOKUP(E94,VIP!$A$2:$O8565,8,FALSE)</f>
        <v>Si</v>
      </c>
      <c r="J94" s="96" t="str">
        <f>VLOOKUP(E94,VIP!$A$2:$O8515,8,FALSE)</f>
        <v>Si</v>
      </c>
      <c r="K94" s="96" t="str">
        <f>VLOOKUP(E94,VIP!$A$2:$O12089,6,0)</f>
        <v>NO</v>
      </c>
      <c r="L94" s="98" t="s">
        <v>2481</v>
      </c>
      <c r="M94" s="101" t="s">
        <v>2507</v>
      </c>
      <c r="N94" s="169" t="s">
        <v>2508</v>
      </c>
      <c r="O94" s="96" t="s">
        <v>2509</v>
      </c>
      <c r="P94" s="168" t="s">
        <v>2511</v>
      </c>
      <c r="Q94" s="129">
        <v>44350.609722222223</v>
      </c>
    </row>
    <row r="95" spans="1:17" ht="18" x14ac:dyDescent="0.25">
      <c r="A95" s="96" t="str">
        <f>VLOOKUP(E95,'LISTADO ATM'!$A$2:$C$901,3,0)</f>
        <v>NORTE</v>
      </c>
      <c r="B95" s="113">
        <v>335813625</v>
      </c>
      <c r="C95" s="97">
        <v>44261.660983796297</v>
      </c>
      <c r="D95" s="96" t="s">
        <v>2487</v>
      </c>
      <c r="E95" s="106">
        <v>266</v>
      </c>
      <c r="F95" s="96" t="str">
        <f>VLOOKUP(E95,VIP!$A$2:$O11680,2,0)</f>
        <v>DRBR266</v>
      </c>
      <c r="G95" s="96" t="str">
        <f>VLOOKUP(E95,'LISTADO ATM'!$A$2:$B$900,2,0)</f>
        <v xml:space="preserve">ATM Oficina Villa Francisca </v>
      </c>
      <c r="H95" s="96" t="str">
        <f>VLOOKUP(E95,VIP!$A$2:$O16601,7,FALSE)</f>
        <v>Si</v>
      </c>
      <c r="I95" s="96" t="str">
        <f>VLOOKUP(E95,VIP!$A$2:$O8566,8,FALSE)</f>
        <v>Si</v>
      </c>
      <c r="J95" s="96" t="str">
        <f>VLOOKUP(E95,VIP!$A$2:$O8516,8,FALSE)</f>
        <v>Si</v>
      </c>
      <c r="K95" s="96" t="str">
        <f>VLOOKUP(E95,VIP!$A$2:$O12090,6,0)</f>
        <v>NO</v>
      </c>
      <c r="L95" s="98" t="s">
        <v>2434</v>
      </c>
      <c r="M95" s="101" t="s">
        <v>2507</v>
      </c>
      <c r="N95" s="169" t="s">
        <v>2508</v>
      </c>
      <c r="O95" s="96" t="s">
        <v>2509</v>
      </c>
      <c r="P95" s="168" t="s">
        <v>2512</v>
      </c>
      <c r="Q95" s="129">
        <v>44350.609722222223</v>
      </c>
    </row>
    <row r="96" spans="1:17" ht="18" x14ac:dyDescent="0.25">
      <c r="A96" s="96" t="str">
        <f>VLOOKUP(E96,'LISTADO ATM'!$A$2:$C$901,3,0)</f>
        <v>DISTRITO NACIONAL</v>
      </c>
      <c r="B96" s="113">
        <v>335813627</v>
      </c>
      <c r="C96" s="97">
        <v>44261.661493055559</v>
      </c>
      <c r="D96" s="96" t="s">
        <v>2487</v>
      </c>
      <c r="E96" s="106">
        <v>714</v>
      </c>
      <c r="F96" s="96" t="str">
        <f>VLOOKUP(E96,VIP!$A$2:$O11681,2,0)</f>
        <v>DRBR16M</v>
      </c>
      <c r="G96" s="96" t="str">
        <f>VLOOKUP(E96,'LISTADO ATM'!$A$2:$B$900,2,0)</f>
        <v xml:space="preserve">ATM Hospital de Herrera </v>
      </c>
      <c r="H96" s="96" t="str">
        <f>VLOOKUP(E96,VIP!$A$2:$O16602,7,FALSE)</f>
        <v>Si</v>
      </c>
      <c r="I96" s="96" t="str">
        <f>VLOOKUP(E96,VIP!$A$2:$O8567,8,FALSE)</f>
        <v>Si</v>
      </c>
      <c r="J96" s="96" t="str">
        <f>VLOOKUP(E96,VIP!$A$2:$O8517,8,FALSE)</f>
        <v>Si</v>
      </c>
      <c r="K96" s="96" t="str">
        <f>VLOOKUP(E96,VIP!$A$2:$O12091,6,0)</f>
        <v>NO</v>
      </c>
      <c r="L96" s="98" t="s">
        <v>2434</v>
      </c>
      <c r="M96" s="101" t="s">
        <v>2507</v>
      </c>
      <c r="N96" s="169" t="s">
        <v>2508</v>
      </c>
      <c r="O96" s="96" t="s">
        <v>2509</v>
      </c>
      <c r="P96" s="168" t="s">
        <v>2512</v>
      </c>
      <c r="Q96" s="129">
        <v>44350.609722222223</v>
      </c>
    </row>
    <row r="97" spans="1:17" ht="18" x14ac:dyDescent="0.25">
      <c r="A97" s="96" t="str">
        <f>VLOOKUP(E97,'LISTADO ATM'!$A$2:$C$901,3,0)</f>
        <v>NORTE</v>
      </c>
      <c r="B97" s="113">
        <v>335813628</v>
      </c>
      <c r="C97" s="97">
        <v>44261.662118055552</v>
      </c>
      <c r="D97" s="96" t="s">
        <v>2487</v>
      </c>
      <c r="E97" s="106">
        <v>337</v>
      </c>
      <c r="F97" s="96" t="str">
        <f>VLOOKUP(E97,VIP!$A$2:$O11682,2,0)</f>
        <v>DRBR337</v>
      </c>
      <c r="G97" s="96" t="str">
        <f>VLOOKUP(E97,'LISTADO ATM'!$A$2:$B$900,2,0)</f>
        <v>ATM S/M Cooperativa Moca</v>
      </c>
      <c r="H97" s="96" t="str">
        <f>VLOOKUP(E97,VIP!$A$2:$O16603,7,FALSE)</f>
        <v>Si</v>
      </c>
      <c r="I97" s="96" t="str">
        <f>VLOOKUP(E97,VIP!$A$2:$O8568,8,FALSE)</f>
        <v>Si</v>
      </c>
      <c r="J97" s="96" t="str">
        <f>VLOOKUP(E97,VIP!$A$2:$O8518,8,FALSE)</f>
        <v>Si</v>
      </c>
      <c r="K97" s="96" t="str">
        <f>VLOOKUP(E97,VIP!$A$2:$O12092,6,0)</f>
        <v>NO</v>
      </c>
      <c r="L97" s="98" t="s">
        <v>2481</v>
      </c>
      <c r="M97" s="101" t="s">
        <v>2507</v>
      </c>
      <c r="N97" s="169" t="s">
        <v>2508</v>
      </c>
      <c r="O97" s="96" t="s">
        <v>2509</v>
      </c>
      <c r="P97" s="168" t="s">
        <v>2511</v>
      </c>
      <c r="Q97" s="129">
        <v>44350.609722222223</v>
      </c>
    </row>
    <row r="98" spans="1:17" ht="18" x14ac:dyDescent="0.25">
      <c r="A98" s="96" t="str">
        <f>VLOOKUP(E98,'LISTADO ATM'!$A$2:$C$901,3,0)</f>
        <v>NORTE</v>
      </c>
      <c r="B98" s="113">
        <v>335813629</v>
      </c>
      <c r="C98" s="97">
        <v>44261.662418981483</v>
      </c>
      <c r="D98" s="96" t="s">
        <v>2487</v>
      </c>
      <c r="E98" s="106">
        <v>405</v>
      </c>
      <c r="F98" s="96" t="str">
        <f>VLOOKUP(E98,VIP!$A$2:$O11684,2,0)</f>
        <v>DRBR405</v>
      </c>
      <c r="G98" s="96" t="str">
        <f>VLOOKUP(E98,'LISTADO ATM'!$A$2:$B$900,2,0)</f>
        <v xml:space="preserve">ATM UNP Loma de Cabrera </v>
      </c>
      <c r="H98" s="96" t="str">
        <f>VLOOKUP(E98,VIP!$A$2:$O16605,7,FALSE)</f>
        <v>Si</v>
      </c>
      <c r="I98" s="96" t="str">
        <f>VLOOKUP(E98,VIP!$A$2:$O8570,8,FALSE)</f>
        <v>Si</v>
      </c>
      <c r="J98" s="96" t="str">
        <f>VLOOKUP(E98,VIP!$A$2:$O8520,8,FALSE)</f>
        <v>Si</v>
      </c>
      <c r="K98" s="96" t="str">
        <f>VLOOKUP(E98,VIP!$A$2:$O12094,6,0)</f>
        <v>NO</v>
      </c>
      <c r="L98" s="98" t="s">
        <v>2481</v>
      </c>
      <c r="M98" s="101" t="s">
        <v>2507</v>
      </c>
      <c r="N98" s="169" t="s">
        <v>2508</v>
      </c>
      <c r="O98" s="96" t="s">
        <v>2510</v>
      </c>
      <c r="P98" s="168" t="s">
        <v>2511</v>
      </c>
      <c r="Q98" s="129">
        <v>44350.609722222223</v>
      </c>
    </row>
    <row r="99" spans="1:17" ht="18" x14ac:dyDescent="0.25">
      <c r="A99" s="96" t="str">
        <f>VLOOKUP(E99,'LISTADO ATM'!$A$2:$C$901,3,0)</f>
        <v>NORTE</v>
      </c>
      <c r="B99" s="113">
        <v>335813630</v>
      </c>
      <c r="C99" s="97">
        <v>44261.66269675926</v>
      </c>
      <c r="D99" s="96" t="s">
        <v>2487</v>
      </c>
      <c r="E99" s="106">
        <v>645</v>
      </c>
      <c r="F99" s="96" t="str">
        <f>VLOOKUP(E99,VIP!$A$2:$O11683,2,0)</f>
        <v>DRBR329</v>
      </c>
      <c r="G99" s="96" t="str">
        <f>VLOOKUP(E99,'LISTADO ATM'!$A$2:$B$900,2,0)</f>
        <v xml:space="preserve">ATM UNP Cabrera </v>
      </c>
      <c r="H99" s="96" t="str">
        <f>VLOOKUP(E99,VIP!$A$2:$O16604,7,FALSE)</f>
        <v>Si</v>
      </c>
      <c r="I99" s="96" t="str">
        <f>VLOOKUP(E99,VIP!$A$2:$O8569,8,FALSE)</f>
        <v>Si</v>
      </c>
      <c r="J99" s="96" t="str">
        <f>VLOOKUP(E99,VIP!$A$2:$O8519,8,FALSE)</f>
        <v>Si</v>
      </c>
      <c r="K99" s="96" t="str">
        <f>VLOOKUP(E99,VIP!$A$2:$O12093,6,0)</f>
        <v>NO</v>
      </c>
      <c r="L99" s="98" t="s">
        <v>2481</v>
      </c>
      <c r="M99" s="101" t="s">
        <v>2507</v>
      </c>
      <c r="N99" s="169" t="s">
        <v>2508</v>
      </c>
      <c r="O99" s="96" t="s">
        <v>2509</v>
      </c>
      <c r="P99" s="168" t="s">
        <v>2511</v>
      </c>
      <c r="Q99" s="129">
        <v>44350.609722222223</v>
      </c>
    </row>
    <row r="100" spans="1:17" ht="18" x14ac:dyDescent="0.25">
      <c r="A100" s="96" t="str">
        <f>VLOOKUP(E100,'LISTADO ATM'!$A$2:$C$901,3,0)</f>
        <v>NORTE</v>
      </c>
      <c r="B100" s="113">
        <v>335813631</v>
      </c>
      <c r="C100" s="97">
        <v>44261.663344907407</v>
      </c>
      <c r="D100" s="96" t="s">
        <v>2487</v>
      </c>
      <c r="E100" s="106">
        <v>380</v>
      </c>
      <c r="F100" s="96" t="str">
        <f>VLOOKUP(E100,VIP!$A$2:$O11685,2,0)</f>
        <v>DRBR380</v>
      </c>
      <c r="G100" s="96" t="str">
        <f>VLOOKUP(E100,'LISTADO ATM'!$A$2:$B$900,2,0)</f>
        <v xml:space="preserve">ATM Oficina Navarrete </v>
      </c>
      <c r="H100" s="96" t="str">
        <f>VLOOKUP(E100,VIP!$A$2:$O16606,7,FALSE)</f>
        <v>Si</v>
      </c>
      <c r="I100" s="96" t="str">
        <f>VLOOKUP(E100,VIP!$A$2:$O8571,8,FALSE)</f>
        <v>Si</v>
      </c>
      <c r="J100" s="96" t="str">
        <f>VLOOKUP(E100,VIP!$A$2:$O8521,8,FALSE)</f>
        <v>Si</v>
      </c>
      <c r="K100" s="96" t="str">
        <f>VLOOKUP(E100,VIP!$A$2:$O12095,6,0)</f>
        <v>NO</v>
      </c>
      <c r="L100" s="98" t="s">
        <v>2481</v>
      </c>
      <c r="M100" s="101" t="s">
        <v>2507</v>
      </c>
      <c r="N100" s="169" t="s">
        <v>2508</v>
      </c>
      <c r="O100" s="96" t="s">
        <v>2510</v>
      </c>
      <c r="P100" s="168" t="s">
        <v>2511</v>
      </c>
      <c r="Q100" s="129">
        <v>44350.609722222223</v>
      </c>
    </row>
    <row r="101" spans="1:17" ht="18" x14ac:dyDescent="0.25">
      <c r="A101" s="96" t="str">
        <f>VLOOKUP(E101,'LISTADO ATM'!$A$2:$C$901,3,0)</f>
        <v>NORTE</v>
      </c>
      <c r="B101" s="113">
        <v>335813632</v>
      </c>
      <c r="C101" s="97">
        <v>44261.664039351854</v>
      </c>
      <c r="D101" s="96" t="s">
        <v>2487</v>
      </c>
      <c r="E101" s="106">
        <v>703</v>
      </c>
      <c r="F101" s="96" t="str">
        <f>VLOOKUP(E101,VIP!$A$2:$O11686,2,0)</f>
        <v>DRBR703</v>
      </c>
      <c r="G101" s="96" t="str">
        <f>VLOOKUP(E101,'LISTADO ATM'!$A$2:$B$900,2,0)</f>
        <v xml:space="preserve">ATM Oficina El Mamey Los Hidalgos </v>
      </c>
      <c r="H101" s="96" t="str">
        <f>VLOOKUP(E101,VIP!$A$2:$O16607,7,FALSE)</f>
        <v>Si</v>
      </c>
      <c r="I101" s="96" t="str">
        <f>VLOOKUP(E101,VIP!$A$2:$O8572,8,FALSE)</f>
        <v>Si</v>
      </c>
      <c r="J101" s="96" t="str">
        <f>VLOOKUP(E101,VIP!$A$2:$O8522,8,FALSE)</f>
        <v>Si</v>
      </c>
      <c r="K101" s="96" t="str">
        <f>VLOOKUP(E101,VIP!$A$2:$O12096,6,0)</f>
        <v>NO</v>
      </c>
      <c r="L101" s="98" t="s">
        <v>2481</v>
      </c>
      <c r="M101" s="101" t="s">
        <v>2507</v>
      </c>
      <c r="N101" s="169" t="s">
        <v>2508</v>
      </c>
      <c r="O101" s="96" t="s">
        <v>2510</v>
      </c>
      <c r="P101" s="168" t="s">
        <v>2511</v>
      </c>
      <c r="Q101" s="129">
        <v>44350.609722222223</v>
      </c>
    </row>
    <row r="102" spans="1:17" ht="18" x14ac:dyDescent="0.25">
      <c r="A102" s="96" t="str">
        <f>VLOOKUP(E102,'LISTADO ATM'!$A$2:$C$901,3,0)</f>
        <v>DISTRITO NACIONAL</v>
      </c>
      <c r="B102" s="113">
        <v>335813633</v>
      </c>
      <c r="C102" s="97">
        <v>44261.664664351854</v>
      </c>
      <c r="D102" s="96" t="s">
        <v>2487</v>
      </c>
      <c r="E102" s="106">
        <v>559</v>
      </c>
      <c r="F102" s="96" t="str">
        <f>VLOOKUP(E102,VIP!$A$2:$O11687,2,0)</f>
        <v>DRBR559</v>
      </c>
      <c r="G102" s="96" t="str">
        <f>VLOOKUP(E102,'LISTADO ATM'!$A$2:$B$900,2,0)</f>
        <v xml:space="preserve">ATM UNP Metro I </v>
      </c>
      <c r="H102" s="96" t="str">
        <f>VLOOKUP(E102,VIP!$A$2:$O16608,7,FALSE)</f>
        <v>Si</v>
      </c>
      <c r="I102" s="96" t="str">
        <f>VLOOKUP(E102,VIP!$A$2:$O8573,8,FALSE)</f>
        <v>Si</v>
      </c>
      <c r="J102" s="96" t="str">
        <f>VLOOKUP(E102,VIP!$A$2:$O8523,8,FALSE)</f>
        <v>Si</v>
      </c>
      <c r="K102" s="96" t="str">
        <f>VLOOKUP(E102,VIP!$A$2:$O12097,6,0)</f>
        <v>SI</v>
      </c>
      <c r="L102" s="98" t="s">
        <v>2481</v>
      </c>
      <c r="M102" s="101" t="s">
        <v>2507</v>
      </c>
      <c r="N102" s="169" t="s">
        <v>2508</v>
      </c>
      <c r="O102" s="96" t="s">
        <v>2510</v>
      </c>
      <c r="P102" s="168" t="s">
        <v>2511</v>
      </c>
      <c r="Q102" s="129">
        <v>44350.609722222223</v>
      </c>
    </row>
    <row r="103" spans="1:17" ht="18" x14ac:dyDescent="0.25">
      <c r="A103" s="96" t="str">
        <f>VLOOKUP(E103,'LISTADO ATM'!$A$2:$C$901,3,0)</f>
        <v>DISTRITO NACIONAL</v>
      </c>
      <c r="B103" s="113">
        <v>335813634</v>
      </c>
      <c r="C103" s="97">
        <v>44261.669953703706</v>
      </c>
      <c r="D103" s="96" t="s">
        <v>2487</v>
      </c>
      <c r="E103" s="106">
        <v>911</v>
      </c>
      <c r="F103" s="96" t="str">
        <f>VLOOKUP(E103,VIP!$A$2:$O11688,2,0)</f>
        <v>DRBR911</v>
      </c>
      <c r="G103" s="96" t="str">
        <f>VLOOKUP(E103,'LISTADO ATM'!$A$2:$B$900,2,0)</f>
        <v xml:space="preserve">ATM Oficina Venezuela II </v>
      </c>
      <c r="H103" s="96" t="str">
        <f>VLOOKUP(E103,VIP!$A$2:$O16609,7,FALSE)</f>
        <v>Si</v>
      </c>
      <c r="I103" s="96" t="str">
        <f>VLOOKUP(E103,VIP!$A$2:$O8574,8,FALSE)</f>
        <v>Si</v>
      </c>
      <c r="J103" s="96" t="str">
        <f>VLOOKUP(E103,VIP!$A$2:$O8524,8,FALSE)</f>
        <v>Si</v>
      </c>
      <c r="K103" s="96" t="str">
        <f>VLOOKUP(E103,VIP!$A$2:$O12098,6,0)</f>
        <v>SI</v>
      </c>
      <c r="L103" s="98" t="s">
        <v>2481</v>
      </c>
      <c r="M103" s="101" t="s">
        <v>2507</v>
      </c>
      <c r="N103" s="169" t="s">
        <v>2508</v>
      </c>
      <c r="O103" s="96" t="s">
        <v>2510</v>
      </c>
      <c r="P103" s="168" t="s">
        <v>2511</v>
      </c>
      <c r="Q103" s="129">
        <v>44350.609722222223</v>
      </c>
    </row>
    <row r="104" spans="1:17" ht="18" x14ac:dyDescent="0.25">
      <c r="A104" s="96" t="str">
        <f>VLOOKUP(E104,'LISTADO ATM'!$A$2:$C$901,3,0)</f>
        <v>DISTRITO NACIONAL</v>
      </c>
      <c r="B104" s="113">
        <v>335813635</v>
      </c>
      <c r="C104" s="97">
        <v>44261.670856481483</v>
      </c>
      <c r="D104" s="96" t="s">
        <v>2487</v>
      </c>
      <c r="E104" s="106">
        <v>406</v>
      </c>
      <c r="F104" s="96" t="str">
        <f>VLOOKUP(E104,VIP!$A$2:$O11689,2,0)</f>
        <v>DRBR406</v>
      </c>
      <c r="G104" s="96" t="str">
        <f>VLOOKUP(E104,'LISTADO ATM'!$A$2:$B$900,2,0)</f>
        <v xml:space="preserve">ATM UNP Plaza Lama Máximo Gómez </v>
      </c>
      <c r="H104" s="96" t="str">
        <f>VLOOKUP(E104,VIP!$A$2:$O16610,7,FALSE)</f>
        <v>Si</v>
      </c>
      <c r="I104" s="96" t="str">
        <f>VLOOKUP(E104,VIP!$A$2:$O8575,8,FALSE)</f>
        <v>Si</v>
      </c>
      <c r="J104" s="96" t="str">
        <f>VLOOKUP(E104,VIP!$A$2:$O8525,8,FALSE)</f>
        <v>Si</v>
      </c>
      <c r="K104" s="96" t="str">
        <f>VLOOKUP(E104,VIP!$A$2:$O12099,6,0)</f>
        <v>SI</v>
      </c>
      <c r="L104" s="98" t="s">
        <v>2481</v>
      </c>
      <c r="M104" s="101" t="s">
        <v>2507</v>
      </c>
      <c r="N104" s="169" t="s">
        <v>2508</v>
      </c>
      <c r="O104" s="96" t="s">
        <v>2510</v>
      </c>
      <c r="P104" s="168" t="s">
        <v>2511</v>
      </c>
      <c r="Q104" s="129">
        <v>44350.609722222223</v>
      </c>
    </row>
    <row r="105" spans="1:17" ht="18" x14ac:dyDescent="0.25">
      <c r="A105" s="96" t="str">
        <f>VLOOKUP(E105,'LISTADO ATM'!$A$2:$C$901,3,0)</f>
        <v>DISTRITO NACIONAL</v>
      </c>
      <c r="B105" s="113">
        <v>335813636</v>
      </c>
      <c r="C105" s="97">
        <v>44261.671736111108</v>
      </c>
      <c r="D105" s="96" t="s">
        <v>2487</v>
      </c>
      <c r="E105" s="106">
        <v>85</v>
      </c>
      <c r="F105" s="96" t="str">
        <f>VLOOKUP(E105,VIP!$A$2:$O11690,2,0)</f>
        <v>DRBR085</v>
      </c>
      <c r="G105" s="96" t="str">
        <f>VLOOKUP(E105,'LISTADO ATM'!$A$2:$B$900,2,0)</f>
        <v xml:space="preserve">ATM Oficina San Isidro (Fuerza Aérea) </v>
      </c>
      <c r="H105" s="96" t="str">
        <f>VLOOKUP(E105,VIP!$A$2:$O16611,7,FALSE)</f>
        <v>Si</v>
      </c>
      <c r="I105" s="96" t="str">
        <f>VLOOKUP(E105,VIP!$A$2:$O8576,8,FALSE)</f>
        <v>Si</v>
      </c>
      <c r="J105" s="96" t="str">
        <f>VLOOKUP(E105,VIP!$A$2:$O8526,8,FALSE)</f>
        <v>Si</v>
      </c>
      <c r="K105" s="96" t="str">
        <f>VLOOKUP(E105,VIP!$A$2:$O12100,6,0)</f>
        <v>NO</v>
      </c>
      <c r="L105" s="98" t="s">
        <v>2481</v>
      </c>
      <c r="M105" s="101" t="s">
        <v>2507</v>
      </c>
      <c r="N105" s="169" t="s">
        <v>2508</v>
      </c>
      <c r="O105" s="96" t="s">
        <v>2510</v>
      </c>
      <c r="P105" s="168" t="s">
        <v>2511</v>
      </c>
      <c r="Q105" s="129">
        <v>44350.609722222223</v>
      </c>
    </row>
    <row r="106" spans="1:17" ht="18" x14ac:dyDescent="0.25">
      <c r="A106" s="96" t="str">
        <f>VLOOKUP(E106,'LISTADO ATM'!$A$2:$C$901,3,0)</f>
        <v>DISTRITO NACIONAL</v>
      </c>
      <c r="B106" s="113">
        <v>335813637</v>
      </c>
      <c r="C106" s="97">
        <v>44261.672534722224</v>
      </c>
      <c r="D106" s="96" t="s">
        <v>2487</v>
      </c>
      <c r="E106" s="106">
        <v>753</v>
      </c>
      <c r="F106" s="96" t="str">
        <f>VLOOKUP(E106,VIP!$A$2:$O11691,2,0)</f>
        <v>DRBR753</v>
      </c>
      <c r="G106" s="96" t="str">
        <f>VLOOKUP(E106,'LISTADO ATM'!$A$2:$B$900,2,0)</f>
        <v xml:space="preserve">ATM S/M Nacional Tiradentes </v>
      </c>
      <c r="H106" s="96" t="str">
        <f>VLOOKUP(E106,VIP!$A$2:$O16612,7,FALSE)</f>
        <v>Si</v>
      </c>
      <c r="I106" s="96" t="str">
        <f>VLOOKUP(E106,VIP!$A$2:$O8577,8,FALSE)</f>
        <v>Si</v>
      </c>
      <c r="J106" s="96" t="str">
        <f>VLOOKUP(E106,VIP!$A$2:$O8527,8,FALSE)</f>
        <v>Si</v>
      </c>
      <c r="K106" s="96" t="str">
        <f>VLOOKUP(E106,VIP!$A$2:$O12101,6,0)</f>
        <v>NO</v>
      </c>
      <c r="L106" s="98" t="s">
        <v>2481</v>
      </c>
      <c r="M106" s="101" t="s">
        <v>2507</v>
      </c>
      <c r="N106" s="169" t="s">
        <v>2508</v>
      </c>
      <c r="O106" s="96" t="s">
        <v>2510</v>
      </c>
      <c r="P106" s="168" t="s">
        <v>2511</v>
      </c>
      <c r="Q106" s="129">
        <v>44350.609722222223</v>
      </c>
    </row>
    <row r="107" spans="1:17" ht="18" x14ac:dyDescent="0.25">
      <c r="A107" s="96" t="str">
        <f>VLOOKUP(E107,'LISTADO ATM'!$A$2:$C$901,3,0)</f>
        <v>DISTRITO NACIONAL</v>
      </c>
      <c r="B107" s="113">
        <v>335813652</v>
      </c>
      <c r="C107" s="97">
        <v>44261.706180555557</v>
      </c>
      <c r="D107" s="96" t="s">
        <v>2487</v>
      </c>
      <c r="E107" s="106">
        <v>734</v>
      </c>
      <c r="F107" s="96" t="str">
        <f>VLOOKUP(E107,VIP!$A$2:$O11698,2,0)</f>
        <v>DRBR178</v>
      </c>
      <c r="G107" s="96" t="str">
        <f>VLOOKUP(E107,'LISTADO ATM'!$A$2:$B$900,2,0)</f>
        <v xml:space="preserve">ATM Oficina Independencia I </v>
      </c>
      <c r="H107" s="96" t="str">
        <f>VLOOKUP(E107,VIP!$A$2:$O16619,7,FALSE)</f>
        <v>Si</v>
      </c>
      <c r="I107" s="96" t="str">
        <f>VLOOKUP(E107,VIP!$A$2:$O8584,8,FALSE)</f>
        <v>Si</v>
      </c>
      <c r="J107" s="96" t="str">
        <f>VLOOKUP(E107,VIP!$A$2:$O8534,8,FALSE)</f>
        <v>Si</v>
      </c>
      <c r="K107" s="96" t="str">
        <f>VLOOKUP(E107,VIP!$A$2:$O12108,6,0)</f>
        <v>SI</v>
      </c>
      <c r="L107" s="98" t="s">
        <v>2430</v>
      </c>
      <c r="M107" s="99" t="s">
        <v>2469</v>
      </c>
      <c r="N107" s="99" t="s">
        <v>2476</v>
      </c>
      <c r="O107" s="96" t="s">
        <v>2490</v>
      </c>
      <c r="P107" s="96"/>
      <c r="Q107" s="100" t="s">
        <v>2430</v>
      </c>
    </row>
    <row r="108" spans="1:17" ht="18" x14ac:dyDescent="0.25">
      <c r="A108" s="96" t="str">
        <f>VLOOKUP(E108,'LISTADO ATM'!$A$2:$C$901,3,0)</f>
        <v>DISTRITO NACIONAL</v>
      </c>
      <c r="B108" s="113">
        <v>335813653</v>
      </c>
      <c r="C108" s="97">
        <v>44261.707754629628</v>
      </c>
      <c r="D108" s="96" t="s">
        <v>2472</v>
      </c>
      <c r="E108" s="106">
        <v>387</v>
      </c>
      <c r="F108" s="96" t="str">
        <f>VLOOKUP(E108,VIP!$A$2:$O11697,2,0)</f>
        <v>DRBR387</v>
      </c>
      <c r="G108" s="96" t="str">
        <f>VLOOKUP(E108,'LISTADO ATM'!$A$2:$B$900,2,0)</f>
        <v xml:space="preserve">ATM S/M La Cadena San Vicente de Paul </v>
      </c>
      <c r="H108" s="96" t="str">
        <f>VLOOKUP(E108,VIP!$A$2:$O16618,7,FALSE)</f>
        <v>Si</v>
      </c>
      <c r="I108" s="96" t="str">
        <f>VLOOKUP(E108,VIP!$A$2:$O8583,8,FALSE)</f>
        <v>Si</v>
      </c>
      <c r="J108" s="96" t="str">
        <f>VLOOKUP(E108,VIP!$A$2:$O8533,8,FALSE)</f>
        <v>Si</v>
      </c>
      <c r="K108" s="96" t="str">
        <f>VLOOKUP(E108,VIP!$A$2:$O12107,6,0)</f>
        <v>NO</v>
      </c>
      <c r="L108" s="98" t="s">
        <v>2430</v>
      </c>
      <c r="M108" s="99" t="s">
        <v>2469</v>
      </c>
      <c r="N108" s="99" t="s">
        <v>2476</v>
      </c>
      <c r="O108" s="96" t="s">
        <v>2477</v>
      </c>
      <c r="P108" s="96"/>
      <c r="Q108" s="100" t="s">
        <v>2430</v>
      </c>
    </row>
    <row r="109" spans="1:17" ht="18" x14ac:dyDescent="0.25">
      <c r="A109" s="96" t="str">
        <f>VLOOKUP(E109,'LISTADO ATM'!$A$2:$C$901,3,0)</f>
        <v>DISTRITO NACIONAL</v>
      </c>
      <c r="B109" s="113">
        <v>335813654</v>
      </c>
      <c r="C109" s="97">
        <v>44261.733923611115</v>
      </c>
      <c r="D109" s="96" t="s">
        <v>2487</v>
      </c>
      <c r="E109" s="106">
        <v>354</v>
      </c>
      <c r="F109" s="96" t="str">
        <f>VLOOKUP(E109,VIP!$A$2:$O11696,2,0)</f>
        <v>DRBR354</v>
      </c>
      <c r="G109" s="96" t="str">
        <f>VLOOKUP(E109,'LISTADO ATM'!$A$2:$B$900,2,0)</f>
        <v xml:space="preserve">ATM Oficina Núñez de Cáceres II </v>
      </c>
      <c r="H109" s="96" t="str">
        <f>VLOOKUP(E109,VIP!$A$2:$O16617,7,FALSE)</f>
        <v>Si</v>
      </c>
      <c r="I109" s="96" t="str">
        <f>VLOOKUP(E109,VIP!$A$2:$O8582,8,FALSE)</f>
        <v>Si</v>
      </c>
      <c r="J109" s="96" t="str">
        <f>VLOOKUP(E109,VIP!$A$2:$O8532,8,FALSE)</f>
        <v>Si</v>
      </c>
      <c r="K109" s="96" t="str">
        <f>VLOOKUP(E109,VIP!$A$2:$O12106,6,0)</f>
        <v>NO</v>
      </c>
      <c r="L109" s="98" t="s">
        <v>2430</v>
      </c>
      <c r="M109" s="99" t="s">
        <v>2469</v>
      </c>
      <c r="N109" s="99" t="s">
        <v>2476</v>
      </c>
      <c r="O109" s="96" t="s">
        <v>2490</v>
      </c>
      <c r="P109" s="96"/>
      <c r="Q109" s="100" t="s">
        <v>2430</v>
      </c>
    </row>
    <row r="110" spans="1:17" ht="18" x14ac:dyDescent="0.25">
      <c r="A110" s="96" t="str">
        <f>VLOOKUP(E110,'LISTADO ATM'!$A$2:$C$901,3,0)</f>
        <v>DISTRITO NACIONAL</v>
      </c>
      <c r="B110" s="113">
        <v>335813655</v>
      </c>
      <c r="C110" s="97">
        <v>44261.73673611111</v>
      </c>
      <c r="D110" s="96" t="s">
        <v>2472</v>
      </c>
      <c r="E110" s="106">
        <v>600</v>
      </c>
      <c r="F110" s="96" t="str">
        <f>VLOOKUP(E110,VIP!$A$2:$O11695,2,0)</f>
        <v>DRBR600</v>
      </c>
      <c r="G110" s="96" t="str">
        <f>VLOOKUP(E110,'LISTADO ATM'!$A$2:$B$900,2,0)</f>
        <v>ATM S/M Bravo Hipica</v>
      </c>
      <c r="H110" s="96" t="str">
        <f>VLOOKUP(E110,VIP!$A$2:$O16616,7,FALSE)</f>
        <v>N/A</v>
      </c>
      <c r="I110" s="96" t="str">
        <f>VLOOKUP(E110,VIP!$A$2:$O8581,8,FALSE)</f>
        <v>N/A</v>
      </c>
      <c r="J110" s="96" t="str">
        <f>VLOOKUP(E110,VIP!$A$2:$O8531,8,FALSE)</f>
        <v>N/A</v>
      </c>
      <c r="K110" s="96" t="str">
        <f>VLOOKUP(E110,VIP!$A$2:$O12105,6,0)</f>
        <v>N/A</v>
      </c>
      <c r="L110" s="98" t="s">
        <v>2462</v>
      </c>
      <c r="M110" s="99" t="s">
        <v>2469</v>
      </c>
      <c r="N110" s="99" t="s">
        <v>2476</v>
      </c>
      <c r="O110" s="96" t="s">
        <v>2477</v>
      </c>
      <c r="P110" s="96"/>
      <c r="Q110" s="100" t="s">
        <v>2462</v>
      </c>
    </row>
    <row r="111" spans="1:17" ht="18" x14ac:dyDescent="0.25">
      <c r="A111" s="96" t="str">
        <f>VLOOKUP(E111,'LISTADO ATM'!$A$2:$C$901,3,0)</f>
        <v>DISTRITO NACIONAL</v>
      </c>
      <c r="B111" s="113">
        <v>335813656</v>
      </c>
      <c r="C111" s="97">
        <v>44261.739872685182</v>
      </c>
      <c r="D111" s="96" t="s">
        <v>2472</v>
      </c>
      <c r="E111" s="106">
        <v>993</v>
      </c>
      <c r="F111" s="96" t="str">
        <f>VLOOKUP(E111,VIP!$A$2:$O11694,2,0)</f>
        <v>DRBR993</v>
      </c>
      <c r="G111" s="96" t="str">
        <f>VLOOKUP(E111,'LISTADO ATM'!$A$2:$B$900,2,0)</f>
        <v xml:space="preserve">ATM Centro Medico Integral II </v>
      </c>
      <c r="H111" s="96" t="str">
        <f>VLOOKUP(E111,VIP!$A$2:$O16615,7,FALSE)</f>
        <v>Si</v>
      </c>
      <c r="I111" s="96" t="str">
        <f>VLOOKUP(E111,VIP!$A$2:$O8580,8,FALSE)</f>
        <v>Si</v>
      </c>
      <c r="J111" s="96" t="str">
        <f>VLOOKUP(E111,VIP!$A$2:$O8530,8,FALSE)</f>
        <v>Si</v>
      </c>
      <c r="K111" s="96" t="str">
        <f>VLOOKUP(E111,VIP!$A$2:$O12104,6,0)</f>
        <v>NO</v>
      </c>
      <c r="L111" s="98" t="s">
        <v>2430</v>
      </c>
      <c r="M111" s="99" t="s">
        <v>2469</v>
      </c>
      <c r="N111" s="99" t="s">
        <v>2476</v>
      </c>
      <c r="O111" s="96" t="s">
        <v>2477</v>
      </c>
      <c r="P111" s="96"/>
      <c r="Q111" s="100" t="s">
        <v>2430</v>
      </c>
    </row>
    <row r="112" spans="1:17" ht="18" x14ac:dyDescent="0.25">
      <c r="A112" s="96" t="str">
        <f>VLOOKUP(E112,'LISTADO ATM'!$A$2:$C$901,3,0)</f>
        <v>SUR</v>
      </c>
      <c r="B112" s="113">
        <v>335813657</v>
      </c>
      <c r="C112" s="97">
        <v>44261.74355324074</v>
      </c>
      <c r="D112" s="96" t="s">
        <v>2189</v>
      </c>
      <c r="E112" s="106">
        <v>880</v>
      </c>
      <c r="F112" s="96" t="str">
        <f>VLOOKUP(E112,VIP!$A$2:$O11693,2,0)</f>
        <v>DRBR880</v>
      </c>
      <c r="G112" s="96" t="str">
        <f>VLOOKUP(E112,'LISTADO ATM'!$A$2:$B$900,2,0)</f>
        <v xml:space="preserve">ATM Autoservicio Barahona II </v>
      </c>
      <c r="H112" s="96" t="str">
        <f>VLOOKUP(E112,VIP!$A$2:$O16614,7,FALSE)</f>
        <v>Si</v>
      </c>
      <c r="I112" s="96" t="str">
        <f>VLOOKUP(E112,VIP!$A$2:$O8579,8,FALSE)</f>
        <v>Si</v>
      </c>
      <c r="J112" s="96" t="str">
        <f>VLOOKUP(E112,VIP!$A$2:$O8529,8,FALSE)</f>
        <v>Si</v>
      </c>
      <c r="K112" s="96" t="str">
        <f>VLOOKUP(E112,VIP!$A$2:$O12103,6,0)</f>
        <v>SI</v>
      </c>
      <c r="L112" s="98" t="s">
        <v>2228</v>
      </c>
      <c r="M112" s="99" t="s">
        <v>2469</v>
      </c>
      <c r="N112" s="99" t="s">
        <v>2476</v>
      </c>
      <c r="O112" s="96" t="s">
        <v>2478</v>
      </c>
      <c r="P112" s="96"/>
      <c r="Q112" s="100" t="s">
        <v>2228</v>
      </c>
    </row>
    <row r="113" spans="1:17" ht="18" x14ac:dyDescent="0.25">
      <c r="A113" s="96" t="str">
        <f>VLOOKUP(E113,'LISTADO ATM'!$A$2:$C$901,3,0)</f>
        <v>DISTRITO NACIONAL</v>
      </c>
      <c r="B113" s="113">
        <v>335813658</v>
      </c>
      <c r="C113" s="97">
        <v>44261.745115740741</v>
      </c>
      <c r="D113" s="96" t="s">
        <v>2189</v>
      </c>
      <c r="E113" s="106">
        <v>670</v>
      </c>
      <c r="F113" s="96" t="str">
        <f>VLOOKUP(E113,VIP!$A$2:$O11692,2,0)</f>
        <v>DRBR670</v>
      </c>
      <c r="G113" s="96" t="str">
        <f>VLOOKUP(E113,'LISTADO ATM'!$A$2:$B$900,2,0)</f>
        <v>ATM Estación Texaco Algodón</v>
      </c>
      <c r="H113" s="96" t="str">
        <f>VLOOKUP(E113,VIP!$A$2:$O16613,7,FALSE)</f>
        <v>Si</v>
      </c>
      <c r="I113" s="96" t="str">
        <f>VLOOKUP(E113,VIP!$A$2:$O8578,8,FALSE)</f>
        <v>Si</v>
      </c>
      <c r="J113" s="96" t="str">
        <f>VLOOKUP(E113,VIP!$A$2:$O8528,8,FALSE)</f>
        <v>Si</v>
      </c>
      <c r="K113" s="96" t="str">
        <f>VLOOKUP(E113,VIP!$A$2:$O12102,6,0)</f>
        <v>NO</v>
      </c>
      <c r="L113" s="98" t="s">
        <v>2495</v>
      </c>
      <c r="M113" s="99" t="s">
        <v>2469</v>
      </c>
      <c r="N113" s="99" t="s">
        <v>2476</v>
      </c>
      <c r="O113" s="96" t="s">
        <v>2478</v>
      </c>
      <c r="P113" s="96"/>
      <c r="Q113" s="100" t="s">
        <v>2495</v>
      </c>
    </row>
    <row r="114" spans="1:17" ht="18" x14ac:dyDescent="0.25">
      <c r="A114" s="96" t="str">
        <f>VLOOKUP(E114,'LISTADO ATM'!$A$2:$C$901,3,0)</f>
        <v>SUR</v>
      </c>
      <c r="B114" s="113">
        <v>335813659</v>
      </c>
      <c r="C114" s="97">
        <v>44261.768009259256</v>
      </c>
      <c r="D114" s="96" t="s">
        <v>2189</v>
      </c>
      <c r="E114" s="106">
        <v>33</v>
      </c>
      <c r="F114" s="96" t="str">
        <f>VLOOKUP(E114,VIP!$A$2:$O11694,2,0)</f>
        <v>DRBR033</v>
      </c>
      <c r="G114" s="96" t="str">
        <f>VLOOKUP(E114,'LISTADO ATM'!$A$2:$B$900,2,0)</f>
        <v xml:space="preserve">ATM UNP Juan de Herrera </v>
      </c>
      <c r="H114" s="96" t="str">
        <f>VLOOKUP(E114,VIP!$A$2:$O16615,7,FALSE)</f>
        <v>Si</v>
      </c>
      <c r="I114" s="96" t="str">
        <f>VLOOKUP(E114,VIP!$A$2:$O8580,8,FALSE)</f>
        <v>Si</v>
      </c>
      <c r="J114" s="96" t="str">
        <f>VLOOKUP(E114,VIP!$A$2:$O8530,8,FALSE)</f>
        <v>Si</v>
      </c>
      <c r="K114" s="96" t="str">
        <f>VLOOKUP(E114,VIP!$A$2:$O12104,6,0)</f>
        <v>NO</v>
      </c>
      <c r="L114" s="98" t="s">
        <v>2495</v>
      </c>
      <c r="M114" s="99" t="s">
        <v>2469</v>
      </c>
      <c r="N114" s="99" t="s">
        <v>2476</v>
      </c>
      <c r="O114" s="96" t="s">
        <v>2478</v>
      </c>
      <c r="P114" s="96"/>
      <c r="Q114" s="100" t="s">
        <v>2495</v>
      </c>
    </row>
    <row r="115" spans="1:17" ht="18" x14ac:dyDescent="0.25">
      <c r="A115" s="96" t="str">
        <f>VLOOKUP(E115,'LISTADO ATM'!$A$2:$C$901,3,0)</f>
        <v>DISTRITO NACIONAL</v>
      </c>
      <c r="B115" s="113">
        <v>335813660</v>
      </c>
      <c r="C115" s="97">
        <v>44261.781608796293</v>
      </c>
      <c r="D115" s="96" t="s">
        <v>2472</v>
      </c>
      <c r="E115" s="106">
        <v>629</v>
      </c>
      <c r="F115" s="96" t="str">
        <f>VLOOKUP(E115,VIP!$A$2:$O11693,2,0)</f>
        <v>DRBR24M</v>
      </c>
      <c r="G115" s="96" t="str">
        <f>VLOOKUP(E115,'LISTADO ATM'!$A$2:$B$900,2,0)</f>
        <v xml:space="preserve">ATM Oficina Americana Independencia I </v>
      </c>
      <c r="H115" s="96" t="str">
        <f>VLOOKUP(E115,VIP!$A$2:$O16614,7,FALSE)</f>
        <v>Si</v>
      </c>
      <c r="I115" s="96" t="str">
        <f>VLOOKUP(E115,VIP!$A$2:$O8579,8,FALSE)</f>
        <v>Si</v>
      </c>
      <c r="J115" s="96" t="str">
        <f>VLOOKUP(E115,VIP!$A$2:$O8529,8,FALSE)</f>
        <v>Si</v>
      </c>
      <c r="K115" s="96" t="str">
        <f>VLOOKUP(E115,VIP!$A$2:$O12103,6,0)</f>
        <v>SI</v>
      </c>
      <c r="L115" s="98" t="s">
        <v>2430</v>
      </c>
      <c r="M115" s="99" t="s">
        <v>2469</v>
      </c>
      <c r="N115" s="99" t="s">
        <v>2476</v>
      </c>
      <c r="O115" s="96" t="s">
        <v>2477</v>
      </c>
      <c r="P115" s="96"/>
      <c r="Q115" s="100" t="s">
        <v>2430</v>
      </c>
    </row>
    <row r="116" spans="1:17" ht="18" x14ac:dyDescent="0.25">
      <c r="A116" s="96" t="str">
        <f>VLOOKUP(E116,'LISTADO ATM'!$A$2:$C$901,3,0)</f>
        <v>NORTE</v>
      </c>
      <c r="B116" s="113">
        <v>335813662</v>
      </c>
      <c r="C116" s="97">
        <v>44261.801666666666</v>
      </c>
      <c r="D116" s="96" t="s">
        <v>2487</v>
      </c>
      <c r="E116" s="106">
        <v>809</v>
      </c>
      <c r="F116" s="96" t="str">
        <f>VLOOKUP(E116,VIP!$A$2:$O11706,2,0)</f>
        <v>DRBR809</v>
      </c>
      <c r="G116" s="96" t="str">
        <f>VLOOKUP(E116,'LISTADO ATM'!$A$2:$B$900,2,0)</f>
        <v>ATM Yoma (Cotuí)</v>
      </c>
      <c r="H116" s="96" t="str">
        <f>VLOOKUP(E116,VIP!$A$2:$O16627,7,FALSE)</f>
        <v>Si</v>
      </c>
      <c r="I116" s="96" t="str">
        <f>VLOOKUP(E116,VIP!$A$2:$O8592,8,FALSE)</f>
        <v>Si</v>
      </c>
      <c r="J116" s="96" t="str">
        <f>VLOOKUP(E116,VIP!$A$2:$O8542,8,FALSE)</f>
        <v>Si</v>
      </c>
      <c r="K116" s="96" t="str">
        <f>VLOOKUP(E116,VIP!$A$2:$O12116,6,0)</f>
        <v>NO</v>
      </c>
      <c r="L116" s="98" t="s">
        <v>2504</v>
      </c>
      <c r="M116" s="99" t="s">
        <v>2469</v>
      </c>
      <c r="N116" s="99" t="s">
        <v>2476</v>
      </c>
      <c r="O116" s="96" t="s">
        <v>2490</v>
      </c>
      <c r="P116" s="96"/>
      <c r="Q116" s="100" t="s">
        <v>2504</v>
      </c>
    </row>
    <row r="117" spans="1:17" ht="18" x14ac:dyDescent="0.25">
      <c r="A117" s="96" t="str">
        <f>VLOOKUP(E117,'LISTADO ATM'!$A$2:$C$901,3,0)</f>
        <v>NORTE</v>
      </c>
      <c r="B117" s="113">
        <v>335813663</v>
      </c>
      <c r="C117" s="97">
        <v>44261.802627314813</v>
      </c>
      <c r="D117" s="96" t="s">
        <v>2190</v>
      </c>
      <c r="E117" s="106">
        <v>689</v>
      </c>
      <c r="F117" s="96" t="str">
        <f>VLOOKUP(E117,VIP!$A$2:$O11705,2,0)</f>
        <v>DRBR689</v>
      </c>
      <c r="G117" s="96" t="str">
        <f>VLOOKUP(E117,'LISTADO ATM'!$A$2:$B$900,2,0)</f>
        <v>ATM Eco Petroleo Villa Gonzalez</v>
      </c>
      <c r="H117" s="96" t="str">
        <f>VLOOKUP(E117,VIP!$A$2:$O16626,7,FALSE)</f>
        <v>NO</v>
      </c>
      <c r="I117" s="96" t="str">
        <f>VLOOKUP(E117,VIP!$A$2:$O8591,8,FALSE)</f>
        <v>NO</v>
      </c>
      <c r="J117" s="96" t="str">
        <f>VLOOKUP(E117,VIP!$A$2:$O8541,8,FALSE)</f>
        <v>NO</v>
      </c>
      <c r="K117" s="96" t="str">
        <f>VLOOKUP(E117,VIP!$A$2:$O12115,6,0)</f>
        <v>NO</v>
      </c>
      <c r="L117" s="98" t="s">
        <v>2254</v>
      </c>
      <c r="M117" s="99" t="s">
        <v>2469</v>
      </c>
      <c r="N117" s="99" t="s">
        <v>2476</v>
      </c>
      <c r="O117" s="96" t="s">
        <v>2502</v>
      </c>
      <c r="P117" s="96"/>
      <c r="Q117" s="100" t="s">
        <v>2254</v>
      </c>
    </row>
    <row r="118" spans="1:17" ht="18" x14ac:dyDescent="0.25">
      <c r="A118" s="96" t="str">
        <f>VLOOKUP(E118,'LISTADO ATM'!$A$2:$C$901,3,0)</f>
        <v>DISTRITO NACIONAL</v>
      </c>
      <c r="B118" s="113">
        <v>335813664</v>
      </c>
      <c r="C118" s="97">
        <v>44261.803668981483</v>
      </c>
      <c r="D118" s="96" t="s">
        <v>2189</v>
      </c>
      <c r="E118" s="106">
        <v>821</v>
      </c>
      <c r="F118" s="96" t="str">
        <f>VLOOKUP(E118,VIP!$A$2:$O11704,2,0)</f>
        <v>DRBR821</v>
      </c>
      <c r="G118" s="96" t="str">
        <f>VLOOKUP(E118,'LISTADO ATM'!$A$2:$B$900,2,0)</f>
        <v xml:space="preserve">ATM S/M Bravo Churchill </v>
      </c>
      <c r="H118" s="96" t="str">
        <f>VLOOKUP(E118,VIP!$A$2:$O16625,7,FALSE)</f>
        <v>Si</v>
      </c>
      <c r="I118" s="96" t="str">
        <f>VLOOKUP(E118,VIP!$A$2:$O8590,8,FALSE)</f>
        <v>No</v>
      </c>
      <c r="J118" s="96" t="str">
        <f>VLOOKUP(E118,VIP!$A$2:$O8540,8,FALSE)</f>
        <v>No</v>
      </c>
      <c r="K118" s="96" t="str">
        <f>VLOOKUP(E118,VIP!$A$2:$O12114,6,0)</f>
        <v>SI</v>
      </c>
      <c r="L118" s="98" t="s">
        <v>2228</v>
      </c>
      <c r="M118" s="99" t="s">
        <v>2469</v>
      </c>
      <c r="N118" s="99" t="s">
        <v>2476</v>
      </c>
      <c r="O118" s="96" t="s">
        <v>2478</v>
      </c>
      <c r="P118" s="96"/>
      <c r="Q118" s="100" t="s">
        <v>2228</v>
      </c>
    </row>
    <row r="119" spans="1:17" ht="18" x14ac:dyDescent="0.25">
      <c r="A119" s="96" t="str">
        <f>VLOOKUP(E119,'LISTADO ATM'!$A$2:$C$901,3,0)</f>
        <v>NORTE</v>
      </c>
      <c r="B119" s="113">
        <v>335813666</v>
      </c>
      <c r="C119" s="97">
        <v>44261.8047337963</v>
      </c>
      <c r="D119" s="96" t="s">
        <v>2190</v>
      </c>
      <c r="E119" s="106">
        <v>796</v>
      </c>
      <c r="F119" s="96" t="str">
        <f>VLOOKUP(E119,VIP!$A$2:$O11703,2,0)</f>
        <v>DRBR155</v>
      </c>
      <c r="G119" s="96" t="str">
        <f>VLOOKUP(E119,'LISTADO ATM'!$A$2:$B$900,2,0)</f>
        <v xml:space="preserve">ATM Oficina Plaza Ventura (Nagua) </v>
      </c>
      <c r="H119" s="96" t="str">
        <f>VLOOKUP(E119,VIP!$A$2:$O16624,7,FALSE)</f>
        <v>Si</v>
      </c>
      <c r="I119" s="96" t="str">
        <f>VLOOKUP(E119,VIP!$A$2:$O8589,8,FALSE)</f>
        <v>Si</v>
      </c>
      <c r="J119" s="96" t="str">
        <f>VLOOKUP(E119,VIP!$A$2:$O8539,8,FALSE)</f>
        <v>Si</v>
      </c>
      <c r="K119" s="96" t="str">
        <f>VLOOKUP(E119,VIP!$A$2:$O12113,6,0)</f>
        <v>SI</v>
      </c>
      <c r="L119" s="98" t="s">
        <v>2495</v>
      </c>
      <c r="M119" s="99" t="s">
        <v>2469</v>
      </c>
      <c r="N119" s="99" t="s">
        <v>2476</v>
      </c>
      <c r="O119" s="96" t="s">
        <v>2502</v>
      </c>
      <c r="P119" s="96"/>
      <c r="Q119" s="100" t="s">
        <v>2495</v>
      </c>
    </row>
    <row r="120" spans="1:17" ht="18" x14ac:dyDescent="0.25">
      <c r="A120" s="96" t="str">
        <f>VLOOKUP(E120,'LISTADO ATM'!$A$2:$C$901,3,0)</f>
        <v>SUR</v>
      </c>
      <c r="B120" s="113">
        <v>335813667</v>
      </c>
      <c r="C120" s="97">
        <v>44261.806666666664</v>
      </c>
      <c r="D120" s="96" t="s">
        <v>2189</v>
      </c>
      <c r="E120" s="106">
        <v>584</v>
      </c>
      <c r="F120" s="96" t="str">
        <f>VLOOKUP(E120,VIP!$A$2:$O11702,2,0)</f>
        <v>DRBR404</v>
      </c>
      <c r="G120" s="96" t="str">
        <f>VLOOKUP(E120,'LISTADO ATM'!$A$2:$B$900,2,0)</f>
        <v xml:space="preserve">ATM Oficina San Cristóbal I </v>
      </c>
      <c r="H120" s="96" t="str">
        <f>VLOOKUP(E120,VIP!$A$2:$O16623,7,FALSE)</f>
        <v>Si</v>
      </c>
      <c r="I120" s="96" t="str">
        <f>VLOOKUP(E120,VIP!$A$2:$O8588,8,FALSE)</f>
        <v>Si</v>
      </c>
      <c r="J120" s="96" t="str">
        <f>VLOOKUP(E120,VIP!$A$2:$O8538,8,FALSE)</f>
        <v>Si</v>
      </c>
      <c r="K120" s="96" t="str">
        <f>VLOOKUP(E120,VIP!$A$2:$O12112,6,0)</f>
        <v>SI</v>
      </c>
      <c r="L120" s="98" t="s">
        <v>2228</v>
      </c>
      <c r="M120" s="99" t="s">
        <v>2469</v>
      </c>
      <c r="N120" s="99" t="s">
        <v>2476</v>
      </c>
      <c r="O120" s="96" t="s">
        <v>2478</v>
      </c>
      <c r="P120" s="96"/>
      <c r="Q120" s="100" t="s">
        <v>2228</v>
      </c>
    </row>
    <row r="121" spans="1:17" ht="18" x14ac:dyDescent="0.25">
      <c r="A121" s="96" t="str">
        <f>VLOOKUP(E121,'LISTADO ATM'!$A$2:$C$901,3,0)</f>
        <v>DISTRITO NACIONAL</v>
      </c>
      <c r="B121" s="113">
        <v>335813668</v>
      </c>
      <c r="C121" s="97">
        <v>44261.807349537034</v>
      </c>
      <c r="D121" s="96" t="s">
        <v>2189</v>
      </c>
      <c r="E121" s="106">
        <v>527</v>
      </c>
      <c r="F121" s="96" t="str">
        <f>VLOOKUP(E121,VIP!$A$2:$O11701,2,0)</f>
        <v>DRBR527</v>
      </c>
      <c r="G121" s="96" t="str">
        <f>VLOOKUP(E121,'LISTADO ATM'!$A$2:$B$900,2,0)</f>
        <v>ATM Oficina Zona Oriental II</v>
      </c>
      <c r="H121" s="96" t="str">
        <f>VLOOKUP(E121,VIP!$A$2:$O16622,7,FALSE)</f>
        <v>Si</v>
      </c>
      <c r="I121" s="96" t="str">
        <f>VLOOKUP(E121,VIP!$A$2:$O8587,8,FALSE)</f>
        <v>Si</v>
      </c>
      <c r="J121" s="96" t="str">
        <f>VLOOKUP(E121,VIP!$A$2:$O8537,8,FALSE)</f>
        <v>Si</v>
      </c>
      <c r="K121" s="96" t="str">
        <f>VLOOKUP(E121,VIP!$A$2:$O12111,6,0)</f>
        <v>SI</v>
      </c>
      <c r="L121" s="98" t="s">
        <v>2495</v>
      </c>
      <c r="M121" s="99" t="s">
        <v>2469</v>
      </c>
      <c r="N121" s="99" t="s">
        <v>2476</v>
      </c>
      <c r="O121" s="96" t="s">
        <v>2478</v>
      </c>
      <c r="P121" s="96"/>
      <c r="Q121" s="100" t="s">
        <v>2495</v>
      </c>
    </row>
    <row r="122" spans="1:17" ht="18" x14ac:dyDescent="0.25">
      <c r="A122" s="96" t="str">
        <f>VLOOKUP(E122,'LISTADO ATM'!$A$2:$C$901,3,0)</f>
        <v>DISTRITO NACIONAL</v>
      </c>
      <c r="B122" s="113">
        <v>335813669</v>
      </c>
      <c r="C122" s="97">
        <v>44261.809988425928</v>
      </c>
      <c r="D122" s="96" t="s">
        <v>2472</v>
      </c>
      <c r="E122" s="106">
        <v>769</v>
      </c>
      <c r="F122" s="96" t="str">
        <f>VLOOKUP(E122,VIP!$A$2:$O11700,2,0)</f>
        <v>DRBR769</v>
      </c>
      <c r="G122" s="96" t="str">
        <f>VLOOKUP(E122,'LISTADO ATM'!$A$2:$B$900,2,0)</f>
        <v>ATM UNP Pablo Mella Morales</v>
      </c>
      <c r="H122" s="96" t="str">
        <f>VLOOKUP(E122,VIP!$A$2:$O16621,7,FALSE)</f>
        <v>Si</v>
      </c>
      <c r="I122" s="96" t="str">
        <f>VLOOKUP(E122,VIP!$A$2:$O8586,8,FALSE)</f>
        <v>Si</v>
      </c>
      <c r="J122" s="96" t="str">
        <f>VLOOKUP(E122,VIP!$A$2:$O8536,8,FALSE)</f>
        <v>Si</v>
      </c>
      <c r="K122" s="96" t="str">
        <f>VLOOKUP(E122,VIP!$A$2:$O12110,6,0)</f>
        <v>NO</v>
      </c>
      <c r="L122" s="98" t="s">
        <v>2504</v>
      </c>
      <c r="M122" s="99" t="s">
        <v>2469</v>
      </c>
      <c r="N122" s="99" t="s">
        <v>2476</v>
      </c>
      <c r="O122" s="96" t="s">
        <v>2477</v>
      </c>
      <c r="P122" s="96"/>
      <c r="Q122" s="100" t="s">
        <v>2504</v>
      </c>
    </row>
    <row r="123" spans="1:17" ht="18" x14ac:dyDescent="0.25">
      <c r="A123" s="96" t="str">
        <f>VLOOKUP(E123,'LISTADO ATM'!$A$2:$C$901,3,0)</f>
        <v>SUR</v>
      </c>
      <c r="B123" s="113">
        <v>335813670</v>
      </c>
      <c r="C123" s="97">
        <v>44261.810949074075</v>
      </c>
      <c r="D123" s="96" t="s">
        <v>2472</v>
      </c>
      <c r="E123" s="106">
        <v>45</v>
      </c>
      <c r="F123" s="96" t="str">
        <f>VLOOKUP(E123,VIP!$A$2:$O11699,2,0)</f>
        <v>DRBR045</v>
      </c>
      <c r="G123" s="96" t="str">
        <f>VLOOKUP(E123,'LISTADO ATM'!$A$2:$B$900,2,0)</f>
        <v xml:space="preserve">ATM Oficina Tamayo </v>
      </c>
      <c r="H123" s="96" t="str">
        <f>VLOOKUP(E123,VIP!$A$2:$O16620,7,FALSE)</f>
        <v>Si</v>
      </c>
      <c r="I123" s="96" t="str">
        <f>VLOOKUP(E123,VIP!$A$2:$O8585,8,FALSE)</f>
        <v>Si</v>
      </c>
      <c r="J123" s="96" t="str">
        <f>VLOOKUP(E123,VIP!$A$2:$O8535,8,FALSE)</f>
        <v>Si</v>
      </c>
      <c r="K123" s="96" t="str">
        <f>VLOOKUP(E123,VIP!$A$2:$O12109,6,0)</f>
        <v>SI</v>
      </c>
      <c r="L123" s="98" t="s">
        <v>2430</v>
      </c>
      <c r="M123" s="99" t="s">
        <v>2469</v>
      </c>
      <c r="N123" s="99" t="s">
        <v>2476</v>
      </c>
      <c r="O123" s="96" t="s">
        <v>2477</v>
      </c>
      <c r="P123" s="96"/>
      <c r="Q123" s="100" t="s">
        <v>2430</v>
      </c>
    </row>
    <row r="124" spans="1:17" ht="18" x14ac:dyDescent="0.25">
      <c r="A124" s="96" t="str">
        <f>VLOOKUP(E124,'LISTADO ATM'!$A$2:$C$901,3,0)</f>
        <v>DISTRITO NACIONAL</v>
      </c>
      <c r="B124" s="113">
        <v>335813671</v>
      </c>
      <c r="C124" s="97">
        <v>44261.81585648148</v>
      </c>
      <c r="D124" s="96" t="s">
        <v>2472</v>
      </c>
      <c r="E124" s="106">
        <v>684</v>
      </c>
      <c r="F124" s="96" t="str">
        <f>VLOOKUP(E124,VIP!$A$2:$O11698,2,0)</f>
        <v>DRBR684</v>
      </c>
      <c r="G124" s="96" t="str">
        <f>VLOOKUP(E124,'LISTADO ATM'!$A$2:$B$900,2,0)</f>
        <v>ATM Estación Texaco Prolongación 27 Febrero</v>
      </c>
      <c r="H124" s="96" t="str">
        <f>VLOOKUP(E124,VIP!$A$2:$O16619,7,FALSE)</f>
        <v>NO</v>
      </c>
      <c r="I124" s="96" t="str">
        <f>VLOOKUP(E124,VIP!$A$2:$O8584,8,FALSE)</f>
        <v>NO</v>
      </c>
      <c r="J124" s="96" t="str">
        <f>VLOOKUP(E124,VIP!$A$2:$O8534,8,FALSE)</f>
        <v>NO</v>
      </c>
      <c r="K124" s="96" t="str">
        <f>VLOOKUP(E124,VIP!$A$2:$O12108,6,0)</f>
        <v>NO</v>
      </c>
      <c r="L124" s="98" t="s">
        <v>2430</v>
      </c>
      <c r="M124" s="99" t="s">
        <v>2469</v>
      </c>
      <c r="N124" s="99" t="s">
        <v>2476</v>
      </c>
      <c r="O124" s="96" t="s">
        <v>2477</v>
      </c>
      <c r="P124" s="96"/>
      <c r="Q124" s="100" t="s">
        <v>2430</v>
      </c>
    </row>
    <row r="125" spans="1:17" ht="18" x14ac:dyDescent="0.25">
      <c r="A125" s="96" t="str">
        <f>VLOOKUP(E125,'LISTADO ATM'!$A$2:$C$901,3,0)</f>
        <v>DISTRITO NACIONAL</v>
      </c>
      <c r="B125" s="113">
        <v>335813672</v>
      </c>
      <c r="C125" s="97">
        <v>44261.818831018521</v>
      </c>
      <c r="D125" s="96" t="s">
        <v>2472</v>
      </c>
      <c r="E125" s="106">
        <v>235</v>
      </c>
      <c r="F125" s="96" t="str">
        <f>VLOOKUP(E125,VIP!$A$2:$O11697,2,0)</f>
        <v>DRBR235</v>
      </c>
      <c r="G125" s="96" t="str">
        <f>VLOOKUP(E125,'LISTADO ATM'!$A$2:$B$900,2,0)</f>
        <v xml:space="preserve">ATM Oficina Multicentro La Sirena San Isidro </v>
      </c>
      <c r="H125" s="96" t="str">
        <f>VLOOKUP(E125,VIP!$A$2:$O16618,7,FALSE)</f>
        <v>Si</v>
      </c>
      <c r="I125" s="96" t="str">
        <f>VLOOKUP(E125,VIP!$A$2:$O8583,8,FALSE)</f>
        <v>Si</v>
      </c>
      <c r="J125" s="96" t="str">
        <f>VLOOKUP(E125,VIP!$A$2:$O8533,8,FALSE)</f>
        <v>Si</v>
      </c>
      <c r="K125" s="96" t="str">
        <f>VLOOKUP(E125,VIP!$A$2:$O12107,6,0)</f>
        <v>SI</v>
      </c>
      <c r="L125" s="98" t="s">
        <v>2430</v>
      </c>
      <c r="M125" s="99" t="s">
        <v>2469</v>
      </c>
      <c r="N125" s="99" t="s">
        <v>2476</v>
      </c>
      <c r="O125" s="96" t="s">
        <v>2477</v>
      </c>
      <c r="P125" s="96"/>
      <c r="Q125" s="100" t="s">
        <v>2430</v>
      </c>
    </row>
    <row r="126" spans="1:17" ht="18" x14ac:dyDescent="0.25">
      <c r="A126" s="96" t="str">
        <f>VLOOKUP(E126,'LISTADO ATM'!$A$2:$C$901,3,0)</f>
        <v>NORTE</v>
      </c>
      <c r="B126" s="113">
        <v>335813673</v>
      </c>
      <c r="C126" s="97">
        <v>44261.844166666669</v>
      </c>
      <c r="D126" s="96" t="s">
        <v>2487</v>
      </c>
      <c r="E126" s="106">
        <v>605</v>
      </c>
      <c r="F126" s="96" t="str">
        <f>VLOOKUP(E126,VIP!$A$2:$O11698,2,0)</f>
        <v>DRBR141</v>
      </c>
      <c r="G126" s="96" t="str">
        <f>VLOOKUP(E126,'LISTADO ATM'!$A$2:$B$900,2,0)</f>
        <v xml:space="preserve">ATM Oficina Bonao I </v>
      </c>
      <c r="H126" s="96" t="str">
        <f>VLOOKUP(E126,VIP!$A$2:$O16619,7,FALSE)</f>
        <v>Si</v>
      </c>
      <c r="I126" s="96" t="str">
        <f>VLOOKUP(E126,VIP!$A$2:$O8584,8,FALSE)</f>
        <v>Si</v>
      </c>
      <c r="J126" s="96" t="str">
        <f>VLOOKUP(E126,VIP!$A$2:$O8534,8,FALSE)</f>
        <v>Si</v>
      </c>
      <c r="K126" s="96" t="str">
        <f>VLOOKUP(E126,VIP!$A$2:$O12108,6,0)</f>
        <v>SI</v>
      </c>
      <c r="L126" s="98" t="s">
        <v>2434</v>
      </c>
      <c r="M126" s="101" t="s">
        <v>2507</v>
      </c>
      <c r="N126" s="169" t="s">
        <v>2508</v>
      </c>
      <c r="O126" s="96" t="s">
        <v>2515</v>
      </c>
      <c r="P126" s="168" t="s">
        <v>2512</v>
      </c>
      <c r="Q126" s="129" t="s">
        <v>2434</v>
      </c>
    </row>
    <row r="127" spans="1:17" ht="18" x14ac:dyDescent="0.25">
      <c r="A127" s="96" t="str">
        <f>VLOOKUP(E127,'LISTADO ATM'!$A$2:$C$901,3,0)</f>
        <v>DISTRITO NACIONAL</v>
      </c>
      <c r="B127" s="113">
        <v>335813674</v>
      </c>
      <c r="C127" s="97">
        <v>44261.844652777778</v>
      </c>
      <c r="D127" s="96" t="s">
        <v>2487</v>
      </c>
      <c r="E127" s="106">
        <v>577</v>
      </c>
      <c r="F127" s="96" t="str">
        <f>VLOOKUP(E127,VIP!$A$2:$O11697,2,0)</f>
        <v>DRBR173</v>
      </c>
      <c r="G127" s="96" t="str">
        <f>VLOOKUP(E127,'LISTADO ATM'!$A$2:$B$900,2,0)</f>
        <v xml:space="preserve">ATM Olé Ave. Duarte </v>
      </c>
      <c r="H127" s="96" t="str">
        <f>VLOOKUP(E127,VIP!$A$2:$O16618,7,FALSE)</f>
        <v>Si</v>
      </c>
      <c r="I127" s="96" t="str">
        <f>VLOOKUP(E127,VIP!$A$2:$O8583,8,FALSE)</f>
        <v>Si</v>
      </c>
      <c r="J127" s="96" t="str">
        <f>VLOOKUP(E127,VIP!$A$2:$O8533,8,FALSE)</f>
        <v>Si</v>
      </c>
      <c r="K127" s="96" t="str">
        <f>VLOOKUP(E127,VIP!$A$2:$O12107,6,0)</f>
        <v>SI</v>
      </c>
      <c r="L127" s="98" t="s">
        <v>2434</v>
      </c>
      <c r="M127" s="101" t="s">
        <v>2507</v>
      </c>
      <c r="N127" s="169" t="s">
        <v>2508</v>
      </c>
      <c r="O127" s="96" t="s">
        <v>2515</v>
      </c>
      <c r="P127" s="168" t="s">
        <v>2512</v>
      </c>
      <c r="Q127" s="129" t="s">
        <v>2434</v>
      </c>
    </row>
    <row r="128" spans="1:17" ht="18" x14ac:dyDescent="0.25">
      <c r="A128" s="96" t="str">
        <f>VLOOKUP(E128,'LISTADO ATM'!$A$2:$C$901,3,0)</f>
        <v>ESTE</v>
      </c>
      <c r="B128" s="113">
        <v>335813675</v>
      </c>
      <c r="C128" s="97">
        <v>44261.845578703702</v>
      </c>
      <c r="D128" s="96" t="s">
        <v>2487</v>
      </c>
      <c r="E128" s="106">
        <v>630</v>
      </c>
      <c r="F128" s="96" t="str">
        <f>VLOOKUP(E128,VIP!$A$2:$O11696,2,0)</f>
        <v>DRBR112</v>
      </c>
      <c r="G128" s="96" t="str">
        <f>VLOOKUP(E128,'LISTADO ATM'!$A$2:$B$900,2,0)</f>
        <v xml:space="preserve">ATM Oficina Plaza Zaglul (SPM) </v>
      </c>
      <c r="H128" s="96" t="str">
        <f>VLOOKUP(E128,VIP!$A$2:$O16617,7,FALSE)</f>
        <v>Si</v>
      </c>
      <c r="I128" s="96" t="str">
        <f>VLOOKUP(E128,VIP!$A$2:$O8582,8,FALSE)</f>
        <v>Si</v>
      </c>
      <c r="J128" s="96" t="str">
        <f>VLOOKUP(E128,VIP!$A$2:$O8532,8,FALSE)</f>
        <v>Si</v>
      </c>
      <c r="K128" s="96" t="str">
        <f>VLOOKUP(E128,VIP!$A$2:$O12106,6,0)</f>
        <v>NO</v>
      </c>
      <c r="L128" s="98" t="s">
        <v>2434</v>
      </c>
      <c r="M128" s="101" t="s">
        <v>2507</v>
      </c>
      <c r="N128" s="169" t="s">
        <v>2508</v>
      </c>
      <c r="O128" s="96" t="s">
        <v>2515</v>
      </c>
      <c r="P128" s="168" t="s">
        <v>2512</v>
      </c>
      <c r="Q128" s="129" t="s">
        <v>2434</v>
      </c>
    </row>
    <row r="129" spans="1:17" ht="18" x14ac:dyDescent="0.25">
      <c r="A129" s="96" t="str">
        <f>VLOOKUP(E129,'LISTADO ATM'!$A$2:$C$901,3,0)</f>
        <v>ESTE</v>
      </c>
      <c r="B129" s="113">
        <v>335813676</v>
      </c>
      <c r="C129" s="97">
        <v>44261.846099537041</v>
      </c>
      <c r="D129" s="96" t="s">
        <v>2487</v>
      </c>
      <c r="E129" s="106">
        <v>742</v>
      </c>
      <c r="F129" s="96" t="str">
        <f>VLOOKUP(E129,VIP!$A$2:$O11695,2,0)</f>
        <v>DRBR990</v>
      </c>
      <c r="G129" s="96" t="str">
        <f>VLOOKUP(E129,'LISTADO ATM'!$A$2:$B$900,2,0)</f>
        <v xml:space="preserve">ATM Oficina Plaza del Rey (La Romana) </v>
      </c>
      <c r="H129" s="96" t="str">
        <f>VLOOKUP(E129,VIP!$A$2:$O16616,7,FALSE)</f>
        <v>Si</v>
      </c>
      <c r="I129" s="96" t="str">
        <f>VLOOKUP(E129,VIP!$A$2:$O8581,8,FALSE)</f>
        <v>Si</v>
      </c>
      <c r="J129" s="96" t="str">
        <f>VLOOKUP(E129,VIP!$A$2:$O8531,8,FALSE)</f>
        <v>Si</v>
      </c>
      <c r="K129" s="96" t="str">
        <f>VLOOKUP(E129,VIP!$A$2:$O12105,6,0)</f>
        <v>NO</v>
      </c>
      <c r="L129" s="98" t="s">
        <v>2434</v>
      </c>
      <c r="M129" s="101" t="s">
        <v>2507</v>
      </c>
      <c r="N129" s="169" t="s">
        <v>2508</v>
      </c>
      <c r="O129" s="96" t="s">
        <v>2515</v>
      </c>
      <c r="P129" s="168" t="s">
        <v>2512</v>
      </c>
      <c r="Q129" s="129" t="s">
        <v>2434</v>
      </c>
    </row>
    <row r="130" spans="1:17" ht="18" x14ac:dyDescent="0.25">
      <c r="A130" s="96" t="str">
        <f>VLOOKUP(E130,'LISTADO ATM'!$A$2:$C$901,3,0)</f>
        <v>DISTRITO NACIONAL</v>
      </c>
      <c r="B130" s="113">
        <v>335813677</v>
      </c>
      <c r="C130" s="97">
        <v>44261.846782407411</v>
      </c>
      <c r="D130" s="96" t="s">
        <v>2487</v>
      </c>
      <c r="E130" s="106">
        <v>566</v>
      </c>
      <c r="F130" s="96" t="str">
        <f>VLOOKUP(E130,VIP!$A$2:$O11694,2,0)</f>
        <v>DRBR508</v>
      </c>
      <c r="G130" s="96" t="str">
        <f>VLOOKUP(E130,'LISTADO ATM'!$A$2:$B$900,2,0)</f>
        <v xml:space="preserve">ATM Hiper Olé Aut. Duarte </v>
      </c>
      <c r="H130" s="96" t="str">
        <f>VLOOKUP(E130,VIP!$A$2:$O16615,7,FALSE)</f>
        <v>Si</v>
      </c>
      <c r="I130" s="96" t="str">
        <f>VLOOKUP(E130,VIP!$A$2:$O8580,8,FALSE)</f>
        <v>Si</v>
      </c>
      <c r="J130" s="96" t="str">
        <f>VLOOKUP(E130,VIP!$A$2:$O8530,8,FALSE)</f>
        <v>Si</v>
      </c>
      <c r="K130" s="96" t="str">
        <f>VLOOKUP(E130,VIP!$A$2:$O12104,6,0)</f>
        <v>NO</v>
      </c>
      <c r="L130" s="98" t="s">
        <v>2434</v>
      </c>
      <c r="M130" s="101" t="s">
        <v>2507</v>
      </c>
      <c r="N130" s="169" t="s">
        <v>2508</v>
      </c>
      <c r="O130" s="96" t="s">
        <v>2515</v>
      </c>
      <c r="P130" s="168" t="s">
        <v>2512</v>
      </c>
      <c r="Q130" s="129" t="s">
        <v>2434</v>
      </c>
    </row>
    <row r="131" spans="1:17" ht="18" x14ac:dyDescent="0.25">
      <c r="A131" s="96" t="str">
        <f>VLOOKUP(E131,'LISTADO ATM'!$A$2:$C$901,3,0)</f>
        <v>NORTE</v>
      </c>
      <c r="B131" s="113">
        <v>335813678</v>
      </c>
      <c r="C131" s="97">
        <v>44261.851053240738</v>
      </c>
      <c r="D131" s="96" t="s">
        <v>2190</v>
      </c>
      <c r="E131" s="106">
        <v>775</v>
      </c>
      <c r="F131" s="96" t="str">
        <f>VLOOKUP(E131,VIP!$A$2:$O11696,2,0)</f>
        <v>DRBR450</v>
      </c>
      <c r="G131" s="96" t="str">
        <f>VLOOKUP(E131,'LISTADO ATM'!$A$2:$B$900,2,0)</f>
        <v xml:space="preserve">ATM S/M Lilo (Montecristi) </v>
      </c>
      <c r="H131" s="96" t="str">
        <f>VLOOKUP(E131,VIP!$A$2:$O16617,7,FALSE)</f>
        <v>Si</v>
      </c>
      <c r="I131" s="96" t="str">
        <f>VLOOKUP(E131,VIP!$A$2:$O8582,8,FALSE)</f>
        <v>Si</v>
      </c>
      <c r="J131" s="96" t="str">
        <f>VLOOKUP(E131,VIP!$A$2:$O8532,8,FALSE)</f>
        <v>Si</v>
      </c>
      <c r="K131" s="96" t="str">
        <f>VLOOKUP(E131,VIP!$A$2:$O12106,6,0)</f>
        <v>NO</v>
      </c>
      <c r="L131" s="98" t="s">
        <v>2254</v>
      </c>
      <c r="M131" s="99" t="s">
        <v>2469</v>
      </c>
      <c r="N131" s="99" t="s">
        <v>2476</v>
      </c>
      <c r="O131" s="96" t="s">
        <v>2502</v>
      </c>
      <c r="P131" s="96"/>
      <c r="Q131" s="100" t="s">
        <v>2254</v>
      </c>
    </row>
    <row r="132" spans="1:17" ht="18" x14ac:dyDescent="0.25">
      <c r="A132" s="96" t="str">
        <f>VLOOKUP(E132,'LISTADO ATM'!$A$2:$C$901,3,0)</f>
        <v>DISTRITO NACIONAL</v>
      </c>
      <c r="B132" s="113">
        <v>335813679</v>
      </c>
      <c r="C132" s="97">
        <v>44261.853032407409</v>
      </c>
      <c r="D132" s="96" t="s">
        <v>2189</v>
      </c>
      <c r="E132" s="106">
        <v>559</v>
      </c>
      <c r="F132" s="96" t="str">
        <f>VLOOKUP(E132,VIP!$A$2:$O11695,2,0)</f>
        <v>DRBR559</v>
      </c>
      <c r="G132" s="96" t="str">
        <f>VLOOKUP(E132,'LISTADO ATM'!$A$2:$B$900,2,0)</f>
        <v xml:space="preserve">ATM UNP Metro I </v>
      </c>
      <c r="H132" s="96" t="str">
        <f>VLOOKUP(E132,VIP!$A$2:$O16616,7,FALSE)</f>
        <v>Si</v>
      </c>
      <c r="I132" s="96" t="str">
        <f>VLOOKUP(E132,VIP!$A$2:$O8581,8,FALSE)</f>
        <v>Si</v>
      </c>
      <c r="J132" s="96" t="str">
        <f>VLOOKUP(E132,VIP!$A$2:$O8531,8,FALSE)</f>
        <v>Si</v>
      </c>
      <c r="K132" s="96" t="str">
        <f>VLOOKUP(E132,VIP!$A$2:$O12105,6,0)</f>
        <v>SI</v>
      </c>
      <c r="L132" s="98" t="s">
        <v>2495</v>
      </c>
      <c r="M132" s="99" t="s">
        <v>2469</v>
      </c>
      <c r="N132" s="99" t="s">
        <v>2476</v>
      </c>
      <c r="O132" s="96" t="s">
        <v>2478</v>
      </c>
      <c r="P132" s="96"/>
      <c r="Q132" s="100" t="s">
        <v>2495</v>
      </c>
    </row>
    <row r="133" spans="1:17" ht="18" x14ac:dyDescent="0.25">
      <c r="A133" s="96" t="str">
        <f>VLOOKUP(E133,'LISTADO ATM'!$A$2:$C$901,3,0)</f>
        <v>DISTRITO NACIONAL</v>
      </c>
      <c r="B133" s="113">
        <v>335813687</v>
      </c>
      <c r="C133" s="97">
        <v>44261.938020833331</v>
      </c>
      <c r="D133" s="96" t="s">
        <v>2189</v>
      </c>
      <c r="E133" s="106">
        <v>476</v>
      </c>
      <c r="F133" s="96" t="str">
        <f>VLOOKUP(E133,VIP!$A$2:$O11702,2,0)</f>
        <v>DRBR476</v>
      </c>
      <c r="G133" s="96" t="str">
        <f>VLOOKUP(E133,'LISTADO ATM'!$A$2:$B$900,2,0)</f>
        <v xml:space="preserve">ATM Multicentro La Sirena Las Caobas </v>
      </c>
      <c r="H133" s="96" t="str">
        <f>VLOOKUP(E133,VIP!$A$2:$O16623,7,FALSE)</f>
        <v>Si</v>
      </c>
      <c r="I133" s="96" t="str">
        <f>VLOOKUP(E133,VIP!$A$2:$O8588,8,FALSE)</f>
        <v>Si</v>
      </c>
      <c r="J133" s="96" t="str">
        <f>VLOOKUP(E133,VIP!$A$2:$O8538,8,FALSE)</f>
        <v>Si</v>
      </c>
      <c r="K133" s="96" t="str">
        <f>VLOOKUP(E133,VIP!$A$2:$O12112,6,0)</f>
        <v>SI</v>
      </c>
      <c r="L133" s="98" t="s">
        <v>2254</v>
      </c>
      <c r="M133" s="99" t="s">
        <v>2469</v>
      </c>
      <c r="N133" s="99" t="s">
        <v>2476</v>
      </c>
      <c r="O133" s="96" t="s">
        <v>2478</v>
      </c>
      <c r="P133" s="96"/>
      <c r="Q133" s="100" t="s">
        <v>2254</v>
      </c>
    </row>
    <row r="134" spans="1:17" ht="18" x14ac:dyDescent="0.25">
      <c r="A134" s="96" t="str">
        <f>VLOOKUP(E134,'LISTADO ATM'!$A$2:$C$901,3,0)</f>
        <v>DISTRITO NACIONAL</v>
      </c>
      <c r="B134" s="113">
        <v>335813688</v>
      </c>
      <c r="C134" s="97">
        <v>44261.940011574072</v>
      </c>
      <c r="D134" s="96" t="s">
        <v>2189</v>
      </c>
      <c r="E134" s="106">
        <v>391</v>
      </c>
      <c r="F134" s="96" t="str">
        <f>VLOOKUP(E134,VIP!$A$2:$O11701,2,0)</f>
        <v>DRBR391</v>
      </c>
      <c r="G134" s="96" t="str">
        <f>VLOOKUP(E134,'LISTADO ATM'!$A$2:$B$900,2,0)</f>
        <v xml:space="preserve">ATM S/M Jumbo Luperón </v>
      </c>
      <c r="H134" s="96" t="str">
        <f>VLOOKUP(E134,VIP!$A$2:$O16622,7,FALSE)</f>
        <v>Si</v>
      </c>
      <c r="I134" s="96" t="str">
        <f>VLOOKUP(E134,VIP!$A$2:$O8587,8,FALSE)</f>
        <v>Si</v>
      </c>
      <c r="J134" s="96" t="str">
        <f>VLOOKUP(E134,VIP!$A$2:$O8537,8,FALSE)</f>
        <v>Si</v>
      </c>
      <c r="K134" s="96" t="str">
        <f>VLOOKUP(E134,VIP!$A$2:$O12111,6,0)</f>
        <v>NO</v>
      </c>
      <c r="L134" s="98" t="s">
        <v>2254</v>
      </c>
      <c r="M134" s="99" t="s">
        <v>2469</v>
      </c>
      <c r="N134" s="99" t="s">
        <v>2476</v>
      </c>
      <c r="O134" s="96" t="s">
        <v>2478</v>
      </c>
      <c r="P134" s="96"/>
      <c r="Q134" s="100" t="s">
        <v>2254</v>
      </c>
    </row>
    <row r="135" spans="1:17" ht="18" x14ac:dyDescent="0.25">
      <c r="A135" s="96" t="str">
        <f>VLOOKUP(E135,'LISTADO ATM'!$A$2:$C$901,3,0)</f>
        <v>DISTRITO NACIONAL</v>
      </c>
      <c r="B135" s="113">
        <v>335813689</v>
      </c>
      <c r="C135" s="97">
        <v>44261.944467592592</v>
      </c>
      <c r="D135" s="96" t="s">
        <v>2189</v>
      </c>
      <c r="E135" s="106">
        <v>570</v>
      </c>
      <c r="F135" s="96" t="str">
        <f>VLOOKUP(E135,VIP!$A$2:$O11700,2,0)</f>
        <v>DRBR478</v>
      </c>
      <c r="G135" s="96" t="str">
        <f>VLOOKUP(E135,'LISTADO ATM'!$A$2:$B$900,2,0)</f>
        <v xml:space="preserve">ATM S/M Liverpool Villa Mella </v>
      </c>
      <c r="H135" s="96" t="str">
        <f>VLOOKUP(E135,VIP!$A$2:$O16621,7,FALSE)</f>
        <v>Si</v>
      </c>
      <c r="I135" s="96" t="str">
        <f>VLOOKUP(E135,VIP!$A$2:$O8586,8,FALSE)</f>
        <v>Si</v>
      </c>
      <c r="J135" s="96" t="str">
        <f>VLOOKUP(E135,VIP!$A$2:$O8536,8,FALSE)</f>
        <v>Si</v>
      </c>
      <c r="K135" s="96" t="str">
        <f>VLOOKUP(E135,VIP!$A$2:$O12110,6,0)</f>
        <v>NO</v>
      </c>
      <c r="L135" s="98" t="s">
        <v>2228</v>
      </c>
      <c r="M135" s="99" t="s">
        <v>2469</v>
      </c>
      <c r="N135" s="99" t="s">
        <v>2476</v>
      </c>
      <c r="O135" s="96" t="s">
        <v>2478</v>
      </c>
      <c r="P135" s="96"/>
      <c r="Q135" s="100" t="s">
        <v>2228</v>
      </c>
    </row>
    <row r="136" spans="1:17" ht="18" x14ac:dyDescent="0.25">
      <c r="A136" s="96" t="str">
        <f>VLOOKUP(E136,'LISTADO ATM'!$A$2:$C$901,3,0)</f>
        <v>SUR</v>
      </c>
      <c r="B136" s="113">
        <v>335813690</v>
      </c>
      <c r="C136" s="97">
        <v>44261.945555555554</v>
      </c>
      <c r="D136" s="96" t="s">
        <v>2189</v>
      </c>
      <c r="E136" s="106">
        <v>101</v>
      </c>
      <c r="F136" s="96" t="str">
        <f>VLOOKUP(E136,VIP!$A$2:$O11699,2,0)</f>
        <v>DRBR101</v>
      </c>
      <c r="G136" s="96" t="str">
        <f>VLOOKUP(E136,'LISTADO ATM'!$A$2:$B$900,2,0)</f>
        <v xml:space="preserve">ATM Oficina San Juan de la Maguana I </v>
      </c>
      <c r="H136" s="96" t="str">
        <f>VLOOKUP(E136,VIP!$A$2:$O16620,7,FALSE)</f>
        <v>Si</v>
      </c>
      <c r="I136" s="96" t="str">
        <f>VLOOKUP(E136,VIP!$A$2:$O8585,8,FALSE)</f>
        <v>Si</v>
      </c>
      <c r="J136" s="96" t="str">
        <f>VLOOKUP(E136,VIP!$A$2:$O8535,8,FALSE)</f>
        <v>Si</v>
      </c>
      <c r="K136" s="96" t="str">
        <f>VLOOKUP(E136,VIP!$A$2:$O12109,6,0)</f>
        <v>SI</v>
      </c>
      <c r="L136" s="98" t="s">
        <v>2228</v>
      </c>
      <c r="M136" s="99" t="s">
        <v>2469</v>
      </c>
      <c r="N136" s="99" t="s">
        <v>2476</v>
      </c>
      <c r="O136" s="96" t="s">
        <v>2478</v>
      </c>
      <c r="P136" s="96"/>
      <c r="Q136" s="100" t="s">
        <v>2228</v>
      </c>
    </row>
    <row r="137" spans="1:17" ht="18" x14ac:dyDescent="0.25">
      <c r="A137" s="96" t="str">
        <f>VLOOKUP(E137,'LISTADO ATM'!$A$2:$C$901,3,0)</f>
        <v>DISTRITO NACIONAL</v>
      </c>
      <c r="B137" s="113">
        <v>335813691</v>
      </c>
      <c r="C137" s="97">
        <v>44261.946527777778</v>
      </c>
      <c r="D137" s="96" t="s">
        <v>2189</v>
      </c>
      <c r="E137" s="106">
        <v>424</v>
      </c>
      <c r="F137" s="96" t="str">
        <f>VLOOKUP(E137,VIP!$A$2:$O11698,2,0)</f>
        <v>DRBR424</v>
      </c>
      <c r="G137" s="96" t="str">
        <f>VLOOKUP(E137,'LISTADO ATM'!$A$2:$B$900,2,0)</f>
        <v xml:space="preserve">ATM UNP Jumbo Luperón I </v>
      </c>
      <c r="H137" s="96" t="str">
        <f>VLOOKUP(E137,VIP!$A$2:$O16619,7,FALSE)</f>
        <v>Si</v>
      </c>
      <c r="I137" s="96" t="str">
        <f>VLOOKUP(E137,VIP!$A$2:$O8584,8,FALSE)</f>
        <v>Si</v>
      </c>
      <c r="J137" s="96" t="str">
        <f>VLOOKUP(E137,VIP!$A$2:$O8534,8,FALSE)</f>
        <v>Si</v>
      </c>
      <c r="K137" s="96" t="str">
        <f>VLOOKUP(E137,VIP!$A$2:$O12108,6,0)</f>
        <v>NO</v>
      </c>
      <c r="L137" s="98" t="s">
        <v>2254</v>
      </c>
      <c r="M137" s="99" t="s">
        <v>2469</v>
      </c>
      <c r="N137" s="99" t="s">
        <v>2476</v>
      </c>
      <c r="O137" s="96" t="s">
        <v>2478</v>
      </c>
      <c r="P137" s="96"/>
      <c r="Q137" s="100" t="s">
        <v>2254</v>
      </c>
    </row>
    <row r="138" spans="1:17" ht="18" x14ac:dyDescent="0.25">
      <c r="A138" s="96" t="str">
        <f>VLOOKUP(E138,'LISTADO ATM'!$A$2:$C$901,3,0)</f>
        <v>DISTRITO NACIONAL</v>
      </c>
      <c r="B138" s="113">
        <v>335813692</v>
      </c>
      <c r="C138" s="97">
        <v>44261.947129629632</v>
      </c>
      <c r="D138" s="96" t="s">
        <v>2189</v>
      </c>
      <c r="E138" s="106">
        <v>425</v>
      </c>
      <c r="F138" s="96" t="str">
        <f>VLOOKUP(E138,VIP!$A$2:$O11697,2,0)</f>
        <v>DRBR425</v>
      </c>
      <c r="G138" s="96" t="str">
        <f>VLOOKUP(E138,'LISTADO ATM'!$A$2:$B$900,2,0)</f>
        <v xml:space="preserve">ATM UNP Jumbo Luperón II </v>
      </c>
      <c r="H138" s="96" t="str">
        <f>VLOOKUP(E138,VIP!$A$2:$O16618,7,FALSE)</f>
        <v>Si</v>
      </c>
      <c r="I138" s="96" t="str">
        <f>VLOOKUP(E138,VIP!$A$2:$O8583,8,FALSE)</f>
        <v>Si</v>
      </c>
      <c r="J138" s="96" t="str">
        <f>VLOOKUP(E138,VIP!$A$2:$O8533,8,FALSE)</f>
        <v>Si</v>
      </c>
      <c r="K138" s="96" t="str">
        <f>VLOOKUP(E138,VIP!$A$2:$O12107,6,0)</f>
        <v>NO</v>
      </c>
      <c r="L138" s="98" t="s">
        <v>2254</v>
      </c>
      <c r="M138" s="99" t="s">
        <v>2469</v>
      </c>
      <c r="N138" s="99" t="s">
        <v>2476</v>
      </c>
      <c r="O138" s="96" t="s">
        <v>2478</v>
      </c>
      <c r="P138" s="96"/>
      <c r="Q138" s="100" t="s">
        <v>2254</v>
      </c>
    </row>
    <row r="139" spans="1:17" ht="18" x14ac:dyDescent="0.25">
      <c r="A139" s="96" t="str">
        <f>VLOOKUP(E139,'LISTADO ATM'!$A$2:$C$901,3,0)</f>
        <v>NORTE</v>
      </c>
      <c r="B139" s="113">
        <v>335813693</v>
      </c>
      <c r="C139" s="97">
        <v>44261.948807870373</v>
      </c>
      <c r="D139" s="96" t="s">
        <v>2487</v>
      </c>
      <c r="E139" s="106">
        <v>944</v>
      </c>
      <c r="F139" s="96" t="str">
        <f>VLOOKUP(E139,VIP!$A$2:$O11696,2,0)</f>
        <v>DRBR944</v>
      </c>
      <c r="G139" s="96" t="str">
        <f>VLOOKUP(E139,'LISTADO ATM'!$A$2:$B$900,2,0)</f>
        <v xml:space="preserve">ATM UNP Mao </v>
      </c>
      <c r="H139" s="96" t="str">
        <f>VLOOKUP(E139,VIP!$A$2:$O16617,7,FALSE)</f>
        <v>Si</v>
      </c>
      <c r="I139" s="96" t="str">
        <f>VLOOKUP(E139,VIP!$A$2:$O8582,8,FALSE)</f>
        <v>Si</v>
      </c>
      <c r="J139" s="96" t="str">
        <f>VLOOKUP(E139,VIP!$A$2:$O8532,8,FALSE)</f>
        <v>Si</v>
      </c>
      <c r="K139" s="96" t="str">
        <f>VLOOKUP(E139,VIP!$A$2:$O12106,6,0)</f>
        <v>NO</v>
      </c>
      <c r="L139" s="98" t="s">
        <v>2430</v>
      </c>
      <c r="M139" s="99" t="s">
        <v>2469</v>
      </c>
      <c r="N139" s="99" t="s">
        <v>2476</v>
      </c>
      <c r="O139" s="96" t="s">
        <v>2490</v>
      </c>
      <c r="P139" s="96"/>
      <c r="Q139" s="100" t="s">
        <v>2430</v>
      </c>
    </row>
  </sheetData>
  <autoFilter ref="A4:Q106">
    <sortState ref="A5:Q139">
      <sortCondition ref="C4:C10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40:B1048576 B1:B4 B11:B60">
    <cfRule type="duplicateValues" dxfId="474" priority="382222"/>
  </conditionalFormatting>
  <conditionalFormatting sqref="B140:B1048576 B11:B60">
    <cfRule type="duplicateValues" dxfId="473" priority="382225"/>
  </conditionalFormatting>
  <conditionalFormatting sqref="B140:B1048576 B1:B4 B11:B60">
    <cfRule type="duplicateValues" dxfId="472" priority="382227"/>
    <cfRule type="duplicateValues" dxfId="471" priority="382228"/>
    <cfRule type="duplicateValues" dxfId="470" priority="382229"/>
  </conditionalFormatting>
  <conditionalFormatting sqref="B140:B1048576 B1:B4 B11:B60">
    <cfRule type="duplicateValues" dxfId="469" priority="382236"/>
    <cfRule type="duplicateValues" dxfId="468" priority="382237"/>
  </conditionalFormatting>
  <conditionalFormatting sqref="B140:B1048576 B11:B60">
    <cfRule type="duplicateValues" dxfId="467" priority="382242"/>
    <cfRule type="duplicateValues" dxfId="466" priority="382243"/>
    <cfRule type="duplicateValues" dxfId="465" priority="382244"/>
  </conditionalFormatting>
  <conditionalFormatting sqref="B140:B1048576 B11:B60">
    <cfRule type="duplicateValues" dxfId="464" priority="382248"/>
    <cfRule type="duplicateValues" dxfId="463" priority="382249"/>
  </conditionalFormatting>
  <conditionalFormatting sqref="E107:E113 E1:E4 E35:E60 E140:E1048576">
    <cfRule type="duplicateValues" dxfId="462" priority="370"/>
  </conditionalFormatting>
  <conditionalFormatting sqref="C140:C1048576 C1:C4 C11:C60">
    <cfRule type="duplicateValues" dxfId="461" priority="355"/>
  </conditionalFormatting>
  <conditionalFormatting sqref="B10">
    <cfRule type="duplicateValues" dxfId="460" priority="246"/>
  </conditionalFormatting>
  <conditionalFormatting sqref="B10">
    <cfRule type="duplicateValues" dxfId="459" priority="243"/>
    <cfRule type="duplicateValues" dxfId="458" priority="244"/>
    <cfRule type="duplicateValues" dxfId="457" priority="245"/>
  </conditionalFormatting>
  <conditionalFormatting sqref="B10">
    <cfRule type="duplicateValues" dxfId="456" priority="241"/>
    <cfRule type="duplicateValues" dxfId="455" priority="242"/>
  </conditionalFormatting>
  <conditionalFormatting sqref="C10">
    <cfRule type="duplicateValues" dxfId="454" priority="239"/>
  </conditionalFormatting>
  <conditionalFormatting sqref="E10:E60">
    <cfRule type="duplicateValues" dxfId="453" priority="387002"/>
  </conditionalFormatting>
  <conditionalFormatting sqref="Q29">
    <cfRule type="duplicateValues" dxfId="452" priority="233"/>
  </conditionalFormatting>
  <conditionalFormatting sqref="Q29">
    <cfRule type="duplicateValues" dxfId="451" priority="232"/>
  </conditionalFormatting>
  <conditionalFormatting sqref="E5:E9">
    <cfRule type="duplicateValues" dxfId="450" priority="387025"/>
  </conditionalFormatting>
  <conditionalFormatting sqref="B5:B113">
    <cfRule type="duplicateValues" dxfId="449" priority="387026"/>
  </conditionalFormatting>
  <conditionalFormatting sqref="B5:B113">
    <cfRule type="duplicateValues" dxfId="448" priority="387027"/>
    <cfRule type="duplicateValues" dxfId="447" priority="387028"/>
    <cfRule type="duplicateValues" dxfId="446" priority="387029"/>
  </conditionalFormatting>
  <conditionalFormatting sqref="B5:B113">
    <cfRule type="duplicateValues" dxfId="445" priority="387030"/>
    <cfRule type="duplicateValues" dxfId="444" priority="387031"/>
  </conditionalFormatting>
  <conditionalFormatting sqref="B5:B113">
    <cfRule type="duplicateValues" dxfId="443" priority="387032"/>
  </conditionalFormatting>
  <conditionalFormatting sqref="B5:B113">
    <cfRule type="duplicateValues" dxfId="442" priority="387033"/>
    <cfRule type="duplicateValues" dxfId="441" priority="387034"/>
    <cfRule type="duplicateValues" dxfId="440" priority="387035"/>
  </conditionalFormatting>
  <conditionalFormatting sqref="B5:B113">
    <cfRule type="duplicateValues" dxfId="439" priority="387036"/>
    <cfRule type="duplicateValues" dxfId="438" priority="387037"/>
  </conditionalFormatting>
  <conditionalFormatting sqref="C5:C60">
    <cfRule type="duplicateValues" dxfId="437" priority="387038"/>
  </conditionalFormatting>
  <conditionalFormatting sqref="E107:E113 E1:E60 E140:E1048576">
    <cfRule type="duplicateValues" dxfId="436" priority="225"/>
  </conditionalFormatting>
  <conditionalFormatting sqref="B61:B63">
    <cfRule type="duplicateValues" dxfId="435" priority="224"/>
  </conditionalFormatting>
  <conditionalFormatting sqref="B61:B63">
    <cfRule type="duplicateValues" dxfId="434" priority="223"/>
  </conditionalFormatting>
  <conditionalFormatting sqref="B61:B63">
    <cfRule type="duplicateValues" dxfId="433" priority="220"/>
    <cfRule type="duplicateValues" dxfId="432" priority="221"/>
    <cfRule type="duplicateValues" dxfId="431" priority="222"/>
  </conditionalFormatting>
  <conditionalFormatting sqref="B61:B63">
    <cfRule type="duplicateValues" dxfId="430" priority="218"/>
    <cfRule type="duplicateValues" dxfId="429" priority="219"/>
  </conditionalFormatting>
  <conditionalFormatting sqref="B61:B63">
    <cfRule type="duplicateValues" dxfId="428" priority="215"/>
    <cfRule type="duplicateValues" dxfId="427" priority="216"/>
    <cfRule type="duplicateValues" dxfId="426" priority="217"/>
  </conditionalFormatting>
  <conditionalFormatting sqref="B61:B63">
    <cfRule type="duplicateValues" dxfId="425" priority="213"/>
    <cfRule type="duplicateValues" dxfId="424" priority="214"/>
  </conditionalFormatting>
  <conditionalFormatting sqref="E61:E63">
    <cfRule type="duplicateValues" dxfId="423" priority="212"/>
  </conditionalFormatting>
  <conditionalFormatting sqref="C61:C63">
    <cfRule type="duplicateValues" dxfId="422" priority="211"/>
  </conditionalFormatting>
  <conditionalFormatting sqref="E61:E63">
    <cfRule type="duplicateValues" dxfId="421" priority="210"/>
  </conditionalFormatting>
  <conditionalFormatting sqref="B61:B63">
    <cfRule type="duplicateValues" dxfId="420" priority="209"/>
  </conditionalFormatting>
  <conditionalFormatting sqref="B61:B63">
    <cfRule type="duplicateValues" dxfId="419" priority="206"/>
    <cfRule type="duplicateValues" dxfId="418" priority="207"/>
    <cfRule type="duplicateValues" dxfId="417" priority="208"/>
  </conditionalFormatting>
  <conditionalFormatting sqref="B61:B63">
    <cfRule type="duplicateValues" dxfId="416" priority="204"/>
    <cfRule type="duplicateValues" dxfId="415" priority="205"/>
  </conditionalFormatting>
  <conditionalFormatting sqref="C61:C63">
    <cfRule type="duplicateValues" dxfId="414" priority="203"/>
  </conditionalFormatting>
  <conditionalFormatting sqref="E61:E63">
    <cfRule type="duplicateValues" dxfId="413" priority="202"/>
  </conditionalFormatting>
  <conditionalFormatting sqref="B64:B77">
    <cfRule type="duplicateValues" dxfId="412" priority="201"/>
  </conditionalFormatting>
  <conditionalFormatting sqref="B64:B77">
    <cfRule type="duplicateValues" dxfId="411" priority="200"/>
  </conditionalFormatting>
  <conditionalFormatting sqref="B64:B77">
    <cfRule type="duplicateValues" dxfId="410" priority="197"/>
    <cfRule type="duplicateValues" dxfId="409" priority="198"/>
    <cfRule type="duplicateValues" dxfId="408" priority="199"/>
  </conditionalFormatting>
  <conditionalFormatting sqref="B64:B77">
    <cfRule type="duplicateValues" dxfId="407" priority="195"/>
    <cfRule type="duplicateValues" dxfId="406" priority="196"/>
  </conditionalFormatting>
  <conditionalFormatting sqref="B64:B77">
    <cfRule type="duplicateValues" dxfId="405" priority="192"/>
    <cfRule type="duplicateValues" dxfId="404" priority="193"/>
    <cfRule type="duplicateValues" dxfId="403" priority="194"/>
  </conditionalFormatting>
  <conditionalFormatting sqref="B64:B77">
    <cfRule type="duplicateValues" dxfId="402" priority="190"/>
    <cfRule type="duplicateValues" dxfId="401" priority="191"/>
  </conditionalFormatting>
  <conditionalFormatting sqref="E64:E77">
    <cfRule type="duplicateValues" dxfId="400" priority="189"/>
  </conditionalFormatting>
  <conditionalFormatting sqref="C64:C77">
    <cfRule type="duplicateValues" dxfId="399" priority="188"/>
  </conditionalFormatting>
  <conditionalFormatting sqref="E64:E77">
    <cfRule type="duplicateValues" dxfId="398" priority="187"/>
  </conditionalFormatting>
  <conditionalFormatting sqref="B64:B77">
    <cfRule type="duplicateValues" dxfId="397" priority="186"/>
  </conditionalFormatting>
  <conditionalFormatting sqref="B64:B77">
    <cfRule type="duplicateValues" dxfId="396" priority="183"/>
    <cfRule type="duplicateValues" dxfId="395" priority="184"/>
    <cfRule type="duplicateValues" dxfId="394" priority="185"/>
  </conditionalFormatting>
  <conditionalFormatting sqref="B64:B77">
    <cfRule type="duplicateValues" dxfId="393" priority="181"/>
    <cfRule type="duplicateValues" dxfId="392" priority="182"/>
  </conditionalFormatting>
  <conditionalFormatting sqref="C64:C77">
    <cfRule type="duplicateValues" dxfId="391" priority="180"/>
  </conditionalFormatting>
  <conditionalFormatting sqref="E64:E77">
    <cfRule type="duplicateValues" dxfId="390" priority="179"/>
  </conditionalFormatting>
  <conditionalFormatting sqref="B78:B92">
    <cfRule type="duplicateValues" dxfId="389" priority="387062"/>
  </conditionalFormatting>
  <conditionalFormatting sqref="B78:B92">
    <cfRule type="duplicateValues" dxfId="388" priority="387066"/>
    <cfRule type="duplicateValues" dxfId="387" priority="387067"/>
    <cfRule type="duplicateValues" dxfId="386" priority="387068"/>
  </conditionalFormatting>
  <conditionalFormatting sqref="B78:B92">
    <cfRule type="duplicateValues" dxfId="385" priority="387072"/>
    <cfRule type="duplicateValues" dxfId="384" priority="387073"/>
  </conditionalFormatting>
  <conditionalFormatting sqref="E78:E92">
    <cfRule type="duplicateValues" dxfId="383" priority="387086"/>
  </conditionalFormatting>
  <conditionalFormatting sqref="C78:C92">
    <cfRule type="duplicateValues" dxfId="382" priority="387088"/>
  </conditionalFormatting>
  <conditionalFormatting sqref="B93:B106">
    <cfRule type="duplicateValues" dxfId="381" priority="145"/>
  </conditionalFormatting>
  <conditionalFormatting sqref="B93:B106">
    <cfRule type="duplicateValues" dxfId="380" priority="142"/>
    <cfRule type="duplicateValues" dxfId="379" priority="143"/>
    <cfRule type="duplicateValues" dxfId="378" priority="144"/>
  </conditionalFormatting>
  <conditionalFormatting sqref="B93:B106">
    <cfRule type="duplicateValues" dxfId="377" priority="140"/>
    <cfRule type="duplicateValues" dxfId="376" priority="141"/>
  </conditionalFormatting>
  <conditionalFormatting sqref="E93:E115">
    <cfRule type="duplicateValues" dxfId="375" priority="139"/>
  </conditionalFormatting>
  <conditionalFormatting sqref="C93:C106">
    <cfRule type="duplicateValues" dxfId="374" priority="138"/>
  </conditionalFormatting>
  <conditionalFormatting sqref="E1:E115 E140:E1048576">
    <cfRule type="duplicateValues" dxfId="373" priority="136"/>
    <cfRule type="duplicateValues" dxfId="372" priority="137"/>
  </conditionalFormatting>
  <conditionalFormatting sqref="B1:B113 B140:B1048576">
    <cfRule type="duplicateValues" dxfId="371" priority="125"/>
    <cfRule type="duplicateValues" dxfId="370" priority="135"/>
  </conditionalFormatting>
  <conditionalFormatting sqref="B107:B113">
    <cfRule type="duplicateValues" dxfId="369" priority="134"/>
  </conditionalFormatting>
  <conditionalFormatting sqref="B107:B113">
    <cfRule type="duplicateValues" dxfId="368" priority="131"/>
    <cfRule type="duplicateValues" dxfId="367" priority="132"/>
    <cfRule type="duplicateValues" dxfId="366" priority="133"/>
  </conditionalFormatting>
  <conditionalFormatting sqref="B107:B113">
    <cfRule type="duplicateValues" dxfId="365" priority="129"/>
    <cfRule type="duplicateValues" dxfId="364" priority="130"/>
  </conditionalFormatting>
  <conditionalFormatting sqref="C107:C113">
    <cfRule type="duplicateValues" dxfId="363" priority="128"/>
  </conditionalFormatting>
  <conditionalFormatting sqref="B107:B113">
    <cfRule type="duplicateValues" dxfId="362" priority="127"/>
  </conditionalFormatting>
  <conditionalFormatting sqref="B1:B113 B140:B1048576">
    <cfRule type="duplicateValues" dxfId="361" priority="126"/>
  </conditionalFormatting>
  <conditionalFormatting sqref="E114:E115">
    <cfRule type="duplicateValues" dxfId="360" priority="124"/>
  </conditionalFormatting>
  <conditionalFormatting sqref="B114:B115">
    <cfRule type="duplicateValues" dxfId="359" priority="123"/>
  </conditionalFormatting>
  <conditionalFormatting sqref="B114:B115">
    <cfRule type="duplicateValues" dxfId="358" priority="120"/>
    <cfRule type="duplicateValues" dxfId="357" priority="121"/>
    <cfRule type="duplicateValues" dxfId="356" priority="122"/>
  </conditionalFormatting>
  <conditionalFormatting sqref="B114:B115">
    <cfRule type="duplicateValues" dxfId="355" priority="118"/>
    <cfRule type="duplicateValues" dxfId="354" priority="119"/>
  </conditionalFormatting>
  <conditionalFormatting sqref="B114:B115">
    <cfRule type="duplicateValues" dxfId="353" priority="117"/>
  </conditionalFormatting>
  <conditionalFormatting sqref="B114:B115">
    <cfRule type="duplicateValues" dxfId="352" priority="114"/>
    <cfRule type="duplicateValues" dxfId="351" priority="115"/>
    <cfRule type="duplicateValues" dxfId="350" priority="116"/>
  </conditionalFormatting>
  <conditionalFormatting sqref="B114:B115">
    <cfRule type="duplicateValues" dxfId="349" priority="112"/>
    <cfRule type="duplicateValues" dxfId="348" priority="113"/>
  </conditionalFormatting>
  <conditionalFormatting sqref="E114:E115">
    <cfRule type="duplicateValues" dxfId="347" priority="111"/>
  </conditionalFormatting>
  <conditionalFormatting sqref="E114:E115">
    <cfRule type="duplicateValues" dxfId="346" priority="110"/>
  </conditionalFormatting>
  <conditionalFormatting sqref="E114:E115">
    <cfRule type="duplicateValues" dxfId="345" priority="108"/>
    <cfRule type="duplicateValues" dxfId="344" priority="109"/>
  </conditionalFormatting>
  <conditionalFormatting sqref="B114:B115">
    <cfRule type="duplicateValues" dxfId="343" priority="106"/>
    <cfRule type="duplicateValues" dxfId="342" priority="107"/>
  </conditionalFormatting>
  <conditionalFormatting sqref="B114:B115">
    <cfRule type="duplicateValues" dxfId="341" priority="105"/>
  </conditionalFormatting>
  <conditionalFormatting sqref="B114:B115">
    <cfRule type="duplicateValues" dxfId="340" priority="102"/>
    <cfRule type="duplicateValues" dxfId="339" priority="103"/>
    <cfRule type="duplicateValues" dxfId="338" priority="104"/>
  </conditionalFormatting>
  <conditionalFormatting sqref="B114:B115">
    <cfRule type="duplicateValues" dxfId="337" priority="100"/>
    <cfRule type="duplicateValues" dxfId="336" priority="101"/>
  </conditionalFormatting>
  <conditionalFormatting sqref="C114:C115">
    <cfRule type="duplicateValues" dxfId="335" priority="99"/>
  </conditionalFormatting>
  <conditionalFormatting sqref="B114:B115">
    <cfRule type="duplicateValues" dxfId="334" priority="98"/>
  </conditionalFormatting>
  <conditionalFormatting sqref="B114:B115">
    <cfRule type="duplicateValues" dxfId="333" priority="97"/>
  </conditionalFormatting>
  <conditionalFormatting sqref="E116:E120">
    <cfRule type="duplicateValues" dxfId="332" priority="96"/>
  </conditionalFormatting>
  <conditionalFormatting sqref="B116:B120">
    <cfRule type="duplicateValues" dxfId="331" priority="95"/>
  </conditionalFormatting>
  <conditionalFormatting sqref="B116:B120">
    <cfRule type="duplicateValues" dxfId="330" priority="92"/>
    <cfRule type="duplicateValues" dxfId="329" priority="93"/>
    <cfRule type="duplicateValues" dxfId="328" priority="94"/>
  </conditionalFormatting>
  <conditionalFormatting sqref="B116:B120">
    <cfRule type="duplicateValues" dxfId="327" priority="90"/>
    <cfRule type="duplicateValues" dxfId="326" priority="91"/>
  </conditionalFormatting>
  <conditionalFormatting sqref="B116:B120">
    <cfRule type="duplicateValues" dxfId="325" priority="89"/>
  </conditionalFormatting>
  <conditionalFormatting sqref="B116:B120">
    <cfRule type="duplicateValues" dxfId="324" priority="86"/>
    <cfRule type="duplicateValues" dxfId="323" priority="87"/>
    <cfRule type="duplicateValues" dxfId="322" priority="88"/>
  </conditionalFormatting>
  <conditionalFormatting sqref="B116:B120">
    <cfRule type="duplicateValues" dxfId="321" priority="84"/>
    <cfRule type="duplicateValues" dxfId="320" priority="85"/>
  </conditionalFormatting>
  <conditionalFormatting sqref="E116:E120">
    <cfRule type="duplicateValues" dxfId="319" priority="83"/>
  </conditionalFormatting>
  <conditionalFormatting sqref="E116:E120">
    <cfRule type="duplicateValues" dxfId="318" priority="82"/>
  </conditionalFormatting>
  <conditionalFormatting sqref="E116:E120">
    <cfRule type="duplicateValues" dxfId="317" priority="80"/>
    <cfRule type="duplicateValues" dxfId="316" priority="81"/>
  </conditionalFormatting>
  <conditionalFormatting sqref="B116:B120">
    <cfRule type="duplicateValues" dxfId="315" priority="78"/>
    <cfRule type="duplicateValues" dxfId="314" priority="79"/>
  </conditionalFormatting>
  <conditionalFormatting sqref="B116:B120">
    <cfRule type="duplicateValues" dxfId="313" priority="77"/>
  </conditionalFormatting>
  <conditionalFormatting sqref="B116:B120">
    <cfRule type="duplicateValues" dxfId="312" priority="74"/>
    <cfRule type="duplicateValues" dxfId="311" priority="75"/>
    <cfRule type="duplicateValues" dxfId="310" priority="76"/>
  </conditionalFormatting>
  <conditionalFormatting sqref="B116:B120">
    <cfRule type="duplicateValues" dxfId="309" priority="72"/>
    <cfRule type="duplicateValues" dxfId="308" priority="73"/>
  </conditionalFormatting>
  <conditionalFormatting sqref="C116:C120">
    <cfRule type="duplicateValues" dxfId="307" priority="71"/>
  </conditionalFormatting>
  <conditionalFormatting sqref="B116:B120">
    <cfRule type="duplicateValues" dxfId="306" priority="70"/>
  </conditionalFormatting>
  <conditionalFormatting sqref="B116:B120">
    <cfRule type="duplicateValues" dxfId="305" priority="69"/>
  </conditionalFormatting>
  <conditionalFormatting sqref="E1:E120 E140:E1048576">
    <cfRule type="duplicateValues" dxfId="304" priority="68"/>
  </conditionalFormatting>
  <conditionalFormatting sqref="B1:B120 B140:B1048576">
    <cfRule type="duplicateValues" dxfId="303" priority="67"/>
  </conditionalFormatting>
  <conditionalFormatting sqref="E121:E132">
    <cfRule type="duplicateValues" dxfId="302" priority="66"/>
  </conditionalFormatting>
  <conditionalFormatting sqref="B121:B132">
    <cfRule type="duplicateValues" dxfId="301" priority="65"/>
  </conditionalFormatting>
  <conditionalFormatting sqref="B121:B132">
    <cfRule type="duplicateValues" dxfId="300" priority="62"/>
    <cfRule type="duplicateValues" dxfId="299" priority="63"/>
    <cfRule type="duplicateValues" dxfId="298" priority="64"/>
  </conditionalFormatting>
  <conditionalFormatting sqref="B121:B132">
    <cfRule type="duplicateValues" dxfId="297" priority="60"/>
    <cfRule type="duplicateValues" dxfId="296" priority="61"/>
  </conditionalFormatting>
  <conditionalFormatting sqref="B121:B132">
    <cfRule type="duplicateValues" dxfId="295" priority="59"/>
  </conditionalFormatting>
  <conditionalFormatting sqref="B121:B132">
    <cfRule type="duplicateValues" dxfId="294" priority="56"/>
    <cfRule type="duplicateValues" dxfId="293" priority="57"/>
    <cfRule type="duplicateValues" dxfId="292" priority="58"/>
  </conditionalFormatting>
  <conditionalFormatting sqref="B121:B132">
    <cfRule type="duplicateValues" dxfId="291" priority="54"/>
    <cfRule type="duplicateValues" dxfId="290" priority="55"/>
  </conditionalFormatting>
  <conditionalFormatting sqref="E121:E132">
    <cfRule type="duplicateValues" dxfId="289" priority="53"/>
  </conditionalFormatting>
  <conditionalFormatting sqref="E121:E132">
    <cfRule type="duplicateValues" dxfId="288" priority="52"/>
  </conditionalFormatting>
  <conditionalFormatting sqref="E121:E132">
    <cfRule type="duplicateValues" dxfId="287" priority="50"/>
    <cfRule type="duplicateValues" dxfId="286" priority="51"/>
  </conditionalFormatting>
  <conditionalFormatting sqref="B121:B132">
    <cfRule type="duplicateValues" dxfId="285" priority="48"/>
    <cfRule type="duplicateValues" dxfId="284" priority="49"/>
  </conditionalFormatting>
  <conditionalFormatting sqref="B121:B132">
    <cfRule type="duplicateValues" dxfId="283" priority="47"/>
  </conditionalFormatting>
  <conditionalFormatting sqref="B121:B132">
    <cfRule type="duplicateValues" dxfId="282" priority="44"/>
    <cfRule type="duplicateValues" dxfId="281" priority="45"/>
    <cfRule type="duplicateValues" dxfId="280" priority="46"/>
  </conditionalFormatting>
  <conditionalFormatting sqref="B121:B132">
    <cfRule type="duplicateValues" dxfId="279" priority="42"/>
    <cfRule type="duplicateValues" dxfId="278" priority="43"/>
  </conditionalFormatting>
  <conditionalFormatting sqref="C121:C132">
    <cfRule type="duplicateValues" dxfId="277" priority="41"/>
  </conditionalFormatting>
  <conditionalFormatting sqref="B121:B132">
    <cfRule type="duplicateValues" dxfId="276" priority="40"/>
  </conditionalFormatting>
  <conditionalFormatting sqref="B121:B132">
    <cfRule type="duplicateValues" dxfId="275" priority="39"/>
  </conditionalFormatting>
  <conditionalFormatting sqref="E121:E132">
    <cfRule type="duplicateValues" dxfId="274" priority="38"/>
  </conditionalFormatting>
  <conditionalFormatting sqref="B121:B132">
    <cfRule type="duplicateValues" dxfId="273" priority="37"/>
  </conditionalFormatting>
  <conditionalFormatting sqref="E1:E132 E140:E1048576">
    <cfRule type="duplicateValues" dxfId="272" priority="36"/>
  </conditionalFormatting>
  <conditionalFormatting sqref="B1:B132 B140:B1048576">
    <cfRule type="duplicateValues" dxfId="271" priority="35"/>
  </conditionalFormatting>
  <conditionalFormatting sqref="E133:E139">
    <cfRule type="duplicateValues" dxfId="270" priority="34"/>
  </conditionalFormatting>
  <conditionalFormatting sqref="B133:B139">
    <cfRule type="duplicateValues" dxfId="269" priority="33"/>
  </conditionalFormatting>
  <conditionalFormatting sqref="B133:B139">
    <cfRule type="duplicateValues" dxfId="268" priority="30"/>
    <cfRule type="duplicateValues" dxfId="267" priority="31"/>
    <cfRule type="duplicateValues" dxfId="266" priority="32"/>
  </conditionalFormatting>
  <conditionalFormatting sqref="B133:B139">
    <cfRule type="duplicateValues" dxfId="265" priority="28"/>
    <cfRule type="duplicateValues" dxfId="264" priority="29"/>
  </conditionalFormatting>
  <conditionalFormatting sqref="B133:B139">
    <cfRule type="duplicateValues" dxfId="263" priority="27"/>
  </conditionalFormatting>
  <conditionalFormatting sqref="B133:B139">
    <cfRule type="duplicateValues" dxfId="262" priority="24"/>
    <cfRule type="duplicateValues" dxfId="261" priority="25"/>
    <cfRule type="duplicateValues" dxfId="260" priority="26"/>
  </conditionalFormatting>
  <conditionalFormatting sqref="B133:B139">
    <cfRule type="duplicateValues" dxfId="259" priority="22"/>
    <cfRule type="duplicateValues" dxfId="258" priority="23"/>
  </conditionalFormatting>
  <conditionalFormatting sqref="E133:E139">
    <cfRule type="duplicateValues" dxfId="257" priority="21"/>
  </conditionalFormatting>
  <conditionalFormatting sqref="E133:E139">
    <cfRule type="duplicateValues" dxfId="256" priority="20"/>
  </conditionalFormatting>
  <conditionalFormatting sqref="E133:E139">
    <cfRule type="duplicateValues" dxfId="255" priority="18"/>
    <cfRule type="duplicateValues" dxfId="254" priority="19"/>
  </conditionalFormatting>
  <conditionalFormatting sqref="B133:B139">
    <cfRule type="duplicateValues" dxfId="253" priority="16"/>
    <cfRule type="duplicateValues" dxfId="252" priority="17"/>
  </conditionalFormatting>
  <conditionalFormatting sqref="B133:B139">
    <cfRule type="duplicateValues" dxfId="251" priority="15"/>
  </conditionalFormatting>
  <conditionalFormatting sqref="B133:B139">
    <cfRule type="duplicateValues" dxfId="250" priority="12"/>
    <cfRule type="duplicateValues" dxfId="249" priority="13"/>
    <cfRule type="duplicateValues" dxfId="248" priority="14"/>
  </conditionalFormatting>
  <conditionalFormatting sqref="B133:B139">
    <cfRule type="duplicateValues" dxfId="247" priority="10"/>
    <cfRule type="duplicateValues" dxfId="246" priority="11"/>
  </conditionalFormatting>
  <conditionalFormatting sqref="C133:C139">
    <cfRule type="duplicateValues" dxfId="245" priority="9"/>
  </conditionalFormatting>
  <conditionalFormatting sqref="B133:B139">
    <cfRule type="duplicateValues" dxfId="244" priority="8"/>
  </conditionalFormatting>
  <conditionalFormatting sqref="B133:B139">
    <cfRule type="duplicateValues" dxfId="243" priority="7"/>
  </conditionalFormatting>
  <conditionalFormatting sqref="E133:E139">
    <cfRule type="duplicateValues" dxfId="242" priority="6"/>
  </conditionalFormatting>
  <conditionalFormatting sqref="B133:B139">
    <cfRule type="duplicateValues" dxfId="241" priority="5"/>
  </conditionalFormatting>
  <conditionalFormatting sqref="E133:E139">
    <cfRule type="duplicateValues" dxfId="240" priority="4"/>
  </conditionalFormatting>
  <conditionalFormatting sqref="B133:B139">
    <cfRule type="duplicateValues" dxfId="239" priority="3"/>
  </conditionalFormatting>
  <conditionalFormatting sqref="E1:E1048576">
    <cfRule type="duplicateValues" dxfId="238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zoomScale="80" zoomScaleNormal="80" workbookViewId="0">
      <selection activeCell="G53" sqref="G53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50.85546875" style="102" bestFit="1" customWidth="1"/>
    <col min="4" max="4" width="39.28515625" style="102" bestFit="1" customWidth="1"/>
    <col min="5" max="5" width="24.7109375" style="102" customWidth="1"/>
    <col min="6" max="16384" width="52.7109375" style="102"/>
  </cols>
  <sheetData>
    <row r="1" spans="1:5" ht="22.5" x14ac:dyDescent="0.25">
      <c r="A1" s="148" t="s">
        <v>2158</v>
      </c>
      <c r="B1" s="149"/>
      <c r="C1" s="149"/>
      <c r="D1" s="149"/>
      <c r="E1" s="150"/>
    </row>
    <row r="2" spans="1:5" ht="25.5" x14ac:dyDescent="0.25">
      <c r="A2" s="151" t="s">
        <v>2474</v>
      </c>
      <c r="B2" s="152"/>
      <c r="C2" s="152"/>
      <c r="D2" s="152"/>
      <c r="E2" s="153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44261.25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44261.708333333336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54" t="s">
        <v>2425</v>
      </c>
      <c r="B7" s="155"/>
      <c r="C7" s="155"/>
      <c r="D7" s="155"/>
      <c r="E7" s="156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ATM'!$A$2:$C$820,3,0)</f>
        <v>SUR</v>
      </c>
      <c r="B9" s="106">
        <v>182</v>
      </c>
      <c r="C9" s="106" t="str">
        <f>VLOOKUP(B9,'[1]LISTADO ATM'!$A$2:$B$820,2,0)</f>
        <v xml:space="preserve">ATM Barahona Comb </v>
      </c>
      <c r="D9" s="126" t="s">
        <v>2500</v>
      </c>
      <c r="E9" s="127">
        <v>335813369</v>
      </c>
    </row>
    <row r="10" spans="1:5" ht="18" x14ac:dyDescent="0.25">
      <c r="A10" s="111" t="str">
        <f>VLOOKUP(B10,'[1]LISTADO ATM'!$A$2:$C$820,3,0)</f>
        <v>SUR</v>
      </c>
      <c r="B10" s="106">
        <v>584</v>
      </c>
      <c r="C10" s="106" t="str">
        <f>VLOOKUP(B10,'[1]LISTADO ATM'!$A$2:$B$820,2,0)</f>
        <v xml:space="preserve">ATM Oficina San Cristóbal I </v>
      </c>
      <c r="D10" s="126" t="s">
        <v>2500</v>
      </c>
      <c r="E10" s="128">
        <v>335813366</v>
      </c>
    </row>
    <row r="11" spans="1:5" ht="18" x14ac:dyDescent="0.25">
      <c r="A11" s="111" t="str">
        <f>VLOOKUP(B11,'[1]LISTADO ATM'!$A$2:$C$820,3,0)</f>
        <v>ESTE</v>
      </c>
      <c r="B11" s="106">
        <v>117</v>
      </c>
      <c r="C11" s="106" t="str">
        <f>VLOOKUP(B11,'[1]LISTADO ATM'!$A$2:$B$820,2,0)</f>
        <v xml:space="preserve">ATM Oficina El Seybo </v>
      </c>
      <c r="D11" s="126" t="s">
        <v>2500</v>
      </c>
      <c r="E11" s="127">
        <v>335813371</v>
      </c>
    </row>
    <row r="12" spans="1:5" ht="18" x14ac:dyDescent="0.25">
      <c r="A12" s="111" t="str">
        <f>VLOOKUP(B12,'[1]LISTADO ATM'!$A$2:$C$820,3,0)</f>
        <v>SUR</v>
      </c>
      <c r="B12" s="106">
        <v>995</v>
      </c>
      <c r="C12" s="106" t="str">
        <f>VLOOKUP(B12,'[1]LISTADO ATM'!$A$2:$B$820,2,0)</f>
        <v xml:space="preserve">ATM Oficina San Cristobal III (Lobby) </v>
      </c>
      <c r="D12" s="126" t="s">
        <v>2500</v>
      </c>
      <c r="E12" s="127">
        <v>335813385</v>
      </c>
    </row>
    <row r="13" spans="1:5" ht="18" x14ac:dyDescent="0.25">
      <c r="A13" s="111" t="str">
        <f>VLOOKUP(B13,'[1]LISTADO ATM'!$A$2:$C$820,3,0)</f>
        <v>NORTE</v>
      </c>
      <c r="B13" s="106">
        <v>405</v>
      </c>
      <c r="C13" s="106" t="str">
        <f>VLOOKUP(B13,'[1]LISTADO ATM'!$A$2:$B$820,2,0)</f>
        <v xml:space="preserve">ATM UNP Loma de Cabrera </v>
      </c>
      <c r="D13" s="126" t="s">
        <v>2500</v>
      </c>
      <c r="E13" s="127">
        <v>335813370</v>
      </c>
    </row>
    <row r="14" spans="1:5" ht="18" x14ac:dyDescent="0.25">
      <c r="A14" s="111" t="str">
        <f>VLOOKUP(B14,'[1]LISTADO ATM'!$A$2:$C$820,3,0)</f>
        <v>DISTRITO NACIONAL</v>
      </c>
      <c r="B14" s="106">
        <v>570</v>
      </c>
      <c r="C14" s="106" t="str">
        <f>VLOOKUP(B14,'[1]LISTADO ATM'!$A$2:$B$820,2,0)</f>
        <v xml:space="preserve">ATM S/M Liverpool Villa Mella </v>
      </c>
      <c r="D14" s="126" t="s">
        <v>2500</v>
      </c>
      <c r="E14" s="127">
        <v>335812787</v>
      </c>
    </row>
    <row r="15" spans="1:5" ht="18" x14ac:dyDescent="0.25">
      <c r="A15" s="111" t="str">
        <f>VLOOKUP(B15,'[1]LISTADO ATM'!$A$2:$C$820,3,0)</f>
        <v>NORTE</v>
      </c>
      <c r="B15" s="106">
        <v>746</v>
      </c>
      <c r="C15" s="106" t="str">
        <f>VLOOKUP(B15,'[1]LISTADO ATM'!$A$2:$B$820,2,0)</f>
        <v xml:space="preserve">ATM Oficina Las Terrenas </v>
      </c>
      <c r="D15" s="126" t="s">
        <v>2500</v>
      </c>
      <c r="E15" s="127">
        <v>335813404</v>
      </c>
    </row>
    <row r="16" spans="1:5" ht="18" x14ac:dyDescent="0.25">
      <c r="A16" s="111" t="str">
        <f>VLOOKUP(B16,'[1]LISTADO ATM'!$A$2:$C$820,3,0)</f>
        <v>DISTRITO NACIONAL</v>
      </c>
      <c r="B16" s="106">
        <v>416</v>
      </c>
      <c r="C16" s="106" t="str">
        <f>VLOOKUP(B16,'[1]LISTADO ATM'!$A$2:$B$820,2,0)</f>
        <v xml:space="preserve">ATM Autobanco San Martín II </v>
      </c>
      <c r="D16" s="126" t="s">
        <v>2500</v>
      </c>
      <c r="E16" s="127">
        <v>335813534</v>
      </c>
    </row>
    <row r="17" spans="1:5" ht="18" x14ac:dyDescent="0.25">
      <c r="A17" s="111" t="str">
        <f>VLOOKUP(B17,'[1]LISTADO ATM'!$A$2:$C$820,3,0)</f>
        <v>DISTRITO NACIONAL</v>
      </c>
      <c r="B17" s="106">
        <v>976</v>
      </c>
      <c r="C17" s="106" t="str">
        <f>VLOOKUP(B17,'[1]LISTADO ATM'!$A$2:$B$820,2,0)</f>
        <v xml:space="preserve">ATM Oficina Diamond Plaza I </v>
      </c>
      <c r="D17" s="126" t="s">
        <v>2500</v>
      </c>
      <c r="E17" s="128">
        <v>335811351</v>
      </c>
    </row>
    <row r="18" spans="1:5" ht="18" x14ac:dyDescent="0.25">
      <c r="A18" s="111" t="str">
        <f>VLOOKUP(B18,'[1]LISTADO ATM'!$A$2:$C$820,3,0)</f>
        <v>DISTRITO NACIONAL</v>
      </c>
      <c r="B18" s="106">
        <v>407</v>
      </c>
      <c r="C18" s="106" t="str">
        <f>VLOOKUP(B18,'[1]LISTADO ATM'!$A$2:$B$820,2,0)</f>
        <v xml:space="preserve">ATM Multicentro La Sirena Villa Mella </v>
      </c>
      <c r="D18" s="126" t="s">
        <v>2500</v>
      </c>
      <c r="E18" s="128">
        <v>335811532</v>
      </c>
    </row>
    <row r="19" spans="1:5" ht="18" x14ac:dyDescent="0.25">
      <c r="A19" s="111" t="str">
        <f>VLOOKUP(B19,'[1]LISTADO ATM'!$A$2:$C$820,3,0)</f>
        <v>DISTRITO NACIONAL</v>
      </c>
      <c r="B19" s="106">
        <v>800</v>
      </c>
      <c r="C19" s="106" t="str">
        <f>VLOOKUP(B19,'[1]LISTADO ATM'!$A$2:$B$820,2,0)</f>
        <v xml:space="preserve">ATM Estación Next Dipsa Pedro Livio Cedeño </v>
      </c>
      <c r="D19" s="126" t="s">
        <v>2500</v>
      </c>
      <c r="E19" s="128">
        <v>335812964</v>
      </c>
    </row>
    <row r="20" spans="1:5" ht="18" x14ac:dyDescent="0.25">
      <c r="A20" s="111" t="str">
        <f>VLOOKUP(B20,'[1]LISTADO ATM'!$A$2:$C$820,3,0)</f>
        <v>DISTRITO NACIONAL</v>
      </c>
      <c r="B20" s="106">
        <v>801</v>
      </c>
      <c r="C20" s="106" t="str">
        <f>VLOOKUP(B20,'[1]LISTADO ATM'!$A$2:$B$820,2,0)</f>
        <v xml:space="preserve">ATM Galería 360 Food Court </v>
      </c>
      <c r="D20" s="126" t="s">
        <v>2500</v>
      </c>
      <c r="E20" s="128">
        <v>335812108</v>
      </c>
    </row>
    <row r="21" spans="1:5" ht="18" x14ac:dyDescent="0.25">
      <c r="A21" s="111" t="str">
        <f>VLOOKUP(B21,'[1]LISTADO ATM'!$A$2:$C$820,3,0)</f>
        <v>NORTE</v>
      </c>
      <c r="B21" s="106">
        <v>91</v>
      </c>
      <c r="C21" s="106" t="str">
        <f>VLOOKUP(B21,'[1]LISTADO ATM'!$A$2:$B$820,2,0)</f>
        <v xml:space="preserve">ATM UNP Villa Isabela </v>
      </c>
      <c r="D21" s="126" t="s">
        <v>2500</v>
      </c>
      <c r="E21" s="128">
        <v>335813373</v>
      </c>
    </row>
    <row r="22" spans="1:5" ht="18" x14ac:dyDescent="0.25">
      <c r="A22" s="111" t="e">
        <f>VLOOKUP(B22,'[1]LISTADO ATM'!$A$2:$C$820,3,0)</f>
        <v>#N/A</v>
      </c>
      <c r="B22" s="106"/>
      <c r="C22" s="106" t="e">
        <f>VLOOKUP(B22,'[1]LISTADO ATM'!$A$2:$B$820,2,0)</f>
        <v>#N/A</v>
      </c>
      <c r="D22" s="126" t="s">
        <v>2500</v>
      </c>
      <c r="E22" s="128"/>
    </row>
    <row r="23" spans="1:5" ht="18" x14ac:dyDescent="0.25">
      <c r="A23" s="111" t="e">
        <f>VLOOKUP(B23,'[1]LISTADO ATM'!$A$2:$C$820,3,0)</f>
        <v>#N/A</v>
      </c>
      <c r="B23" s="106"/>
      <c r="C23" s="106" t="e">
        <f>VLOOKUP(B23,'[1]LISTADO ATM'!$A$2:$B$820,2,0)</f>
        <v>#N/A</v>
      </c>
      <c r="D23" s="126" t="s">
        <v>2500</v>
      </c>
      <c r="E23" s="128"/>
    </row>
    <row r="24" spans="1:5" ht="18" x14ac:dyDescent="0.25">
      <c r="A24" s="111" t="e">
        <f>VLOOKUP(B24,'[1]LISTADO ATM'!$A$2:$C$820,3,0)</f>
        <v>#N/A</v>
      </c>
      <c r="B24" s="106"/>
      <c r="C24" s="106" t="e">
        <f>VLOOKUP(B24,'[1]LISTADO ATM'!$A$2:$B$820,2,0)</f>
        <v>#N/A</v>
      </c>
      <c r="D24" s="126" t="s">
        <v>2500</v>
      </c>
      <c r="E24" s="128"/>
    </row>
    <row r="25" spans="1:5" ht="18" x14ac:dyDescent="0.25">
      <c r="A25" s="111" t="e">
        <f>VLOOKUP(B25,'[1]LISTADO ATM'!$A$2:$C$820,3,0)</f>
        <v>#N/A</v>
      </c>
      <c r="B25" s="106"/>
      <c r="C25" s="106" t="e">
        <f>VLOOKUP(B25,'[1]LISTADO ATM'!$A$2:$B$820,2,0)</f>
        <v>#N/A</v>
      </c>
      <c r="D25" s="126" t="s">
        <v>2500</v>
      </c>
      <c r="E25" s="128"/>
    </row>
    <row r="26" spans="1:5" ht="18.75" thickBot="1" x14ac:dyDescent="0.3">
      <c r="A26" s="108" t="s">
        <v>2428</v>
      </c>
      <c r="B26" s="114">
        <f>COUNT(B9:B22)</f>
        <v>13</v>
      </c>
      <c r="C26" s="137"/>
      <c r="D26" s="157"/>
      <c r="E26" s="138"/>
    </row>
    <row r="27" spans="1:5" ht="15.75" thickBot="1" x14ac:dyDescent="0.3">
      <c r="E27" s="110"/>
    </row>
    <row r="28" spans="1:5" ht="18.75" thickBot="1" x14ac:dyDescent="0.3">
      <c r="A28" s="139" t="s">
        <v>2430</v>
      </c>
      <c r="B28" s="140"/>
      <c r="C28" s="140"/>
      <c r="D28" s="140"/>
      <c r="E28" s="141"/>
    </row>
    <row r="29" spans="1:5" ht="18" x14ac:dyDescent="0.25">
      <c r="A29" s="104" t="s">
        <v>15</v>
      </c>
      <c r="B29" s="104" t="s">
        <v>2426</v>
      </c>
      <c r="C29" s="105" t="s">
        <v>46</v>
      </c>
      <c r="D29" s="105" t="s">
        <v>2432</v>
      </c>
      <c r="E29" s="121" t="s">
        <v>2427</v>
      </c>
    </row>
    <row r="30" spans="1:5" ht="18" x14ac:dyDescent="0.25">
      <c r="A30" s="111" t="str">
        <f>VLOOKUP(B30,'[1]LISTADO ATM'!$A$2:$C$820,3,0)</f>
        <v>DISTRITO NACIONAL</v>
      </c>
      <c r="B30" s="106">
        <v>955</v>
      </c>
      <c r="C30" s="106" t="str">
        <f>VLOOKUP(B30,'[1]LISTADO ATM'!$A$2:$B$820,2,0)</f>
        <v xml:space="preserve">ATM Oficina Americana Independencia II </v>
      </c>
      <c r="D30" s="124" t="s">
        <v>2454</v>
      </c>
      <c r="E30" s="127">
        <v>335813597</v>
      </c>
    </row>
    <row r="31" spans="1:5" ht="18" x14ac:dyDescent="0.25">
      <c r="A31" s="111" t="str">
        <f>VLOOKUP(B31,'[1]LISTADO ATM'!$A$2:$C$820,3,0)</f>
        <v>DISTRITO NACIONAL</v>
      </c>
      <c r="B31" s="106">
        <v>734</v>
      </c>
      <c r="C31" s="106" t="str">
        <f>VLOOKUP(B31,'[1]LISTADO ATM'!$A$2:$B$820,2,0)</f>
        <v xml:space="preserve">ATM Oficina Independencia I </v>
      </c>
      <c r="D31" s="124" t="s">
        <v>2454</v>
      </c>
      <c r="E31" s="127">
        <v>335813652</v>
      </c>
    </row>
    <row r="32" spans="1:5" ht="18" x14ac:dyDescent="0.25">
      <c r="A32" s="111" t="str">
        <f>VLOOKUP(B32,'[1]LISTADO ATM'!$A$2:$C$820,3,0)</f>
        <v>DISTRITO NACIONAL</v>
      </c>
      <c r="B32" s="106">
        <v>387</v>
      </c>
      <c r="C32" s="106" t="str">
        <f>VLOOKUP(B32,'[1]LISTADO ATM'!$A$2:$B$820,2,0)</f>
        <v xml:space="preserve">ATM S/M La Cadena San Vicente de Paul </v>
      </c>
      <c r="D32" s="124" t="s">
        <v>2454</v>
      </c>
      <c r="E32" s="127">
        <v>335813653</v>
      </c>
    </row>
    <row r="33" spans="1:5" ht="18" x14ac:dyDescent="0.25">
      <c r="A33" s="111" t="str">
        <f>VLOOKUP(B33,'[1]LISTADO ATM'!$A$2:$C$820,3,0)</f>
        <v>DISTRITO NACIONAL</v>
      </c>
      <c r="B33" s="106">
        <v>354</v>
      </c>
      <c r="C33" s="106" t="str">
        <f>VLOOKUP(B33,'[1]LISTADO ATM'!$A$2:$B$820,2,0)</f>
        <v xml:space="preserve">ATM Oficina Núñez de Cáceres II </v>
      </c>
      <c r="D33" s="124" t="s">
        <v>2454</v>
      </c>
      <c r="E33" s="127">
        <v>335813654</v>
      </c>
    </row>
    <row r="34" spans="1:5" ht="18" x14ac:dyDescent="0.25">
      <c r="A34" s="111" t="str">
        <f>VLOOKUP(B34,'[1]LISTADO ATM'!$A$2:$C$820,3,0)</f>
        <v>DISTRITO NACIONAL</v>
      </c>
      <c r="B34" s="106">
        <v>993</v>
      </c>
      <c r="C34" s="106" t="str">
        <f>VLOOKUP(B34,'[1]LISTADO ATM'!$A$2:$B$820,2,0)</f>
        <v xml:space="preserve">ATM Centro Medico Integral II </v>
      </c>
      <c r="D34" s="124" t="s">
        <v>2454</v>
      </c>
      <c r="E34" s="127">
        <v>335813656</v>
      </c>
    </row>
    <row r="35" spans="1:5" ht="18" x14ac:dyDescent="0.25">
      <c r="A35" s="111" t="str">
        <f>VLOOKUP(B35,'[1]LISTADO ATM'!$A$2:$C$820,3,0)</f>
        <v>DISTRITO NACIONAL</v>
      </c>
      <c r="B35" s="106">
        <v>629</v>
      </c>
      <c r="C35" s="106" t="str">
        <f>VLOOKUP(B35,'[1]LISTADO ATM'!$A$2:$B$820,2,0)</f>
        <v xml:space="preserve">ATM Oficina Americana Independencia I </v>
      </c>
      <c r="D35" s="124" t="s">
        <v>2454</v>
      </c>
      <c r="E35" s="127">
        <v>335813660</v>
      </c>
    </row>
    <row r="36" spans="1:5" ht="18" x14ac:dyDescent="0.25">
      <c r="A36" s="111" t="str">
        <f>VLOOKUP(B36,'[1]LISTADO ATM'!$A$2:$C$820,3,0)</f>
        <v>DISTRITO NACIONAL</v>
      </c>
      <c r="B36" s="106">
        <v>684</v>
      </c>
      <c r="C36" s="106" t="str">
        <f>VLOOKUP(B36,'[1]LISTADO ATM'!$A$2:$B$820,2,0)</f>
        <v>ATM Estación Texaco Prolongación 27 Febrero</v>
      </c>
      <c r="D36" s="124" t="s">
        <v>2454</v>
      </c>
      <c r="E36" s="127">
        <v>335813671</v>
      </c>
    </row>
    <row r="37" spans="1:5" ht="18" x14ac:dyDescent="0.25">
      <c r="A37" s="111" t="str">
        <f>VLOOKUP(B37,'[1]LISTADO ATM'!$A$2:$C$820,3,0)</f>
        <v>DISTRITO NACIONAL</v>
      </c>
      <c r="B37" s="106">
        <v>235</v>
      </c>
      <c r="C37" s="106" t="str">
        <f>VLOOKUP(B37,'[1]LISTADO ATM'!$A$2:$B$820,2,0)</f>
        <v xml:space="preserve">ATM Oficina Multicentro La Sirena San Isidro </v>
      </c>
      <c r="D37" s="124" t="s">
        <v>2454</v>
      </c>
      <c r="E37" s="127">
        <v>335813672</v>
      </c>
    </row>
    <row r="38" spans="1:5" ht="18" x14ac:dyDescent="0.25">
      <c r="A38" s="111" t="str">
        <f>VLOOKUP(B38,'[1]LISTADO ATM'!$A$2:$C$820,3,0)</f>
        <v>SUR</v>
      </c>
      <c r="B38" s="106">
        <v>45</v>
      </c>
      <c r="C38" s="106" t="str">
        <f>VLOOKUP(B38,'[1]LISTADO ATM'!$A$2:$B$820,2,0)</f>
        <v xml:space="preserve">ATM Oficina Tamayo </v>
      </c>
      <c r="D38" s="124" t="s">
        <v>2454</v>
      </c>
      <c r="E38" s="127">
        <v>335813670</v>
      </c>
    </row>
    <row r="39" spans="1:5" ht="18" x14ac:dyDescent="0.25">
      <c r="A39" s="111" t="str">
        <f>VLOOKUP(B39,'[1]LISTADO ATM'!$A$2:$C$820,3,0)</f>
        <v>NORTE</v>
      </c>
      <c r="B39" s="106">
        <v>944</v>
      </c>
      <c r="C39" s="106" t="str">
        <f>VLOOKUP(B39,'[1]LISTADO ATM'!$A$2:$B$820,2,0)</f>
        <v xml:space="preserve">ATM UNP Mao </v>
      </c>
      <c r="D39" s="124" t="s">
        <v>2454</v>
      </c>
      <c r="E39" s="127">
        <v>335813693</v>
      </c>
    </row>
    <row r="40" spans="1:5" ht="18" x14ac:dyDescent="0.25">
      <c r="A40" s="111" t="e">
        <f>VLOOKUP(B40,'[1]LISTADO ATM'!$A$2:$C$820,3,0)</f>
        <v>#N/A</v>
      </c>
      <c r="B40" s="106"/>
      <c r="C40" s="106" t="e">
        <f>VLOOKUP(B40,'[1]LISTADO ATM'!$A$2:$B$820,2,0)</f>
        <v>#N/A</v>
      </c>
      <c r="D40" s="124" t="s">
        <v>2454</v>
      </c>
      <c r="E40" s="127"/>
    </row>
    <row r="41" spans="1:5" ht="18" x14ac:dyDescent="0.25">
      <c r="A41" s="111" t="e">
        <f>VLOOKUP(B41,'[1]LISTADO ATM'!$A$2:$C$820,3,0)</f>
        <v>#N/A</v>
      </c>
      <c r="B41" s="106"/>
      <c r="C41" s="106" t="e">
        <f>VLOOKUP(B41,'[1]LISTADO ATM'!$A$2:$B$820,2,0)</f>
        <v>#N/A</v>
      </c>
      <c r="D41" s="124" t="s">
        <v>2454</v>
      </c>
      <c r="E41" s="127"/>
    </row>
    <row r="42" spans="1:5" ht="18" x14ac:dyDescent="0.25">
      <c r="A42" s="111" t="e">
        <f>VLOOKUP(B42,'[1]LISTADO ATM'!$A$2:$C$820,3,0)</f>
        <v>#N/A</v>
      </c>
      <c r="B42" s="106"/>
      <c r="C42" s="106" t="e">
        <f>VLOOKUP(B42,'[1]LISTADO ATM'!$A$2:$B$820,2,0)</f>
        <v>#N/A</v>
      </c>
      <c r="D42" s="124" t="s">
        <v>2454</v>
      </c>
      <c r="E42" s="127"/>
    </row>
    <row r="43" spans="1:5" ht="18" x14ac:dyDescent="0.25">
      <c r="A43" s="111" t="e">
        <f>VLOOKUP(B43,'[1]LISTADO ATM'!$A$2:$C$820,3,0)</f>
        <v>#N/A</v>
      </c>
      <c r="B43" s="106"/>
      <c r="C43" s="106" t="e">
        <f>VLOOKUP(B43,'[1]LISTADO ATM'!$A$2:$B$820,2,0)</f>
        <v>#N/A</v>
      </c>
      <c r="D43" s="124" t="s">
        <v>2454</v>
      </c>
      <c r="E43" s="127"/>
    </row>
    <row r="44" spans="1:5" ht="18" x14ac:dyDescent="0.25">
      <c r="A44" s="111" t="e">
        <f>VLOOKUP(B44,'[1]LISTADO ATM'!$A$2:$C$820,3,0)</f>
        <v>#N/A</v>
      </c>
      <c r="B44" s="106"/>
      <c r="C44" s="106" t="e">
        <f>VLOOKUP(B44,'[1]LISTADO ATM'!$A$2:$B$820,2,0)</f>
        <v>#N/A</v>
      </c>
      <c r="D44" s="124" t="s">
        <v>2454</v>
      </c>
      <c r="E44" s="127"/>
    </row>
    <row r="45" spans="1:5" ht="18" x14ac:dyDescent="0.25">
      <c r="A45" s="111" t="e">
        <f>VLOOKUP(B45,'[1]LISTADO ATM'!$A$2:$C$820,3,0)</f>
        <v>#N/A</v>
      </c>
      <c r="B45" s="106"/>
      <c r="C45" s="106" t="e">
        <f>VLOOKUP(B45,'[1]LISTADO ATM'!$A$2:$B$820,2,0)</f>
        <v>#N/A</v>
      </c>
      <c r="D45" s="124" t="s">
        <v>2454</v>
      </c>
      <c r="E45" s="127"/>
    </row>
    <row r="46" spans="1:5" ht="18" x14ac:dyDescent="0.25">
      <c r="A46" s="111" t="e">
        <f>VLOOKUP(B46,'[1]LISTADO ATM'!$A$2:$C$820,3,0)</f>
        <v>#N/A</v>
      </c>
      <c r="B46" s="106"/>
      <c r="C46" s="106" t="e">
        <f>VLOOKUP(B46,'[1]LISTADO ATM'!$A$2:$B$820,2,0)</f>
        <v>#N/A</v>
      </c>
      <c r="D46" s="124" t="s">
        <v>2454</v>
      </c>
      <c r="E46" s="127"/>
    </row>
    <row r="47" spans="1:5" ht="18.75" thickBot="1" x14ac:dyDescent="0.3">
      <c r="A47" s="112" t="s">
        <v>2428</v>
      </c>
      <c r="B47" s="114">
        <f>COUNT(B30:B46)</f>
        <v>10</v>
      </c>
      <c r="C47" s="123"/>
      <c r="D47" s="123"/>
      <c r="E47" s="123"/>
    </row>
    <row r="48" spans="1:5" ht="15.75" thickBot="1" x14ac:dyDescent="0.3">
      <c r="E48" s="110"/>
    </row>
    <row r="49" spans="1:5" ht="18.75" thickBot="1" x14ac:dyDescent="0.3">
      <c r="A49" s="139" t="s">
        <v>2499</v>
      </c>
      <c r="B49" s="140"/>
      <c r="C49" s="140"/>
      <c r="D49" s="140"/>
      <c r="E49" s="141"/>
    </row>
    <row r="50" spans="1:5" ht="18" x14ac:dyDescent="0.25">
      <c r="A50" s="104" t="s">
        <v>15</v>
      </c>
      <c r="B50" s="104" t="s">
        <v>2426</v>
      </c>
      <c r="C50" s="105" t="s">
        <v>46</v>
      </c>
      <c r="D50" s="105" t="s">
        <v>2432</v>
      </c>
      <c r="E50" s="121" t="s">
        <v>2427</v>
      </c>
    </row>
    <row r="51" spans="1:5" ht="18" x14ac:dyDescent="0.25">
      <c r="A51" s="111" t="str">
        <f>VLOOKUP(B51,'[1]LISTADO ATM'!$A$2:$C$820,3,0)</f>
        <v>DISTRITO NACIONAL</v>
      </c>
      <c r="B51" s="106">
        <v>745</v>
      </c>
      <c r="C51" s="106" t="str">
        <f>VLOOKUP(B51,'[1]LISTADO ATM'!$A$2:$B$820,2,0)</f>
        <v xml:space="preserve">ATM Oficina Ave. Duarte </v>
      </c>
      <c r="D51" s="106" t="s">
        <v>2497</v>
      </c>
      <c r="E51" s="128">
        <v>335813160</v>
      </c>
    </row>
    <row r="52" spans="1:5" ht="18" x14ac:dyDescent="0.25">
      <c r="A52" s="111" t="str">
        <f>VLOOKUP(B52,'[1]LISTADO ATM'!$A$2:$C$820,3,0)</f>
        <v>DISTRITO NACIONAL</v>
      </c>
      <c r="B52" s="106">
        <v>441</v>
      </c>
      <c r="C52" s="106" t="str">
        <f>VLOOKUP(B52,'[1]LISTADO ATM'!$A$2:$B$820,2,0)</f>
        <v>ATM Estacion de Servicio Romulo Betancour</v>
      </c>
      <c r="D52" s="106" t="s">
        <v>2497</v>
      </c>
      <c r="E52" s="113">
        <v>335813322</v>
      </c>
    </row>
    <row r="53" spans="1:5" ht="18" x14ac:dyDescent="0.25">
      <c r="A53" s="111" t="str">
        <f>VLOOKUP(B53,'[1]LISTADO ATM'!$A$2:$C$820,3,0)</f>
        <v>DISTRITO NACIONAL</v>
      </c>
      <c r="B53" s="106">
        <v>600</v>
      </c>
      <c r="C53" s="106" t="str">
        <f>VLOOKUP(B53,'[1]LISTADO ATM'!$A$2:$B$820,2,0)</f>
        <v>ATM S/M Bravo Hipica</v>
      </c>
      <c r="D53" s="106" t="s">
        <v>2497</v>
      </c>
      <c r="E53" s="128">
        <v>335813655</v>
      </c>
    </row>
    <row r="54" spans="1:5" ht="18" x14ac:dyDescent="0.25">
      <c r="A54" s="111" t="e">
        <f>VLOOKUP(B54,'[1]LISTADO ATM'!$A$2:$C$820,3,0)</f>
        <v>#N/A</v>
      </c>
      <c r="B54" s="106"/>
      <c r="C54" s="106" t="e">
        <f>VLOOKUP(B54,'[1]LISTADO ATM'!$A$2:$B$820,2,0)</f>
        <v>#N/A</v>
      </c>
      <c r="D54" s="106" t="s">
        <v>2497</v>
      </c>
      <c r="E54" s="128"/>
    </row>
    <row r="55" spans="1:5" ht="18" x14ac:dyDescent="0.25">
      <c r="A55" s="111" t="e">
        <f>VLOOKUP(B55,'[1]LISTADO ATM'!$A$2:$C$820,3,0)</f>
        <v>#N/A</v>
      </c>
      <c r="B55" s="106"/>
      <c r="C55" s="106" t="e">
        <f>VLOOKUP(B55,'[1]LISTADO ATM'!$A$2:$B$820,2,0)</f>
        <v>#N/A</v>
      </c>
      <c r="D55" s="106" t="s">
        <v>2497</v>
      </c>
      <c r="E55" s="128"/>
    </row>
    <row r="56" spans="1:5" ht="18" x14ac:dyDescent="0.25">
      <c r="A56" s="111" t="e">
        <f>VLOOKUP(B56,'[1]LISTADO ATM'!$A$2:$C$820,3,0)</f>
        <v>#N/A</v>
      </c>
      <c r="B56" s="106"/>
      <c r="C56" s="106" t="e">
        <f>VLOOKUP(B56,'[1]LISTADO ATM'!$A$2:$B$820,2,0)</f>
        <v>#N/A</v>
      </c>
      <c r="D56" s="106" t="s">
        <v>2497</v>
      </c>
      <c r="E56" s="128"/>
    </row>
    <row r="57" spans="1:5" ht="18" x14ac:dyDescent="0.25">
      <c r="A57" s="111" t="e">
        <f>VLOOKUP(B57,'[1]LISTADO ATM'!$A$2:$C$820,3,0)</f>
        <v>#N/A</v>
      </c>
      <c r="B57" s="106"/>
      <c r="C57" s="106" t="e">
        <f>VLOOKUP(B57,'[1]LISTADO ATM'!$A$2:$B$820,2,0)</f>
        <v>#N/A</v>
      </c>
      <c r="D57" s="106" t="s">
        <v>2497</v>
      </c>
      <c r="E57" s="128"/>
    </row>
    <row r="58" spans="1:5" ht="18" x14ac:dyDescent="0.25">
      <c r="A58" s="111" t="e">
        <f>VLOOKUP(B58,'[1]LISTADO ATM'!$A$2:$C$820,3,0)</f>
        <v>#N/A</v>
      </c>
      <c r="B58" s="106"/>
      <c r="C58" s="106" t="e">
        <f>VLOOKUP(B58,'[1]LISTADO ATM'!$A$2:$B$820,2,0)</f>
        <v>#N/A</v>
      </c>
      <c r="D58" s="106" t="s">
        <v>2497</v>
      </c>
      <c r="E58" s="128"/>
    </row>
    <row r="59" spans="1:5" ht="18" x14ac:dyDescent="0.25">
      <c r="A59" s="111" t="e">
        <f>VLOOKUP(B59,'[1]LISTADO ATM'!$A$2:$C$820,3,0)</f>
        <v>#N/A</v>
      </c>
      <c r="B59" s="106"/>
      <c r="C59" s="106" t="e">
        <f>VLOOKUP(B59,'[1]LISTADO ATM'!$A$2:$B$820,2,0)</f>
        <v>#N/A</v>
      </c>
      <c r="D59" s="106" t="s">
        <v>2497</v>
      </c>
      <c r="E59" s="128"/>
    </row>
    <row r="60" spans="1:5" ht="18" x14ac:dyDescent="0.25">
      <c r="A60" s="111" t="e">
        <f>VLOOKUP(B60,'[1]LISTADO ATM'!$A$2:$C$820,3,0)</f>
        <v>#N/A</v>
      </c>
      <c r="B60" s="106"/>
      <c r="C60" s="106" t="e">
        <f>VLOOKUP(B60,'[1]LISTADO ATM'!$A$2:$B$820,2,0)</f>
        <v>#N/A</v>
      </c>
      <c r="D60" s="106" t="s">
        <v>2497</v>
      </c>
      <c r="E60" s="128"/>
    </row>
    <row r="61" spans="1:5" ht="18" x14ac:dyDescent="0.25">
      <c r="A61" s="111" t="e">
        <f>VLOOKUP(B61,'[1]LISTADO ATM'!$A$2:$C$820,3,0)</f>
        <v>#N/A</v>
      </c>
      <c r="B61" s="106"/>
      <c r="C61" s="106" t="e">
        <f>VLOOKUP(B61,'[1]LISTADO ATM'!$A$2:$B$820,2,0)</f>
        <v>#N/A</v>
      </c>
      <c r="D61" s="106" t="s">
        <v>2497</v>
      </c>
      <c r="E61" s="128"/>
    </row>
    <row r="62" spans="1:5" ht="18" x14ac:dyDescent="0.25">
      <c r="A62" s="111" t="e">
        <f>VLOOKUP(B62,'[1]LISTADO ATM'!$A$2:$C$820,3,0)</f>
        <v>#N/A</v>
      </c>
      <c r="B62" s="106"/>
      <c r="C62" s="106" t="e">
        <f>VLOOKUP(B62,'[1]LISTADO ATM'!$A$2:$B$820,2,0)</f>
        <v>#N/A</v>
      </c>
      <c r="D62" s="106" t="s">
        <v>2497</v>
      </c>
      <c r="E62" s="128"/>
    </row>
    <row r="63" spans="1:5" ht="18.75" thickBot="1" x14ac:dyDescent="0.3">
      <c r="A63" s="108" t="s">
        <v>2428</v>
      </c>
      <c r="B63" s="114">
        <f>COUNT(B51:B62)</f>
        <v>3</v>
      </c>
      <c r="C63" s="123"/>
      <c r="D63" s="107"/>
      <c r="E63" s="125"/>
    </row>
    <row r="64" spans="1:5" ht="15.75" thickBot="1" x14ac:dyDescent="0.3">
      <c r="E64" s="110"/>
    </row>
    <row r="65" spans="1:5" ht="18.75" thickBot="1" x14ac:dyDescent="0.3">
      <c r="A65" s="144" t="s">
        <v>2429</v>
      </c>
      <c r="B65" s="145"/>
      <c r="E65" s="110"/>
    </row>
    <row r="66" spans="1:5" ht="18.75" thickBot="1" x14ac:dyDescent="0.3">
      <c r="A66" s="146">
        <f>+B47+B63</f>
        <v>13</v>
      </c>
      <c r="B66" s="147"/>
      <c r="E66" s="110"/>
    </row>
    <row r="67" spans="1:5" ht="15.75" thickBot="1" x14ac:dyDescent="0.3">
      <c r="E67" s="110"/>
    </row>
    <row r="68" spans="1:5" ht="18.75" thickBot="1" x14ac:dyDescent="0.3">
      <c r="A68" s="139" t="s">
        <v>2431</v>
      </c>
      <c r="B68" s="140"/>
      <c r="C68" s="140"/>
      <c r="D68" s="140"/>
      <c r="E68" s="141"/>
    </row>
    <row r="69" spans="1:5" ht="18" x14ac:dyDescent="0.25">
      <c r="A69" s="115" t="s">
        <v>15</v>
      </c>
      <c r="B69" s="115" t="s">
        <v>2426</v>
      </c>
      <c r="C69" s="109" t="s">
        <v>46</v>
      </c>
      <c r="D69" s="142" t="s">
        <v>2432</v>
      </c>
      <c r="E69" s="143"/>
    </row>
    <row r="70" spans="1:5" ht="18" x14ac:dyDescent="0.25">
      <c r="A70" s="106" t="str">
        <f>VLOOKUP(B70,'[1]LISTADO ATM'!$A$2:$C$820,3,0)</f>
        <v>DISTRITO NACIONAL</v>
      </c>
      <c r="B70" s="106">
        <v>449</v>
      </c>
      <c r="C70" s="111" t="str">
        <f>VLOOKUP(B70,'[1]LISTADO ATM'!$A$2:$B$820,2,0)</f>
        <v>ATM Autobanco Lope de Vega II</v>
      </c>
      <c r="D70" s="135" t="s">
        <v>2513</v>
      </c>
      <c r="E70" s="136"/>
    </row>
    <row r="71" spans="1:5" ht="18" x14ac:dyDescent="0.25">
      <c r="A71" s="106" t="str">
        <f>VLOOKUP(B71,'[1]LISTADO ATM'!$A$2:$C$820,3,0)</f>
        <v>DISTRITO NACIONAL</v>
      </c>
      <c r="B71" s="106">
        <v>557</v>
      </c>
      <c r="C71" s="111" t="str">
        <f>VLOOKUP(B71,'[1]LISTADO ATM'!$A$2:$B$820,2,0)</f>
        <v xml:space="preserve">ATM Multicentro La Sirena Ave. Mella </v>
      </c>
      <c r="D71" s="135" t="s">
        <v>2503</v>
      </c>
      <c r="E71" s="136"/>
    </row>
    <row r="72" spans="1:5" ht="18" x14ac:dyDescent="0.25">
      <c r="A72" s="106" t="str">
        <f>VLOOKUP(B72,'[1]LISTADO ATM'!$A$2:$C$820,3,0)</f>
        <v>DISTRITO NACIONAL</v>
      </c>
      <c r="B72" s="106">
        <v>976</v>
      </c>
      <c r="C72" s="111" t="str">
        <f>VLOOKUP(B72,'[1]LISTADO ATM'!$A$2:$B$820,2,0)</f>
        <v xml:space="preserve">ATM Oficina Diamond Plaza I </v>
      </c>
      <c r="D72" s="135" t="s">
        <v>2513</v>
      </c>
      <c r="E72" s="136"/>
    </row>
    <row r="73" spans="1:5" ht="18" x14ac:dyDescent="0.25">
      <c r="A73" s="106" t="str">
        <f>VLOOKUP(B73,'[1]LISTADO ATM'!$A$2:$C$820,3,0)</f>
        <v>DISTRITO NACIONAL</v>
      </c>
      <c r="B73" s="106">
        <v>407</v>
      </c>
      <c r="C73" s="111" t="str">
        <f>VLOOKUP(B73,'[1]LISTADO ATM'!$A$2:$B$820,2,0)</f>
        <v xml:space="preserve">ATM Multicentro La Sirena Villa Mella </v>
      </c>
      <c r="D73" s="135" t="s">
        <v>2513</v>
      </c>
      <c r="E73" s="136"/>
    </row>
    <row r="74" spans="1:5" ht="18" x14ac:dyDescent="0.25">
      <c r="A74" s="106" t="str">
        <f>VLOOKUP(B74,'[1]LISTADO ATM'!$A$2:$C$820,3,0)</f>
        <v>DISTRITO NACIONAL</v>
      </c>
      <c r="B74" s="106">
        <v>800</v>
      </c>
      <c r="C74" s="111" t="str">
        <f>VLOOKUP(B74,'[1]LISTADO ATM'!$A$2:$B$820,2,0)</f>
        <v xml:space="preserve">ATM Estación Next Dipsa Pedro Livio Cedeño </v>
      </c>
      <c r="D74" s="135" t="s">
        <v>2513</v>
      </c>
      <c r="E74" s="136"/>
    </row>
    <row r="75" spans="1:5" ht="18" x14ac:dyDescent="0.25">
      <c r="A75" s="106" t="str">
        <f>VLOOKUP(B75,'[1]LISTADO ATM'!$A$2:$C$820,3,0)</f>
        <v>DISTRITO NACIONAL</v>
      </c>
      <c r="B75" s="106">
        <v>801</v>
      </c>
      <c r="C75" s="111" t="str">
        <f>VLOOKUP(B75,'[1]LISTADO ATM'!$A$2:$B$820,2,0)</f>
        <v xml:space="preserve">ATM Galería 360 Food Court </v>
      </c>
      <c r="D75" s="135" t="s">
        <v>2513</v>
      </c>
      <c r="E75" s="136"/>
    </row>
    <row r="76" spans="1:5" ht="18" x14ac:dyDescent="0.25">
      <c r="A76" s="106" t="str">
        <f>VLOOKUP(B76,'[1]LISTADO ATM'!$A$2:$C$820,3,0)</f>
        <v>ESTE</v>
      </c>
      <c r="B76" s="106">
        <v>429</v>
      </c>
      <c r="C76" s="111" t="str">
        <f>VLOOKUP(B76,'[1]LISTADO ATM'!$A$2:$B$820,2,0)</f>
        <v xml:space="preserve">ATM Oficina Jumbo La Romana </v>
      </c>
      <c r="D76" s="135" t="s">
        <v>2513</v>
      </c>
      <c r="E76" s="136"/>
    </row>
    <row r="77" spans="1:5" ht="18" x14ac:dyDescent="0.25">
      <c r="A77" s="106" t="str">
        <f>VLOOKUP(B77,'[1]LISTADO ATM'!$A$2:$C$820,3,0)</f>
        <v>SUR</v>
      </c>
      <c r="B77" s="106">
        <v>829</v>
      </c>
      <c r="C77" s="111" t="str">
        <f>VLOOKUP(B77,'[1]LISTADO ATM'!$A$2:$B$820,2,0)</f>
        <v xml:space="preserve">ATM UNP Multicentro Sirena Baní </v>
      </c>
      <c r="D77" s="135" t="s">
        <v>2513</v>
      </c>
      <c r="E77" s="136"/>
    </row>
    <row r="78" spans="1:5" ht="18" x14ac:dyDescent="0.25">
      <c r="A78" s="106" t="str">
        <f>VLOOKUP(B78,'[1]LISTADO ATM'!$A$2:$C$820,3,0)</f>
        <v>NORTE</v>
      </c>
      <c r="B78" s="106">
        <v>728</v>
      </c>
      <c r="C78" s="111" t="str">
        <f>VLOOKUP(B78,'[1]LISTADO ATM'!$A$2:$B$820,2,0)</f>
        <v xml:space="preserve">ATM UNP La Vega Oficina Regional Norcentral </v>
      </c>
      <c r="D78" s="135" t="s">
        <v>2503</v>
      </c>
      <c r="E78" s="136"/>
    </row>
    <row r="79" spans="1:5" ht="18" x14ac:dyDescent="0.25">
      <c r="A79" s="106" t="str">
        <f>VLOOKUP(B79,'[1]LISTADO ATM'!$A$2:$C$820,3,0)</f>
        <v>DISTRITO NACIONAL</v>
      </c>
      <c r="B79" s="106">
        <v>717</v>
      </c>
      <c r="C79" s="111" t="str">
        <f>VLOOKUP(B79,'[1]LISTADO ATM'!$A$2:$B$820,2,0)</f>
        <v xml:space="preserve">ATM Oficina Los Alcarrizos </v>
      </c>
      <c r="D79" s="135" t="s">
        <v>2513</v>
      </c>
      <c r="E79" s="136"/>
    </row>
    <row r="80" spans="1:5" ht="18" x14ac:dyDescent="0.25">
      <c r="A80" s="106" t="str">
        <f>VLOOKUP(B80,'[1]LISTADO ATM'!$A$2:$C$820,3,0)</f>
        <v>DISTRITO NACIONAL</v>
      </c>
      <c r="B80" s="106">
        <v>382</v>
      </c>
      <c r="C80" s="111" t="str">
        <f>VLOOKUP(B80,'[1]LISTADO ATM'!$A$2:$B$820,2,0)</f>
        <v>ATM Estación del Metro María Montés</v>
      </c>
      <c r="D80" s="135" t="s">
        <v>2513</v>
      </c>
      <c r="E80" s="136"/>
    </row>
    <row r="81" spans="1:5" ht="18" x14ac:dyDescent="0.25">
      <c r="A81" s="106" t="str">
        <f>VLOOKUP(B81,'[1]LISTADO ATM'!$A$2:$C$820,3,0)</f>
        <v>DISTRITO NACIONAL</v>
      </c>
      <c r="B81" s="106">
        <v>570</v>
      </c>
      <c r="C81" s="111" t="str">
        <f>VLOOKUP(B81,'[1]LISTADO ATM'!$A$2:$B$820,2,0)</f>
        <v xml:space="preserve">ATM S/M Liverpool Villa Mella </v>
      </c>
      <c r="D81" s="135" t="s">
        <v>2513</v>
      </c>
      <c r="E81" s="136"/>
    </row>
    <row r="82" spans="1:5" ht="18" x14ac:dyDescent="0.25">
      <c r="A82" s="106" t="str">
        <f>VLOOKUP(B82,'[1]LISTADO ATM'!$A$2:$C$820,3,0)</f>
        <v>DISTRITO NACIONAL</v>
      </c>
      <c r="B82" s="106">
        <v>355</v>
      </c>
      <c r="C82" s="111" t="str">
        <f>VLOOKUP(B82,'[1]LISTADO ATM'!$A$2:$B$820,2,0)</f>
        <v xml:space="preserve">ATM UNP Metro II </v>
      </c>
      <c r="D82" s="135" t="s">
        <v>2513</v>
      </c>
      <c r="E82" s="136"/>
    </row>
    <row r="83" spans="1:5" ht="18" x14ac:dyDescent="0.25">
      <c r="A83" s="106" t="e">
        <f>VLOOKUP(B83,'[1]LISTADO ATM'!$A$2:$C$820,3,0)</f>
        <v>#N/A</v>
      </c>
      <c r="B83" s="106"/>
      <c r="C83" s="111" t="e">
        <f>VLOOKUP(B83,'[1]LISTADO ATM'!$A$2:$B$820,2,0)</f>
        <v>#N/A</v>
      </c>
      <c r="D83" s="130"/>
      <c r="E83" s="131"/>
    </row>
    <row r="84" spans="1:5" ht="18" x14ac:dyDescent="0.25">
      <c r="A84" s="106" t="e">
        <f>VLOOKUP(B84,'[1]LISTADO ATM'!$A$2:$C$820,3,0)</f>
        <v>#N/A</v>
      </c>
      <c r="B84" s="106"/>
      <c r="C84" s="111" t="e">
        <f>VLOOKUP(B84,'[1]LISTADO ATM'!$A$2:$B$820,2,0)</f>
        <v>#N/A</v>
      </c>
      <c r="D84" s="130"/>
      <c r="E84" s="131"/>
    </row>
    <row r="85" spans="1:5" ht="18.75" thickBot="1" x14ac:dyDescent="0.3">
      <c r="A85" s="108" t="s">
        <v>2428</v>
      </c>
      <c r="B85" s="114">
        <f>COUNT(B70:B82)</f>
        <v>13</v>
      </c>
      <c r="C85" s="123"/>
      <c r="D85" s="137"/>
      <c r="E85" s="138"/>
    </row>
  </sheetData>
  <mergeCells count="24">
    <mergeCell ref="D72:E72"/>
    <mergeCell ref="D73:E73"/>
    <mergeCell ref="D81:E81"/>
    <mergeCell ref="D76:E76"/>
    <mergeCell ref="D77:E77"/>
    <mergeCell ref="D78:E78"/>
    <mergeCell ref="D79:E79"/>
    <mergeCell ref="D80:E80"/>
    <mergeCell ref="D82:E82"/>
    <mergeCell ref="D71:E71"/>
    <mergeCell ref="A1:E1"/>
    <mergeCell ref="A2:E2"/>
    <mergeCell ref="A7:E7"/>
    <mergeCell ref="C26:E26"/>
    <mergeCell ref="A28:E28"/>
    <mergeCell ref="A49:E49"/>
    <mergeCell ref="A65:B65"/>
    <mergeCell ref="A66:B66"/>
    <mergeCell ref="A68:E68"/>
    <mergeCell ref="D69:E69"/>
    <mergeCell ref="D70:E70"/>
    <mergeCell ref="D75:E75"/>
    <mergeCell ref="D85:E85"/>
    <mergeCell ref="D74:E74"/>
  </mergeCells>
  <phoneticPr fontId="47" type="noConversion"/>
  <conditionalFormatting sqref="B1:B16 B21:B1048576">
    <cfRule type="duplicateValues" dxfId="797" priority="13"/>
    <cfRule type="duplicateValues" dxfId="796" priority="15"/>
  </conditionalFormatting>
  <conditionalFormatting sqref="E83:E1048576 E1:E75">
    <cfRule type="duplicateValues" dxfId="795" priority="14"/>
  </conditionalFormatting>
  <conditionalFormatting sqref="B1:B16 B21:B1048576">
    <cfRule type="duplicateValues" dxfId="794" priority="11"/>
  </conditionalFormatting>
  <conditionalFormatting sqref="E76">
    <cfRule type="duplicateValues" dxfId="793" priority="10"/>
  </conditionalFormatting>
  <conditionalFormatting sqref="E77">
    <cfRule type="duplicateValues" dxfId="792" priority="9"/>
  </conditionalFormatting>
  <conditionalFormatting sqref="E78">
    <cfRule type="duplicateValues" dxfId="791" priority="8"/>
  </conditionalFormatting>
  <conditionalFormatting sqref="E79">
    <cfRule type="duplicateValues" dxfId="790" priority="7"/>
  </conditionalFormatting>
  <conditionalFormatting sqref="E80">
    <cfRule type="duplicateValues" dxfId="789" priority="6"/>
  </conditionalFormatting>
  <conditionalFormatting sqref="E81">
    <cfRule type="duplicateValues" dxfId="788" priority="5"/>
  </conditionalFormatting>
  <conditionalFormatting sqref="E1:E81 E83:E1048576">
    <cfRule type="duplicateValues" dxfId="787" priority="4"/>
  </conditionalFormatting>
  <conditionalFormatting sqref="B1:B1048576">
    <cfRule type="duplicateValues" dxfId="786" priority="3"/>
  </conditionalFormatting>
  <conditionalFormatting sqref="E82">
    <cfRule type="duplicateValues" dxfId="712" priority="2"/>
  </conditionalFormatting>
  <conditionalFormatting sqref="E82">
    <cfRule type="duplicateValues" dxfId="7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2505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2498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2501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2488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2489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2494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2492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2436</v>
      </c>
      <c r="B1" s="159"/>
      <c r="C1" s="159"/>
      <c r="D1" s="159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2446</v>
      </c>
      <c r="B25" s="159"/>
      <c r="C25" s="159"/>
      <c r="D25" s="159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85" priority="119152"/>
  </conditionalFormatting>
  <conditionalFormatting sqref="A7:A11">
    <cfRule type="duplicateValues" dxfId="784" priority="119156"/>
    <cfRule type="duplicateValues" dxfId="783" priority="119157"/>
  </conditionalFormatting>
  <conditionalFormatting sqref="A7:A11">
    <cfRule type="duplicateValues" dxfId="782" priority="119160"/>
    <cfRule type="duplicateValues" dxfId="781" priority="119161"/>
  </conditionalFormatting>
  <conditionalFormatting sqref="B37:B39">
    <cfRule type="duplicateValues" dxfId="780" priority="219"/>
    <cfRule type="duplicateValues" dxfId="779" priority="220"/>
  </conditionalFormatting>
  <conditionalFormatting sqref="B37:B39">
    <cfRule type="duplicateValues" dxfId="778" priority="218"/>
  </conditionalFormatting>
  <conditionalFormatting sqref="B37:B39">
    <cfRule type="duplicateValues" dxfId="777" priority="217"/>
  </conditionalFormatting>
  <conditionalFormatting sqref="B37:B39">
    <cfRule type="duplicateValues" dxfId="776" priority="215"/>
    <cfRule type="duplicateValues" dxfId="775" priority="216"/>
  </conditionalFormatting>
  <conditionalFormatting sqref="B3">
    <cfRule type="duplicateValues" dxfId="774" priority="193"/>
    <cfRule type="duplicateValues" dxfId="773" priority="194"/>
  </conditionalFormatting>
  <conditionalFormatting sqref="B3">
    <cfRule type="duplicateValues" dxfId="772" priority="192"/>
  </conditionalFormatting>
  <conditionalFormatting sqref="B3">
    <cfRule type="duplicateValues" dxfId="771" priority="191"/>
  </conditionalFormatting>
  <conditionalFormatting sqref="B3">
    <cfRule type="duplicateValues" dxfId="770" priority="189"/>
    <cfRule type="duplicateValues" dxfId="769" priority="190"/>
  </conditionalFormatting>
  <conditionalFormatting sqref="A4:A6">
    <cfRule type="duplicateValues" dxfId="768" priority="188"/>
  </conditionalFormatting>
  <conditionalFormatting sqref="A4:A6">
    <cfRule type="duplicateValues" dxfId="767" priority="186"/>
    <cfRule type="duplicateValues" dxfId="766" priority="187"/>
  </conditionalFormatting>
  <conditionalFormatting sqref="A4:A6">
    <cfRule type="duplicateValues" dxfId="765" priority="184"/>
    <cfRule type="duplicateValues" dxfId="764" priority="185"/>
  </conditionalFormatting>
  <conditionalFormatting sqref="A3:A6">
    <cfRule type="duplicateValues" dxfId="763" priority="165"/>
  </conditionalFormatting>
  <conditionalFormatting sqref="A3:A6">
    <cfRule type="duplicateValues" dxfId="762" priority="163"/>
    <cfRule type="duplicateValues" dxfId="761" priority="164"/>
  </conditionalFormatting>
  <conditionalFormatting sqref="A3:A6">
    <cfRule type="duplicateValues" dxfId="760" priority="161"/>
    <cfRule type="duplicateValues" dxfId="759" priority="162"/>
  </conditionalFormatting>
  <conditionalFormatting sqref="B4:B6">
    <cfRule type="duplicateValues" dxfId="758" priority="158"/>
    <cfRule type="duplicateValues" dxfId="757" priority="159"/>
  </conditionalFormatting>
  <conditionalFormatting sqref="B4:B6">
    <cfRule type="duplicateValues" dxfId="756" priority="157"/>
  </conditionalFormatting>
  <conditionalFormatting sqref="B4:B6">
    <cfRule type="duplicateValues" dxfId="755" priority="156"/>
  </conditionalFormatting>
  <conditionalFormatting sqref="B4:B6">
    <cfRule type="duplicateValues" dxfId="754" priority="154"/>
    <cfRule type="duplicateValues" dxfId="75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168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148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148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147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107.5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106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106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112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4.67460648147971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752" priority="69"/>
  </conditionalFormatting>
  <conditionalFormatting sqref="E9:E1048576 E1:E2">
    <cfRule type="duplicateValues" dxfId="751" priority="99250"/>
  </conditionalFormatting>
  <conditionalFormatting sqref="E4">
    <cfRule type="duplicateValues" dxfId="750" priority="62"/>
  </conditionalFormatting>
  <conditionalFormatting sqref="E5:E8">
    <cfRule type="duplicateValues" dxfId="749" priority="60"/>
  </conditionalFormatting>
  <conditionalFormatting sqref="B12">
    <cfRule type="duplicateValues" dxfId="748" priority="34"/>
    <cfRule type="duplicateValues" dxfId="747" priority="35"/>
    <cfRule type="duplicateValues" dxfId="746" priority="36"/>
  </conditionalFormatting>
  <conditionalFormatting sqref="B12">
    <cfRule type="duplicateValues" dxfId="745" priority="33"/>
  </conditionalFormatting>
  <conditionalFormatting sqref="B12">
    <cfRule type="duplicateValues" dxfId="744" priority="31"/>
    <cfRule type="duplicateValues" dxfId="743" priority="32"/>
  </conditionalFormatting>
  <conditionalFormatting sqref="B12">
    <cfRule type="duplicateValues" dxfId="742" priority="28"/>
    <cfRule type="duplicateValues" dxfId="741" priority="29"/>
    <cfRule type="duplicateValues" dxfId="740" priority="30"/>
  </conditionalFormatting>
  <conditionalFormatting sqref="B12">
    <cfRule type="duplicateValues" dxfId="739" priority="27"/>
  </conditionalFormatting>
  <conditionalFormatting sqref="B12">
    <cfRule type="duplicateValues" dxfId="738" priority="25"/>
    <cfRule type="duplicateValues" dxfId="737" priority="26"/>
  </conditionalFormatting>
  <conditionalFormatting sqref="B12">
    <cfRule type="duplicateValues" dxfId="736" priority="24"/>
  </conditionalFormatting>
  <conditionalFormatting sqref="B12">
    <cfRule type="duplicateValues" dxfId="735" priority="21"/>
    <cfRule type="duplicateValues" dxfId="734" priority="22"/>
    <cfRule type="duplicateValues" dxfId="733" priority="23"/>
  </conditionalFormatting>
  <conditionalFormatting sqref="B12">
    <cfRule type="duplicateValues" dxfId="732" priority="20"/>
  </conditionalFormatting>
  <conditionalFormatting sqref="B12">
    <cfRule type="duplicateValues" dxfId="731" priority="19"/>
  </conditionalFormatting>
  <conditionalFormatting sqref="B14">
    <cfRule type="duplicateValues" dxfId="730" priority="18"/>
  </conditionalFormatting>
  <conditionalFormatting sqref="B14">
    <cfRule type="duplicateValues" dxfId="729" priority="15"/>
    <cfRule type="duplicateValues" dxfId="728" priority="16"/>
    <cfRule type="duplicateValues" dxfId="727" priority="17"/>
  </conditionalFormatting>
  <conditionalFormatting sqref="B14">
    <cfRule type="duplicateValues" dxfId="726" priority="13"/>
    <cfRule type="duplicateValues" dxfId="725" priority="14"/>
  </conditionalFormatting>
  <conditionalFormatting sqref="B14">
    <cfRule type="duplicateValues" dxfId="724" priority="10"/>
    <cfRule type="duplicateValues" dxfId="723" priority="11"/>
    <cfRule type="duplicateValues" dxfId="722" priority="12"/>
  </conditionalFormatting>
  <conditionalFormatting sqref="B14">
    <cfRule type="duplicateValues" dxfId="721" priority="9"/>
  </conditionalFormatting>
  <conditionalFormatting sqref="B14">
    <cfRule type="duplicateValues" dxfId="720" priority="8"/>
  </conditionalFormatting>
  <conditionalFormatting sqref="B14">
    <cfRule type="duplicateValues" dxfId="719" priority="7"/>
  </conditionalFormatting>
  <conditionalFormatting sqref="B14">
    <cfRule type="duplicateValues" dxfId="718" priority="4"/>
    <cfRule type="duplicateValues" dxfId="717" priority="5"/>
    <cfRule type="duplicateValues" dxfId="716" priority="6"/>
  </conditionalFormatting>
  <conditionalFormatting sqref="B14">
    <cfRule type="duplicateValues" dxfId="715" priority="2"/>
    <cfRule type="duplicateValues" dxfId="714" priority="3"/>
  </conditionalFormatting>
  <conditionalFormatting sqref="C14">
    <cfRule type="duplicateValues" dxfId="71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2021-01-31T20:30:30Z</cp:lastPrinted>
  <dcterms:created xsi:type="dcterms:W3CDTF">2014-10-01T23:18:29Z</dcterms:created>
  <dcterms:modified xsi:type="dcterms:W3CDTF">2021-03-07T02:59:23Z</dcterms:modified>
</cp:coreProperties>
</file>