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7\"/>
    </mc:Choice>
  </mc:AlternateContent>
  <bookViews>
    <workbookView xWindow="0" yWindow="0" windowWidth="216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REPORTE!$A$4:$Q$90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7" i="1" l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A74" i="1"/>
  <c r="A75" i="1"/>
  <c r="A76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A73" i="1" l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 l="1"/>
  <c r="A67" i="1"/>
  <c r="A66" i="1"/>
  <c r="A65" i="1"/>
  <c r="A64" i="1"/>
  <c r="A63" i="1"/>
  <c r="A62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61" i="1"/>
  <c r="A60" i="1"/>
  <c r="A59" i="1"/>
  <c r="A58" i="1"/>
  <c r="A57" i="1"/>
  <c r="A56" i="1"/>
  <c r="A55" i="1"/>
  <c r="A54" i="1"/>
  <c r="A53" i="1"/>
  <c r="A52" i="1"/>
  <c r="A51" i="1"/>
  <c r="A50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B69" i="16"/>
  <c r="B10" i="16"/>
  <c r="C9" i="16"/>
  <c r="A9" i="16"/>
  <c r="A49" i="1"/>
  <c r="A48" i="1"/>
  <c r="F49" i="1"/>
  <c r="G49" i="1"/>
  <c r="H49" i="1"/>
  <c r="I49" i="1"/>
  <c r="J49" i="1"/>
  <c r="K49" i="1"/>
  <c r="F48" i="1"/>
  <c r="G48" i="1"/>
  <c r="H48" i="1"/>
  <c r="I48" i="1"/>
  <c r="J48" i="1"/>
  <c r="K48" i="1"/>
  <c r="A47" i="1"/>
  <c r="A46" i="1"/>
  <c r="A45" i="1"/>
  <c r="A44" i="1"/>
  <c r="A43" i="1"/>
  <c r="A42" i="1"/>
  <c r="A41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B31" i="16" l="1"/>
  <c r="B47" i="16"/>
  <c r="C60" i="16"/>
  <c r="C61" i="16"/>
  <c r="C62" i="16"/>
  <c r="C63" i="16"/>
  <c r="C64" i="16"/>
  <c r="C65" i="16"/>
  <c r="C66" i="16"/>
  <c r="C67" i="16"/>
  <c r="C68" i="16"/>
  <c r="A60" i="16"/>
  <c r="A61" i="16"/>
  <c r="A62" i="16"/>
  <c r="A63" i="16"/>
  <c r="A64" i="16"/>
  <c r="A65" i="16"/>
  <c r="A66" i="16"/>
  <c r="A67" i="16"/>
  <c r="A68" i="16"/>
  <c r="A22" i="16"/>
  <c r="A23" i="16"/>
  <c r="A24" i="16"/>
  <c r="A25" i="16"/>
  <c r="A26" i="16"/>
  <c r="A27" i="16"/>
  <c r="A28" i="16"/>
  <c r="A29" i="16"/>
  <c r="A30" i="16"/>
  <c r="C22" i="16"/>
  <c r="C23" i="16"/>
  <c r="C24" i="16"/>
  <c r="C25" i="16"/>
  <c r="C26" i="16"/>
  <c r="C27" i="16"/>
  <c r="C28" i="16"/>
  <c r="C29" i="16"/>
  <c r="C30" i="16"/>
  <c r="A37" i="16"/>
  <c r="A38" i="16"/>
  <c r="A39" i="16"/>
  <c r="A40" i="16"/>
  <c r="A41" i="16"/>
  <c r="A42" i="16"/>
  <c r="A43" i="16"/>
  <c r="A44" i="16"/>
  <c r="A45" i="16"/>
  <c r="A46" i="16"/>
  <c r="C37" i="16"/>
  <c r="C38" i="16"/>
  <c r="C39" i="16"/>
  <c r="C40" i="16"/>
  <c r="C41" i="16"/>
  <c r="C42" i="16"/>
  <c r="C43" i="16"/>
  <c r="C44" i="16"/>
  <c r="C45" i="16"/>
  <c r="C46" i="16"/>
  <c r="C17" i="16"/>
  <c r="C18" i="16"/>
  <c r="C19" i="16"/>
  <c r="C20" i="16"/>
  <c r="C21" i="16"/>
  <c r="A17" i="16"/>
  <c r="A18" i="16"/>
  <c r="A19" i="16"/>
  <c r="A20" i="16"/>
  <c r="A21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36" i="16"/>
  <c r="A36" i="16"/>
  <c r="C35" i="16"/>
  <c r="A35" i="16"/>
  <c r="C16" i="16"/>
  <c r="A16" i="16"/>
  <c r="C15" i="16"/>
  <c r="A15" i="16"/>
  <c r="C14" i="16"/>
  <c r="A14" i="16"/>
  <c r="A50" i="16" l="1"/>
  <c r="A30" i="1" l="1"/>
  <c r="A31" i="1"/>
  <c r="A32" i="1"/>
  <c r="A33" i="1"/>
  <c r="A34" i="1"/>
  <c r="A35" i="1"/>
  <c r="A36" i="1"/>
  <c r="A37" i="1"/>
  <c r="A38" i="1"/>
  <c r="A39" i="1"/>
  <c r="A40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A25" i="1"/>
  <c r="A26" i="1"/>
  <c r="A27" i="1"/>
  <c r="A28" i="1"/>
  <c r="A29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A24" i="1"/>
  <c r="F24" i="1"/>
  <c r="G24" i="1"/>
  <c r="H24" i="1"/>
  <c r="I24" i="1"/>
  <c r="J24" i="1"/>
  <c r="K24" i="1"/>
  <c r="A23" i="1" l="1"/>
  <c r="A22" i="1"/>
  <c r="A21" i="1"/>
  <c r="A20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9" i="1"/>
  <c r="A18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5" i="1"/>
  <c r="A14" i="1"/>
  <c r="A13" i="1"/>
  <c r="A12" i="1"/>
  <c r="A11" i="1"/>
  <c r="A10" i="1"/>
  <c r="A9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14" i="3"/>
  <c r="F14" i="3"/>
  <c r="H14" i="3"/>
  <c r="I14" i="3"/>
  <c r="J14" i="3"/>
  <c r="A5" i="1" l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<sst xmlns="http://schemas.openxmlformats.org/spreadsheetml/2006/main" count="13289" uniqueCount="2540">
  <si>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</si>
  <si>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</si>
  <si>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</si>
  <si>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</si>
  <si>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</si>
  <si>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</si>
  <si>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</si>
  <si>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</si>
  <si>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</si>
  <si>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</si>
  <si>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</si>
  <si>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</si>
  <si>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</si>
  <si>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</si>
  <si>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</si>
  <si>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</si>
  <si>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</si>
  <si>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</si>
  <si>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</si>
  <si>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</si>
  <si>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</si>
  <si>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</si>
  <si>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</si>
  <si>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</si>
  <si>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</si>
  <si>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</si>
  <si>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</si>
  <si>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</si>
  <si>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</si>
  <si>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</si>
  <si>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</si>
  <si>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</si>
  <si>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</si>
  <si>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</si>
  <si>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</si>
  <si>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</si>
  <si>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</si>
  <si>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</si>
  <si>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</si>
  <si>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</si>
  <si>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</si>
  <si>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</si>
  <si>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</si>
  <si>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</si>
  <si>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</si>
  <si>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</si>
  <si>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</si>
  <si>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</si>
  <si>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</si>
  <si>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</si>
  <si>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</si>
  <si>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</si>
  <si>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</si>
  <si>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</si>
  <si>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</si>
  <si>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</si>
  <si>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</si>
  <si>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</si>
  <si>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</si>
  <si>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</si>
  <si>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</si>
  <si>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</si>
  <si>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</si>
  <si>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</si>
  <si>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</si>
  <si>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</si>
  <si>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</si>
  <si>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</si>
  <si>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</si>
  <si>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</si>
  <si>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</si>
  <si>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</si>
  <si>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</si>
  <si>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</si>
  <si>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</si>
  <si>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</si>
  <si>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</si>
  <si>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</si>
  <si>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</si>
  <si>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</si>
  <si>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</si>
  <si>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</si>
  <si>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</si>
  <si>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</si>
  <si>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</si>
  <si>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</si>
  <si>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</si>
  <si>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</si>
  <si>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</si>
  <si>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</si>
  <si>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</si>
  <si>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</si>
  <si>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</si>
  <si>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</si>
  <si>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</si>
  <si>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</si>
  <si>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</si>
  <si>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</si>
  <si>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</si>
  <si>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</si>
  <si>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</si>
  <si>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</si>
  <si>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</si>
  <si>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</si>
  <si>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</si>
  <si>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</si>
  <si>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</si>
  <si>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</si>
  <si>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</si>
  <si>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</si>
  <si>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</si>
  <si>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</si>
  <si>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</si>
  <si>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</si>
  <si>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</si>
  <si>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</si>
  <si>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</si>
  <si>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</si>
  <si>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</si>
  <si>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</si>
  <si>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</si>
  <si>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</si>
  <si>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</si>
  <si>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</si>
  <si>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</si>
  <si>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</si>
  <si>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</si>
  <si>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</si>
  <si>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</si>
  <si>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</si>
  <si>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</si>
  <si>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</si>
  <si>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</si>
  <si>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</si>
  <si>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</si>
  <si>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</si>
  <si>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</si>
  <si>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</si>
  <si>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</si>
  <si>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</si>
  <si>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</si>
  <si>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</si>
  <si>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</si>
  <si>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</si>
  <si>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</si>
  <si>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</si>
  <si>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</si>
  <si>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</si>
  <si>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</si>
  <si>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</si>
  <si>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</si>
  <si>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</si>
  <si>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</si>
  <si>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</si>
  <si>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</si>
  <si>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</si>
  <si>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</si>
  <si>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</si>
  <si>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</si>
  <si>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</si>
  <si>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</si>
  <si>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</si>
  <si>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</si>
  <si>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</si>
  <si>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</si>
  <si>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</si>
  <si>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</si>
  <si>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</si>
  <si>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</si>
  <si>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</si>
  <si>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</si>
  <si>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</si>
  <si>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</si>
  <si>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</si>
  <si>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</si>
  <si>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</si>
  <si>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</si>
  <si>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</si>
  <si>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</si>
  <si>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</si>
  <si>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</si>
  <si>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</si>
  <si>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</si>
  <si>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</si>
  <si>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</si>
  <si>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</si>
  <si>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</si>
  <si>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</si>
  <si>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</si>
  <si>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</si>
  <si>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</si>
  <si>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</si>
  <si>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</si>
  <si>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</si>
  <si>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</si>
  <si>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</si>
  <si>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</si>
  <si>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</si>
  <si>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</si>
  <si>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</si>
  <si>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</si>
  <si>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</si>
  <si>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</si>
  <si>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</si>
  <si>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</si>
  <si>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</si>
  <si>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</si>
  <si>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</si>
  <si>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</si>
  <si>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</si>
  <si>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</si>
  <si>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</si>
  <si>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</si>
  <si>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</si>
  <si>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</si>
  <si>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</si>
  <si>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</si>
  <si>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</si>
  <si>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</si>
  <si>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</si>
  <si>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</si>
  <si>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</si>
  <si>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</si>
  <si>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</si>
  <si>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</si>
  <si>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</si>
  <si>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</si>
  <si>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</si>
  <si>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</si>
  <si>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</si>
  <si>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</si>
  <si>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</si>
  <si>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</si>
  <si>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</si>
  <si>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</si>
  <si>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</si>
  <si>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</si>
  <si>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</si>
  <si>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</si>
  <si>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</si>
  <si>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</si>
  <si>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</si>
  <si>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</si>
  <si>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</si>
  <si>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</si>
  <si>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</si>
  <si>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</si>
  <si>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</si>
  <si>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</si>
  <si>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</si>
  <si>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</si>
  <si>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</si>
  <si>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</si>
  <si>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</si>
  <si>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</si>
  <si>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</si>
  <si>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</si>
  <si>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</si>
  <si>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</si>
  <si>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</si>
  <si>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</si>
  <si>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</si>
  <si>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</si>
  <si>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</si>
  <si>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</si>
  <si>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</si>
  <si>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</si>
  <si>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</si>
  <si>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</si>
  <si>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</si>
  <si>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</si>
  <si>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</si>
  <si>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</si>
  <si>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</si>
  <si>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</si>
  <si>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</si>
  <si>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</si>
  <si>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</si>
  <si>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</si>
  <si>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</si>
  <si>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</si>
  <si>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</si>
  <si>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</si>
  <si>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</si>
  <si>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</si>
  <si>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</si>
  <si>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</si>
  <si>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</si>
  <si>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</si>
  <si>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</si>
  <si>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</si>
  <si>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</si>
  <si>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</si>
  <si>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</si>
  <si>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</si>
  <si>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</si>
  <si>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</si>
  <si>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</si>
  <si>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</si>
  <si>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</si>
  <si>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</si>
  <si>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</si>
  <si>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</si>
  <si>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</si>
  <si>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</si>
  <si>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</si>
  <si>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</si>
  <si>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</si>
  <si>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</si>
  <si>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</si>
  <si>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</si>
  <si>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</si>
  <si>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</si>
  <si>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</si>
  <si>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</si>
  <si>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</si>
  <si>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</si>
  <si>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</si>
  <si>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</si>
  <si>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</si>
  <si>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</si>
  <si>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</si>
  <si>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</si>
  <si>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</si>
  <si>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</si>
  <si>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</si>
  <si>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</si>
  <si>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</si>
  <si>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</si>
  <si>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</si>
  <si>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</si>
  <si>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</si>
  <si>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</si>
  <si>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</si>
  <si>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</si>
  <si>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</si>
  <si>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</si>
  <si>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</si>
  <si>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</si>
  <si>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</si>
  <si>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</si>
  <si>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</si>
  <si>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</si>
  <si>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</si>
  <si>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</si>
  <si>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</si>
  <si>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</si>
  <si>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</si>
  <si>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</si>
  <si>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</si>
  <si>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</si>
  <si>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</si>
  <si>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</si>
  <si>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</si>
  <si>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</si>
  <si>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</si>
  <si>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</si>
  <si>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</si>
  <si>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</si>
  <si>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</si>
  <si>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</si>
  <si>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</si>
  <si>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</si>
  <si>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</si>
  <si>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</si>
  <si>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</si>
  <si>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</si>
  <si>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</si>
  <si>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</si>
  <si>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</si>
  <si>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</si>
  <si>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</si>
  <si>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</si>
  <si>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</si>
  <si>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</si>
  <si>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</si>
  <si>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</si>
  <si>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</si>
  <si>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</si>
  <si>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</si>
  <si>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</si>
  <si>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</si>
  <si>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</si>
  <si>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</si>
  <si>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</si>
  <si>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</si>
  <si>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</si>
  <si>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</si>
  <si>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</si>
  <si>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</si>
  <si>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</si>
  <si>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</si>
  <si>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</si>
  <si>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</si>
  <si>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</si>
  <si>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</si>
  <si>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</si>
  <si>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</si>
  <si>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</si>
  <si>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</si>
  <si>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</si>
  <si>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</si>
  <si>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</si>
  <si>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</si>
  <si>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</si>
  <si>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</si>
  <si>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</si>
  <si>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</si>
  <si>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</si>
  <si>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</si>
  <si>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</si>
  <si>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</si>
  <si>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</si>
  <si>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</si>
  <si>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</si>
  <si>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</si>
  <si>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</si>
  <si>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</si>
  <si>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</si>
  <si>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</si>
  <si>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</si>
  <si>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</si>
  <si>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</si>
  <si>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</si>
  <si>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</si>
  <si>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</si>
  <si>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</si>
  <si>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</si>
  <si>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</si>
  <si>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</si>
  <si>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</si>
  <si>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</si>
  <si>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</si>
  <si>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</si>
  <si>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</si>
  <si>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</si>
  <si>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</si>
  <si>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</si>
  <si>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</si>
  <si>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</si>
  <si>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</si>
  <si>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</si>
  <si>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</si>
  <si>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</si>
  <si>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</si>
  <si>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</si>
  <si>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</si>
  <si>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</si>
  <si>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</si>
  <si>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</si>
  <si>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</si>
  <si>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</si>
  <si>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</si>
  <si>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</si>
  <si>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</si>
  <si>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</si>
  <si>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</si>
  <si>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</si>
  <si>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</si>
  <si>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</si>
  <si>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</si>
  <si>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</si>
  <si>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</si>
  <si>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</si>
  <si>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</si>
  <si>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</si>
  <si>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</si>
  <si>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</si>
  <si>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</si>
  <si>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</si>
  <si>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</si>
  <si>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</si>
  <si>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</si>
  <si>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</si>
  <si>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</si>
  <si>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</si>
  <si>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</si>
  <si>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</si>
  <si>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</si>
  <si>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</si>
  <si>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</si>
  <si>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</si>
  <si>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</si>
  <si>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</si>
  <si>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</si>
  <si>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</si>
  <si>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</si>
  <si>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</si>
  <si>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</si>
  <si>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</si>
  <si>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</si>
  <si>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</si>
  <si>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</si>
  <si>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</si>
  <si>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</si>
  <si>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</si>
  <si>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</si>
  <si>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</si>
  <si>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</si>
  <si>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</si>
  <si>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</si>
  <si>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</si>
  <si>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</si>
  <si>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</si>
  <si>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</si>
  <si>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</si>
  <si>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</si>
  <si>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</si>
  <si>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</si>
  <si>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</si>
  <si>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</si>
  <si>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</si>
  <si>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</si>
  <si>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</si>
  <si>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</si>
  <si>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</si>
  <si>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</si>
  <si>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</si>
  <si>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</si>
  <si>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</si>
  <si>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</si>
  <si>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</si>
  <si>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</si>
  <si>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</si>
  <si>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</si>
  <si>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</si>
  <si>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</si>
  <si>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</si>
  <si>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</si>
  <si>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</si>
  <si>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</si>
  <si>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</si>
  <si>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</si>
  <si>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</si>
  <si>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</si>
  <si>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</si>
  <si>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</si>
  <si>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</si>
  <si>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</si>
  <si>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</si>
  <si>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</si>
  <si>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</si>
  <si>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</si>
  <si>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</si>
  <si>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</si>
  <si>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</si>
  <si>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</si>
  <si>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</si>
  <si>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</si>
  <si>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</si>
  <si>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</si>
  <si>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</si>
  <si>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</si>
  <si>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</si>
  <si>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</si>
  <si>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</si>
  <si>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</si>
  <si>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</si>
  <si>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</si>
  <si>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</si>
  <si>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</si>
  <si>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</si>
  <si>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</si>
  <si>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</si>
  <si>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</si>
  <si>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</si>
  <si>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</si>
  <si>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</si>
  <si>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</si>
  <si>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</si>
  <si>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</si>
  <si>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</si>
  <si>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</si>
  <si>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</si>
  <si>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</si>
  <si>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</si>
  <si>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</si>
  <si>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</si>
  <si>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</si>
  <si>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</si>
  <si>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</si>
  <si>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</si>
  <si>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</si>
  <si>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</si>
  <si>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</si>
  <si>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</si>
  <si>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</si>
  <si>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</si>
  <si>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</si>
  <si>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</si>
  <si>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</si>
  <si>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</si>
  <si>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</si>
  <si>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</si>
  <si>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</si>
  <si>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</si>
  <si>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</si>
  <si>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</si>
  <si>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</si>
  <si>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</si>
  <si>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</si>
  <si>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</si>
  <si>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</si>
  <si>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</si>
  <si>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</si>
  <si>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</si>
  <si>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</si>
  <si>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</si>
  <si>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</si>
  <si>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</si>
  <si>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</si>
  <si>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</si>
  <si>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</si>
  <si>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</si>
  <si>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</si>
  <si>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</si>
  <si>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</si>
  <si>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</si>
  <si>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</si>
  <si>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</si>
  <si>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</si>
  <si>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</si>
  <si>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</si>
  <si>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</si>
  <si>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</si>
  <si>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</si>
  <si>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</si>
  <si>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</si>
  <si>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</si>
  <si>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</si>
  <si>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</si>
  <si>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</si>
  <si>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</si>
  <si>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</si>
  <si>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</si>
  <si>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</si>
  <si>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</si>
  <si>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</si>
  <si>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</si>
  <si>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</si>
  <si>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</si>
  <si>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</si>
  <si>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</si>
  <si>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</si>
  <si>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</si>
  <si>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</si>
  <si>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</si>
  <si>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</si>
  <si>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</si>
  <si>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</si>
  <si>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</si>
  <si>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</si>
  <si>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</si>
  <si>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</si>
  <si>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</si>
  <si>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</si>
  <si>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</si>
  <si>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</si>
  <si>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</si>
  <si>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</si>
  <si>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</si>
  <si>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</si>
  <si>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</si>
  <si>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</si>
  <si>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</si>
  <si>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</si>
  <si>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</si>
  <si>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</si>
  <si>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</si>
  <si>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</si>
  <si>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</si>
  <si>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</si>
  <si>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</si>
  <si>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</si>
  <si>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</si>
  <si>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</si>
  <si>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</si>
  <si>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</si>
  <si>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</si>
  <si>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</si>
  <si>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</si>
  <si>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</si>
  <si>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</si>
  <si>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</si>
  <si>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</si>
  <si>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</si>
  <si>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</si>
  <si>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</si>
  <si>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</si>
  <si>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</si>
  <si>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</si>
  <si>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</si>
  <si>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</si>
  <si>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</si>
  <si>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</si>
  <si>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</si>
  <si>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</si>
  <si>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</si>
  <si>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</si>
  <si>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</si>
  <si>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</si>
  <si>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</si>
  <si>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</si>
  <si>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</si>
  <si>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</si>
  <si>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</si>
  <si>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</si>
  <si>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</si>
  <si>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</si>
  <si>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</si>
  <si>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</si>
  <si>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</si>
  <si>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</si>
  <si>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</si>
  <si>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</si>
  <si>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</si>
  <si>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</si>
  <si>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</si>
  <si>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</si>
  <si>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</si>
  <si>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</si>
  <si>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</si>
  <si>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</si>
  <si>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</si>
  <si>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</si>
  <si>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</si>
  <si>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</si>
  <si>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</si>
  <si>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</si>
  <si>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</si>
  <si>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</si>
  <si>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</si>
  <si>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</si>
  <si>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</si>
  <si>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</si>
  <si>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</si>
  <si>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</si>
  <si>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</si>
  <si>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</si>
  <si>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</si>
  <si>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</si>
  <si>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</si>
  <si>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</si>
  <si>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</si>
  <si>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</si>
  <si>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</si>
  <si>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</si>
  <si>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</si>
  <si>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</si>
  <si>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</si>
  <si>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</si>
  <si>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</si>
  <si>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</si>
  <si>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</si>
  <si>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</si>
  <si>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</si>
  <si>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</si>
  <si>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</si>
  <si>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</si>
  <si>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</si>
  <si>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</si>
  <si>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</si>
  <si>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</si>
  <si>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</si>
  <si>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</si>
  <si>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</si>
  <si>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</si>
  <si>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</si>
  <si>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</si>
  <si>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</si>
  <si>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</si>
  <si>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</si>
  <si>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</si>
  <si>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</si>
  <si>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</si>
  <si>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</si>
  <si>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</si>
  <si>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</si>
  <si>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</si>
  <si>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</si>
  <si>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</si>
  <si>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</si>
  <si>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</si>
  <si>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</si>
  <si>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</si>
  <si>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</si>
  <si>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</si>
  <si>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</si>
  <si>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</si>
  <si>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</si>
  <si>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</si>
  <si>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</si>
  <si>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</si>
  <si>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</si>
  <si>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</si>
  <si>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</si>
  <si>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</si>
  <si>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</si>
  <si>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</si>
  <si>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</si>
  <si>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</si>
  <si>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</si>
  <si>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</si>
  <si>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</si>
  <si>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</si>
  <si>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</si>
  <si>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</si>
  <si>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</si>
  <si>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</si>
  <si>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</si>
  <si>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</si>
  <si>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</si>
  <si>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</si>
  <si>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</si>
  <si>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</si>
  <si>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</si>
  <si>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</si>
  <si>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</si>
  <si>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</si>
  <si>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</si>
  <si>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</si>
  <si>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</si>
  <si>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</si>
  <si>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</si>
  <si>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</si>
  <si>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</si>
  <si>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</si>
  <si>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</si>
  <si>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</si>
  <si>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</si>
  <si>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</si>
  <si>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</si>
  <si>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</si>
  <si>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</si>
  <si>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</si>
  <si>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</si>
  <si>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</si>
  <si>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</si>
  <si>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</si>
  <si>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</si>
  <si>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</si>
  <si>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</si>
  <si>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</si>
  <si>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</si>
  <si>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</si>
  <si>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</si>
  <si>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</si>
  <si>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</si>
  <si>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</si>
  <si>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</si>
  <si>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</si>
  <si>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</si>
  <si>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</si>
  <si>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</si>
  <si>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</si>
  <si>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</si>
  <si>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</si>
  <si>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</si>
  <si>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</si>
  <si>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</si>
  <si>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</si>
  <si>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</si>
  <si>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</si>
  <si>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</si>
  <si>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</si>
  <si>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</si>
  <si>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</si>
  <si>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</si>
  <si>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</si>
  <si>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</si>
  <si>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</si>
  <si>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</si>
  <si>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</si>
  <si>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</si>
  <si>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</si>
  <si>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</si>
  <si>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</si>
  <si>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</si>
  <si>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</si>
  <si>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</si>
  <si>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</si>
  <si>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</si>
  <si>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</si>
  <si>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</si>
  <si>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</si>
  <si>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</si>
  <si>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</si>
  <si>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</si>
  <si>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</si>
  <si>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</si>
  <si>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</si>
  <si>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</si>
  <si>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</si>
  <si>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</si>
  <si>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</si>
  <si>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</si>
  <si>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</si>
  <si>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</si>
  <si>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</si>
  <si>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</si>
  <si>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</si>
  <si>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</si>
  <si>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</si>
  <si>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</si>
  <si>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</si>
  <si>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</si>
  <si>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</si>
  <si>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</si>
  <si>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</si>
  <si>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</si>
  <si>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</si>
  <si>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</si>
  <si>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</si>
  <si>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</si>
  <si>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</si>
  <si>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</si>
  <si>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</si>
  <si>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</si>
  <si>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</si>
  <si>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</si>
  <si>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</si>
  <si>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</si>
  <si>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</si>
  <si>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</si>
  <si>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</si>
  <si>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</si>
  <si>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</si>
  <si>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</si>
  <si>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</si>
  <si>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</si>
  <si>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</si>
  <si>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</si>
  <si>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</si>
  <si>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</si>
  <si>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</si>
  <si>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</si>
  <si>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</si>
  <si>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</si>
  <si>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</si>
  <si>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</si>
  <si>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</si>
  <si>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</si>
  <si>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</si>
  <si>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</si>
  <si>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</si>
  <si>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</si>
  <si>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</si>
  <si>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</si>
  <si>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</si>
  <si>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</si>
  <si>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</si>
  <si>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</si>
  <si>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</si>
  <si>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</si>
  <si>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</si>
  <si>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</si>
  <si>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</si>
  <si>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</si>
  <si>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</si>
  <si>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</si>
  <si>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</si>
  <si>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</si>
  <si>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</si>
  <si>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</si>
  <si>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</si>
  <si>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</si>
  <si>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</si>
  <si>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</si>
  <si>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</si>
  <si>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</si>
  <si>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</si>
  <si>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</si>
  <si>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</si>
  <si>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</si>
  <si>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</si>
  <si>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</si>
  <si>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</si>
  <si>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</si>
  <si>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</si>
  <si>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</si>
  <si>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</si>
  <si>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</si>
  <si>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</si>
  <si>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</si>
  <si>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</si>
  <si>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</si>
  <si>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</si>
  <si>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</si>
  <si>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</si>
  <si>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</si>
  <si>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</si>
  <si>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</si>
  <si>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</si>
  <si>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</si>
  <si>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</si>
  <si>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</si>
  <si>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</si>
  <si>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</si>
  <si>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</si>
  <si>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</si>
  <si>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</si>
  <si>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</si>
  <si>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</si>
  <si>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</si>
  <si>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</si>
  <si>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</si>
  <si>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</si>
  <si>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</si>
  <si>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</si>
  <si>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</si>
  <si>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</si>
  <si>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</si>
  <si>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</si>
  <si>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</si>
  <si>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</si>
  <si>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</si>
  <si>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</si>
  <si>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</si>
  <si>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</si>
  <si>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</si>
  <si>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</si>
  <si>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</si>
  <si>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</si>
  <si>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</si>
  <si>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</si>
  <si>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</si>
  <si>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</si>
  <si>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</si>
  <si>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</si>
  <si>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</si>
  <si>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</si>
  <si>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</si>
  <si>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</si>
  <si>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</si>
  <si>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</si>
  <si>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</si>
  <si>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</si>
  <si>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</si>
  <si>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</si>
  <si>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</si>
  <si>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</si>
  <si>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</si>
  <si>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</si>
  <si>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</si>
  <si>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</si>
  <si>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</si>
  <si>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</si>
  <si>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</si>
  <si>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</si>
  <si>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</si>
  <si>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</si>
  <si>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</si>
  <si>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</si>
  <si>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</si>
  <si>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</si>
  <si>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</si>
  <si>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</si>
  <si>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</si>
  <si>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</si>
  <si>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</si>
  <si>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</si>
  <si>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</si>
  <si>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</si>
  <si>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</si>
  <si>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</si>
  <si>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</si>
  <si>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</si>
  <si>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</si>
  <si>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</si>
  <si>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</si>
  <si>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</si>
  <si>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</si>
  <si>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</si>
  <si>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</si>
  <si>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</si>
  <si>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</si>
  <si>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</si>
  <si>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</si>
  <si>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</si>
  <si>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</si>
  <si>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</si>
  <si>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</si>
  <si>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</si>
  <si>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</si>
  <si>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</si>
  <si>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</si>
  <si>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</si>
  <si>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</si>
  <si>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</si>
  <si>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</si>
  <si>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</si>
  <si>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</si>
  <si>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</si>
  <si>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</si>
  <si>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</si>
  <si>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</si>
  <si>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</si>
  <si>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</si>
  <si>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</si>
  <si>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</si>
  <si>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</si>
  <si>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</si>
  <si>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</si>
  <si>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</si>
  <si>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</si>
  <si>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</si>
  <si>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</si>
  <si>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</si>
  <si>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</si>
  <si>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</si>
  <si>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</si>
  <si>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</si>
  <si>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</si>
  <si>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</si>
  <si>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</si>
  <si>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</si>
  <si>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</si>
  <si>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</si>
  <si>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</si>
  <si>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</si>
  <si>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</si>
  <si>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</si>
  <si>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</si>
  <si>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</si>
  <si>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</si>
  <si>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</si>
  <si>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</si>
  <si>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</si>
  <si>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</si>
  <si>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</si>
  <si>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</si>
  <si>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</si>
  <si>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</si>
  <si>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</si>
  <si>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</si>
  <si>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</si>
  <si>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</si>
  <si>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</si>
  <si>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</si>
  <si>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</si>
  <si>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</si>
  <si>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</si>
  <si>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</si>
  <si>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</si>
  <si>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</si>
  <si>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</si>
  <si>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</si>
  <si>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</si>
  <si>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</si>
  <si>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</si>
  <si>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</si>
  <si>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</si>
  <si>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</si>
  <si>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</si>
  <si>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</si>
  <si>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</si>
  <si>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</si>
  <si>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</si>
  <si>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</si>
  <si>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</si>
  <si>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</si>
  <si>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</si>
  <si>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</si>
  <si>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</si>
  <si>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</si>
  <si>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</si>
  <si>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</si>
  <si>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</si>
  <si>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</si>
  <si>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</si>
  <si>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</si>
  <si>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</si>
  <si>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</si>
  <si>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</si>
  <si>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</si>
  <si>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</si>
  <si>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</si>
  <si>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</si>
  <si>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</si>
  <si>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</si>
  <si>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</si>
  <si>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</si>
  <si>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</si>
  <si>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</si>
  <si>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</si>
  <si>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</si>
  <si>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</si>
  <si>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</si>
  <si>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</si>
  <si>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</si>
  <si>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</si>
  <si>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</si>
  <si>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</si>
  <si>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</si>
  <si>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</si>
  <si>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</si>
  <si>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</si>
  <si>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</si>
  <si>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</si>
  <si>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</si>
  <si>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</si>
  <si>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</si>
  <si>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</si>
  <si>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</si>
  <si>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</si>
  <si>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</si>
  <si>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</si>
  <si>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</si>
  <si>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</si>
  <si>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</si>
  <si>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</si>
  <si>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</si>
  <si>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</si>
  <si>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</si>
  <si>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</si>
  <si>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</si>
  <si>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</si>
  <si>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</si>
  <si>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</si>
  <si>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</si>
  <si>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</si>
  <si>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</si>
  <si>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</si>
  <si>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</si>
  <si>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</si>
  <si>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</si>
  <si>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</si>
  <si>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</si>
  <si>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</si>
  <si>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</si>
  <si>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</si>
  <si>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</si>
  <si>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</si>
  <si>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</si>
  <si>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</si>
  <si>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</si>
  <si>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</si>
  <si>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</si>
  <si>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</si>
  <si>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</si>
  <si>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</si>
  <si>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</si>
  <si>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</si>
  <si>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</si>
  <si>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</si>
  <si>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</si>
  <si>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</si>
  <si>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</si>
  <si>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</si>
  <si>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</si>
  <si>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</si>
  <si>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</si>
  <si>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</si>
  <si>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</si>
  <si>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</si>
  <si>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</si>
  <si>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</si>
  <si>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</si>
  <si>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</si>
  <si>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</si>
  <si>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</si>
  <si>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</si>
  <si>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</si>
  <si>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</si>
  <si>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</si>
  <si>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</si>
  <si>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</si>
  <si>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</si>
  <si>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</si>
  <si>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</si>
  <si>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</si>
  <si>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</si>
  <si>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</si>
  <si>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</si>
  <si>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</si>
  <si>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</si>
  <si>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</si>
  <si>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</si>
  <si>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</si>
  <si>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</si>
  <si>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</si>
  <si>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</si>
  <si>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</si>
  <si>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</si>
  <si>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</si>
  <si>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</si>
  <si>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</si>
  <si>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</si>
  <si>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</si>
  <si>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</si>
  <si>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</si>
  <si>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</si>
  <si>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</si>
  <si>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</si>
  <si>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</si>
  <si>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</si>
  <si>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</si>
  <si>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</si>
  <si>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</si>
  <si>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</si>
  <si>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</si>
  <si>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</si>
  <si>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</si>
  <si>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</si>
  <si>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</si>
  <si>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</si>
  <si>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</si>
  <si>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</si>
  <si>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</si>
  <si>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</si>
  <si>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</si>
  <si>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</si>
  <si>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</si>
  <si>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</si>
  <si>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</si>
  <si>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</si>
  <si>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</si>
  <si>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</si>
  <si>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</si>
  <si>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</si>
  <si>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</si>
  <si>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</si>
  <si>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</si>
  <si>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</si>
  <si>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</si>
  <si>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</si>
  <si>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</si>
  <si>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</si>
  <si>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</si>
  <si>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</si>
  <si>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</si>
  <si>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</si>
  <si>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</si>
  <si>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</si>
  <si>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</si>
  <si>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</si>
  <si>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</si>
  <si>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</si>
  <si>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</si>
  <si>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</si>
  <si>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</si>
  <si>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</si>
  <si>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</si>
  <si>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</si>
  <si>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</si>
  <si>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</si>
  <si>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</si>
  <si>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</si>
  <si>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</si>
  <si>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</si>
  <si>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</si>
  <si>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</si>
  <si>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</si>
  <si>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</si>
  <si>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</si>
  <si>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</si>
  <si>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</si>
  <si>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</si>
  <si>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</si>
  <si>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</si>
  <si>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</si>
  <si>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</si>
  <si>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</si>
  <si>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</si>
  <si>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</si>
  <si>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</si>
  <si>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</si>
  <si>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</si>
  <si>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</si>
  <si>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</si>
  <si>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</si>
  <si>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</si>
  <si>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</si>
  <si>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</si>
  <si>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</si>
  <si>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</si>
  <si>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</si>
  <si>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</si>
  <si>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</si>
  <si>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</si>
  <si>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</si>
  <si>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</si>
  <si>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</si>
  <si>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</si>
  <si>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</si>
  <si>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</si>
  <si>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</si>
  <si>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</si>
  <si>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</si>
  <si>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</si>
  <si>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</si>
  <si>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</si>
  <si>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</si>
  <si>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</si>
  <si>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</si>
  <si>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</si>
  <si>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</si>
  <si>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</si>
  <si>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</si>
  <si>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</si>
  <si>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</si>
  <si>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</si>
  <si>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</si>
  <si>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</si>
  <si>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</si>
  <si>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</si>
  <si>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</si>
  <si>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</si>
  <si>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</si>
  <si>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</si>
  <si>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</si>
  <si>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</si>
  <si>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</si>
  <si>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</si>
  <si>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</si>
  <si>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</si>
  <si>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</si>
  <si>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</si>
  <si>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</si>
  <si>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</si>
  <si>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</si>
  <si>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</si>
  <si>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</si>
  <si>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</si>
  <si>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</si>
  <si>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</si>
  <si>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</si>
  <si>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</si>
  <si>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</si>
  <si>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</si>
  <si>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</si>
  <si>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</si>
  <si>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</si>
  <si>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</si>
  <si>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</si>
  <si>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</si>
  <si>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</si>
  <si>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</si>
  <si>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</si>
  <si>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</si>
  <si>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</si>
  <si>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</si>
  <si>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</si>
  <si>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</si>
  <si>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</si>
  <si>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</si>
  <si>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</si>
  <si>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</si>
  <si>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</si>
  <si>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</si>
  <si>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</si>
  <si>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</si>
  <si>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</si>
  <si>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</si>
  <si>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</si>
  <si>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</si>
  <si>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</si>
  <si>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</si>
  <si>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</si>
  <si>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</si>
  <si>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</si>
  <si>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</si>
  <si>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</si>
  <si>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</si>
  <si>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</si>
  <si>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</si>
  <si>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</si>
  <si>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</si>
  <si>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</si>
  <si>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</si>
  <si>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</si>
  <si>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</si>
  <si>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</si>
  <si>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</si>
  <si>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</si>
  <si>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</si>
  <si>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</si>
  <si>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</si>
  <si>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</si>
  <si>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</si>
  <si>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</si>
  <si>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</si>
  <si>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</si>
  <si>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</si>
  <si>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</si>
  <si>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</si>
  <si>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</si>
  <si>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</si>
  <si>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</si>
  <si>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</si>
  <si>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</si>
  <si>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</si>
  <si>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</si>
  <si>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</si>
  <si>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</si>
  <si>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</si>
  <si>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</si>
  <si>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</si>
  <si>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</si>
  <si>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</si>
  <si>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</si>
  <si>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</si>
  <si>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</si>
  <si>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</si>
  <si>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</si>
  <si>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</si>
  <si>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</si>
  <si>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</si>
  <si>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</si>
  <si>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</si>
  <si>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</si>
  <si>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</si>
  <si>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</si>
  <si>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</si>
  <si>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</si>
  <si>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</si>
  <si>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</si>
  <si>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</si>
  <si>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</si>
  <si>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</si>
  <si>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</si>
  <si>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</si>
  <si>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</si>
  <si>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</si>
  <si>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</si>
  <si>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</si>
  <si>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</si>
  <si>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</si>
  <si>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</si>
  <si>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</si>
  <si>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</si>
  <si>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</si>
  <si>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</si>
  <si>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</si>
  <si>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</si>
  <si>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</si>
  <si>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</si>
  <si>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</si>
  <si>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</si>
  <si>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</si>
  <si>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</si>
  <si>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</si>
  <si>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</si>
  <si>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</si>
  <si>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</si>
  <si>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</si>
  <si>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</si>
  <si>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</si>
  <si>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</si>
  <si>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</si>
  <si>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</si>
  <si>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</si>
  <si>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</si>
  <si>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</si>
  <si>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</si>
  <si>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</si>
  <si>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</si>
  <si>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</si>
  <si>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</si>
  <si>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</si>
  <si>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</si>
  <si>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</si>
  <si>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</si>
  <si>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</si>
  <si>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</si>
  <si>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</si>
  <si>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</si>
  <si>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</si>
  <si>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</si>
  <si>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</si>
  <si>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</si>
  <si>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</si>
  <si>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</si>
  <si>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</si>
  <si>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</si>
  <si>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</si>
  <si>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</si>
  <si>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</si>
  <si>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</si>
  <si>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</si>
  <si>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</si>
  <si>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</si>
  <si>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</si>
  <si>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</si>
  <si>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</si>
  <si>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</si>
  <si>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</si>
  <si>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</si>
  <si>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</si>
  <si>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</si>
  <si>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</si>
  <si>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</si>
  <si>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</si>
  <si>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</si>
  <si>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</si>
  <si>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</si>
  <si>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</si>
  <si>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</si>
  <si>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</si>
  <si>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</si>
  <si>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</si>
  <si>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</si>
  <si>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</si>
  <si>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</si>
  <si>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</si>
  <si>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</si>
  <si>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</si>
  <si>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</si>
  <si>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</si>
  <si>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</si>
  <si>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</si>
  <si>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</si>
  <si>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</si>
  <si>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</si>
  <si>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</si>
  <si>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</si>
  <si>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</si>
  <si>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</si>
  <si>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</si>
  <si>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</si>
  <si>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</si>
  <si>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</si>
  <si>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</si>
  <si>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</si>
  <si>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</si>
  <si>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</si>
  <si>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</si>
  <si>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</si>
  <si>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</si>
  <si>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</si>
  <si>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</si>
  <si>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</si>
  <si>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</si>
  <si>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</si>
  <si>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</si>
  <si>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</si>
  <si>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</si>
  <si>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</si>
  <si>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</si>
  <si>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</si>
  <si>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</si>
  <si>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</si>
  <si>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</si>
  <si>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</si>
  <si>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</si>
  <si>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</si>
  <si>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</si>
  <si>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</si>
  <si>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</si>
  <si>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</si>
  <si>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</si>
  <si>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</si>
  <si>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</si>
  <si>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</si>
  <si>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</si>
  <si>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</si>
  <si>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</si>
  <si>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</si>
  <si>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</si>
  <si>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</si>
  <si>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</si>
  <si>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</si>
  <si>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</si>
  <si>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</si>
  <si>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</si>
  <si>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</si>
  <si>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</si>
  <si>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</si>
  <si>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</si>
  <si>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</si>
  <si>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</si>
  <si>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</si>
  <si>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</si>
  <si>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</si>
  <si>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</si>
  <si>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</si>
  <si>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</si>
  <si>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</si>
  <si>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</si>
  <si>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</si>
  <si>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</si>
  <si>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</si>
  <si>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</si>
  <si>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</si>
  <si>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</si>
  <si>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</si>
  <si>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</si>
  <si>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</si>
  <si>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</si>
  <si>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</si>
  <si>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</si>
  <si>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</si>
  <si>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</si>
  <si>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</si>
  <si>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</si>
  <si>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</si>
  <si>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</si>
  <si>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</si>
  <si>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</si>
  <si>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</si>
  <si>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</si>
  <si>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</si>
  <si>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</si>
  <si>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</si>
  <si>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</si>
  <si>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</si>
  <si>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</si>
  <si>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</si>
  <si>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</si>
  <si>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</si>
  <si>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</si>
  <si>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</si>
  <si>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</si>
  <si>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</si>
  <si>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</si>
  <si>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</si>
  <si>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</si>
  <si>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</si>
  <si>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</si>
  <si>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</si>
  <si>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</si>
  <si>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</si>
  <si>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</si>
  <si>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</si>
  <si>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</si>
  <si>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</si>
  <si>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</si>
  <si>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</si>
  <si>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</si>
  <si>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</si>
  <si>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</si>
  <si>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</si>
  <si>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</si>
  <si>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</si>
  <si>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</si>
  <si>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</si>
  <si>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</si>
  <si>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</si>
  <si>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</si>
  <si>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</si>
  <si>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</si>
  <si>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</si>
  <si>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</si>
  <si>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</si>
  <si>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</si>
  <si>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</si>
  <si>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</si>
  <si>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</si>
  <si>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</si>
  <si>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</si>
  <si>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</si>
  <si>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</si>
  <si>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</si>
  <si>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</si>
  <si>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</si>
  <si>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</si>
  <si>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</si>
  <si>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</si>
  <si>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</si>
  <si>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</si>
  <si>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</si>
  <si>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</si>
  <si>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</si>
  <si>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</si>
  <si>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</si>
  <si>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</si>
  <si>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</si>
  <si>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</si>
  <si>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</si>
  <si>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</si>
  <si>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</si>
  <si>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</si>
  <si>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</si>
  <si>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</si>
  <si>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</si>
  <si>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</si>
  <si>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</si>
  <si>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</si>
  <si>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</si>
  <si>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</si>
  <si>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</si>
  <si>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</si>
  <si>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</si>
  <si>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</si>
  <si>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</si>
  <si>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</si>
  <si>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</si>
  <si>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</si>
  <si>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</si>
  <si>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</si>
  <si>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</si>
  <si>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</si>
  <si>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</si>
  <si>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</si>
  <si>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</si>
  <si>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</si>
  <si>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</si>
  <si>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</si>
  <si>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</si>
  <si>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</si>
  <si>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</si>
  <si>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</si>
  <si>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</si>
  <si>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</si>
  <si>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</si>
  <si>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</si>
  <si>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</si>
  <si>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</si>
  <si>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</si>
  <si>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</si>
  <si>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</si>
  <si>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</si>
  <si>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</si>
  <si>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</si>
  <si>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</si>
  <si>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</si>
  <si>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</si>
  <si>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</si>
  <si>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</si>
  <si>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</si>
  <si>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</si>
  <si>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</si>
  <si>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</si>
  <si>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</si>
  <si>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</si>
  <si>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</si>
  <si>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</si>
  <si>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</si>
  <si>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</si>
  <si>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</si>
  <si>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</si>
  <si>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</si>
  <si>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</si>
  <si>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</si>
  <si>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</si>
  <si>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</si>
  <si>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</si>
  <si>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</si>
  <si>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</si>
  <si>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</si>
  <si>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</si>
  <si>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</si>
  <si>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</si>
  <si>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</si>
  <si>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</si>
  <si>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</si>
  <si>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</si>
  <si>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</si>
  <si>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</si>
  <si>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</si>
  <si>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</si>
  <si>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</si>
  <si>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</si>
  <si>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</si>
  <si>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</si>
  <si>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</si>
  <si>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</si>
  <si>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</si>
  <si>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</si>
  <si>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</si>
  <si>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</si>
  <si>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</si>
  <si>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</si>
  <si>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</si>
  <si>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</si>
  <si>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</si>
  <si>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</si>
  <si>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</si>
  <si>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</si>
  <si>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</si>
  <si>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</si>
  <si>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</si>
  <si>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</si>
  <si>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</si>
  <si>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</si>
  <si>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</si>
  <si>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</si>
  <si>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</si>
  <si>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</si>
  <si>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</si>
  <si>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</si>
  <si>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</si>
  <si>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</si>
  <si>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</si>
  <si>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</si>
  <si>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</si>
  <si>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</si>
  <si>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</si>
  <si>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</si>
  <si>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</si>
  <si>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</si>
  <si>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</si>
  <si>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</si>
  <si>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</si>
  <si>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</si>
  <si>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</si>
  <si>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</si>
  <si>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</si>
  <si>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</si>
  <si>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</si>
  <si>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</si>
  <si>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</si>
  <si>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</si>
  <si>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</si>
  <si>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</si>
  <si>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</si>
  <si>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</si>
  <si>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</si>
  <si>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</si>
  <si>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</si>
  <si>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</si>
  <si>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</si>
  <si>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</si>
  <si>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</si>
  <si>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</si>
  <si>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</si>
  <si>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</si>
  <si>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</si>
  <si>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</si>
  <si>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</si>
  <si>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</si>
  <si>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</si>
  <si>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</si>
  <si>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</si>
  <si>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</si>
  <si>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</si>
  <si>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</si>
  <si>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</si>
  <si>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</si>
  <si>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</si>
  <si>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</si>
  <si>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</si>
  <si>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</si>
  <si>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</si>
  <si>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</si>
  <si>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</si>
  <si>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</si>
  <si>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</si>
  <si>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</si>
  <si>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</si>
  <si>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</si>
  <si>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</si>
  <si>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</si>
  <si>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</si>
  <si>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</si>
  <si>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</si>
  <si>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</si>
  <si>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</si>
  <si>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</si>
  <si>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</si>
  <si>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</si>
  <si>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</si>
  <si>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</si>
  <si>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</si>
  <si>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</si>
  <si>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</si>
  <si>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</si>
  <si>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</si>
  <si>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</si>
  <si>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</si>
  <si>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</si>
  <si>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</si>
  <si>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</si>
  <si>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</si>
  <si>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</si>
  <si>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</si>
  <si>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</si>
  <si>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</si>
  <si>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</si>
  <si>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</si>
  <si>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</si>
  <si>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</si>
  <si>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</si>
  <si>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</si>
  <si>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</si>
  <si>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</si>
  <si>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</si>
  <si>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</si>
  <si>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</si>
  <si>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</si>
  <si>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</si>
  <si>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</si>
  <si>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</si>
  <si>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</si>
  <si>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</si>
  <si>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</si>
  <si>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</si>
  <si>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</si>
  <si>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</si>
  <si>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</si>
  <si>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</si>
  <si>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</si>
  <si>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</si>
  <si>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</si>
  <si>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</si>
  <si>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</si>
  <si>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</si>
  <si>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</si>
  <si>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</si>
  <si>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</si>
  <si>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</si>
  <si>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</si>
  <si>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</si>
  <si>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</si>
  <si>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</si>
  <si>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</si>
  <si>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</si>
  <si>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</si>
  <si>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</si>
  <si>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</si>
  <si>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</si>
  <si>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</si>
  <si>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</si>
  <si>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</si>
  <si>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</si>
  <si>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</si>
  <si>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</si>
  <si>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</si>
  <si>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</si>
  <si>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</si>
  <si>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</si>
  <si>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</si>
  <si>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</si>
  <si>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</si>
  <si>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</si>
  <si>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</si>
  <si>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</si>
  <si>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</si>
  <si>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</si>
  <si>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</si>
  <si>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</si>
  <si>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</si>
  <si>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</si>
  <si>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</si>
  <si>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</si>
  <si>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</si>
  <si>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</si>
  <si>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</si>
  <si>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</si>
  <si>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</si>
  <si>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</si>
  <si>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</si>
  <si>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</si>
  <si>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</si>
  <si>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</si>
  <si>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</si>
  <si>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</si>
  <si>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</si>
  <si>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</si>
  <si>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</si>
  <si>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</si>
  <si>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</si>
  <si>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</si>
  <si>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</si>
  <si>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</si>
  <si>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</si>
  <si>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</si>
  <si>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</si>
  <si>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</si>
  <si>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</si>
  <si>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</si>
  <si>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</si>
  <si>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</si>
  <si>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</si>
  <si>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</si>
  <si>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</si>
  <si>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</si>
  <si>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</si>
  <si>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</si>
  <si>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</si>
  <si>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</si>
  <si>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</si>
  <si>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</si>
  <si>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</si>
  <si>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</si>
  <si>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</si>
  <si>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</si>
  <si>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</si>
  <si>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</si>
  <si>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</si>
  <si>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</si>
  <si>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</si>
  <si>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</si>
  <si>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</si>
  <si>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</si>
  <si>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</si>
  <si>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</si>
  <si>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</si>
  <si>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</si>
  <si>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</si>
  <si>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</si>
  <si>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</si>
  <si>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</si>
  <si>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</si>
  <si>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</si>
  <si>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</si>
  <si>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</si>
  <si>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</si>
  <si>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</si>
  <si>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</si>
  <si>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</si>
  <si>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</si>
  <si>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</si>
  <si>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</si>
  <si>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</si>
  <si>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</si>
  <si>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</si>
  <si>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</si>
  <si>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</si>
  <si>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</si>
  <si>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</si>
  <si>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</si>
  <si>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</si>
  <si>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</si>
  <si>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</si>
  <si>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</si>
  <si>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</si>
  <si>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</si>
  <si>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</si>
  <si>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</si>
  <si>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</si>
  <si>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</si>
  <si>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</si>
  <si>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</si>
  <si>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</si>
  <si>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</si>
  <si>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</si>
  <si>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</si>
  <si>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</si>
  <si>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</si>
  <si>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</si>
  <si>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</si>
  <si>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</si>
  <si>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</si>
  <si>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</si>
  <si>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</si>
  <si>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</si>
  <si>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</si>
  <si>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</si>
  <si>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</si>
  <si>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</si>
  <si>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</si>
  <si>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</si>
  <si>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</si>
  <si>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</si>
  <si>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</si>
  <si>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</si>
  <si>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</si>
  <si>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</si>
  <si>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</si>
  <si>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</si>
  <si>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</si>
  <si>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</si>
  <si>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</si>
  <si>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</si>
  <si>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</si>
  <si>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</si>
  <si>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</si>
  <si>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</si>
  <si>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</si>
  <si>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</si>
  <si>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</si>
  <si>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</si>
  <si>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</si>
  <si>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</si>
  <si>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</si>
  <si>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</si>
  <si>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</si>
  <si>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</si>
  <si>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</si>
  <si>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</si>
  <si>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</si>
  <si>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</si>
  <si>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</si>
  <si>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</si>
  <si>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</si>
  <si>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</si>
  <si>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</si>
  <si>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</si>
  <si>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</si>
  <si>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</si>
  <si>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</si>
  <si>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</si>
  <si>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</si>
  <si>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</si>
  <si>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</si>
  <si>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</si>
  <si>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</si>
  <si>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</si>
  <si>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</si>
  <si>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</si>
  <si>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</si>
  <si>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</si>
  <si>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</si>
  <si>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</si>
  <si>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</si>
  <si>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</si>
  <si>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</si>
  <si>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</si>
  <si>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</si>
  <si>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</si>
  <si>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</si>
  <si>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</si>
  <si>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</si>
  <si>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</si>
  <si>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</si>
  <si>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</si>
  <si>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</si>
  <si>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</si>
  <si>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</si>
  <si>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</si>
  <si>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</si>
  <si>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</si>
  <si>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</si>
  <si>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</si>
  <si>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</si>
  <si>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</si>
  <si>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</si>
  <si>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</si>
  <si>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</si>
  <si>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</si>
  <si>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</si>
  <si>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</si>
  <si>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</si>
  <si>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</si>
  <si>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</si>
  <si>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</si>
  <si>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</si>
  <si>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</si>
  <si>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</si>
  <si>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</si>
  <si>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</si>
  <si>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</si>
  <si>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</si>
  <si>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</si>
  <si>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</si>
  <si>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</si>
  <si>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</si>
  <si>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</si>
  <si>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</si>
  <si>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</si>
  <si>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</si>
  <si>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</si>
  <si>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</si>
  <si>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</si>
  <si>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</si>
  <si>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</si>
  <si>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</si>
  <si>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</si>
  <si>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</si>
  <si>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</si>
  <si>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</si>
  <si>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</si>
  <si>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</si>
  <si>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</si>
  <si>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</si>
  <si>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</si>
  <si>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</si>
  <si>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</si>
  <si>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</si>
  <si>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</si>
  <si>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</si>
  <si>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</si>
  <si>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</si>
  <si>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</si>
  <si>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</si>
  <si>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</si>
  <si>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</si>
  <si>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</si>
  <si>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</si>
  <si>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</si>
  <si>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</si>
  <si>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</si>
  <si>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</si>
  <si>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</si>
  <si>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</si>
  <si>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</si>
  <si>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</si>
  <si>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</si>
  <si>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</si>
  <si>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</si>
  <si>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</si>
  <si>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</si>
  <si>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</si>
  <si>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</si>
  <si>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</si>
  <si>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</si>
  <si>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</si>
  <si>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</si>
  <si>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</si>
  <si>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</si>
  <si>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</si>
  <si>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</si>
  <si>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</si>
  <si>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</si>
  <si>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</si>
  <si>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</si>
  <si>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</si>
  <si>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</si>
  <si>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</si>
  <si>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</si>
  <si>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</si>
  <si>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</si>
  <si>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</si>
  <si>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</si>
  <si>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</si>
  <si>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</si>
  <si>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</si>
  <si>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</si>
  <si>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</si>
  <si>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</si>
  <si>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</si>
  <si>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</si>
  <si>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</si>
  <si>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</si>
  <si>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</si>
  <si>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</si>
  <si>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</si>
  <si>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</si>
  <si>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</si>
  <si>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</si>
  <si>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</si>
  <si>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</si>
  <si>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</si>
  <si>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</si>
  <si>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</si>
  <si>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</si>
  <si>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</si>
  <si>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</si>
  <si>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</si>
  <si>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</si>
  <si>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</si>
  <si>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</si>
  <si>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</si>
  <si>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</si>
  <si>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</si>
  <si>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</si>
  <si>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</si>
  <si>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</si>
  <si>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</si>
  <si>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</si>
  <si>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</si>
  <si>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</si>
  <si>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</si>
  <si>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</si>
  <si>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</si>
  <si>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</si>
  <si>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</si>
  <si>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</si>
  <si>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</si>
  <si>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</si>
  <si>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</si>
  <si>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</si>
  <si>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</si>
  <si>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</si>
  <si>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</si>
  <si>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</si>
  <si>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</si>
  <si>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</si>
  <si>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</si>
  <si>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</si>
  <si>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</si>
  <si>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</si>
  <si>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</si>
  <si>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</si>
  <si>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</si>
  <si>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</si>
  <si>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</si>
  <si>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</si>
  <si>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</si>
  <si>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</si>
  <si>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</si>
  <si>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</si>
  <si>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</si>
  <si>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</si>
  <si>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</si>
  <si>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</si>
  <si>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</si>
  <si>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</si>
  <si>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</si>
  <si>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</si>
  <si>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</si>
  <si>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</si>
  <si>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</si>
  <si>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</si>
  <si>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</si>
  <si>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</si>
  <si>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</si>
  <si>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</si>
  <si>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</si>
  <si>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</si>
  <si>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</si>
  <si>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</si>
  <si>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</si>
  <si>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</si>
  <si>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</si>
  <si>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</si>
  <si>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</si>
  <si>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</si>
  <si>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</si>
  <si>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</si>
  <si>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</si>
  <si>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</si>
  <si>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</si>
  <si>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</si>
  <si>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</si>
  <si>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</si>
  <si>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</si>
  <si>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</si>
  <si>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</si>
  <si>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</si>
  <si>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</si>
  <si>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</si>
  <si>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</si>
  <si>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</si>
  <si>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</si>
  <si>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</si>
  <si>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</si>
  <si>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</si>
  <si>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</si>
  <si>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</si>
  <si>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</si>
  <si>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</si>
  <si>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</si>
  <si>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</si>
  <si>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</si>
  <si>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</si>
  <si>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</si>
  <si>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</si>
  <si>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</si>
  <si>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</si>
  <si>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</si>
  <si>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</si>
  <si>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</si>
  <si>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</si>
  <si>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</si>
  <si>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</si>
  <si>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</si>
  <si>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</si>
  <si>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</si>
  <si>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</si>
  <si>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</si>
  <si>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</si>
  <si>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</si>
  <si>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</si>
  <si>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</si>
  <si>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</si>
  <si>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</si>
  <si>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</si>
  <si>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</si>
  <si>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</si>
  <si>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</si>
  <si>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</si>
  <si>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</si>
  <si>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</si>
  <si>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</si>
  <si>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</si>
  <si>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</si>
  <si>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</si>
  <si>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</si>
  <si>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</si>
  <si>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</si>
  <si>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</si>
  <si>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</si>
  <si>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</si>
  <si>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</si>
  <si>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</si>
  <si>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</si>
  <si>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</si>
  <si>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</si>
  <si>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</si>
  <si>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</si>
  <si>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</si>
  <si>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</si>
  <si>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</si>
  <si>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</si>
  <si>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</si>
  <si>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</si>
  <si>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</si>
  <si>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</si>
  <si>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</si>
  <si>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</si>
  <si>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</si>
  <si>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</si>
  <si>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</si>
  <si>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</si>
  <si>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</si>
  <si>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</si>
  <si>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</si>
  <si>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</si>
  <si>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</si>
  <si>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</si>
  <si>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</si>
  <si>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</si>
  <si>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</si>
  <si>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</si>
  <si>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</si>
  <si>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</si>
  <si>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</si>
  <si>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</si>
  <si>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</si>
  <si>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</si>
  <si>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</si>
  <si>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2 Gavetas Vacías y 1 Fallando</t>
  </si>
  <si>
    <t>GAVETA DE DEPOSITOS LLENA</t>
  </si>
  <si>
    <t>ATM Sirena Villa Mella</t>
  </si>
  <si>
    <t>3 Gavetas Vacías</t>
  </si>
  <si>
    <t>Hold</t>
  </si>
  <si>
    <t>07 Marzo de 2021</t>
  </si>
  <si>
    <t>335813701</t>
  </si>
  <si>
    <t>335813700</t>
  </si>
  <si>
    <t>335813699</t>
  </si>
  <si>
    <t>335813697</t>
  </si>
  <si>
    <t>335813696</t>
  </si>
  <si>
    <t>FALA NO CONFIRMADA</t>
  </si>
  <si>
    <t>335813709</t>
  </si>
  <si>
    <t>335813710</t>
  </si>
  <si>
    <t>335813711</t>
  </si>
  <si>
    <t>En Servicio</t>
  </si>
  <si>
    <t>closed</t>
  </si>
  <si>
    <t>335813713</t>
  </si>
  <si>
    <t>335813714</t>
  </si>
  <si>
    <t>335813715</t>
  </si>
  <si>
    <t>335813716</t>
  </si>
  <si>
    <t>335813717</t>
  </si>
  <si>
    <t>335813718</t>
  </si>
  <si>
    <t>335813719</t>
  </si>
  <si>
    <t>335813720</t>
  </si>
  <si>
    <t>335813721</t>
  </si>
  <si>
    <t>335813725</t>
  </si>
  <si>
    <t>335813726</t>
  </si>
  <si>
    <t>335813727</t>
  </si>
  <si>
    <t>335813728</t>
  </si>
  <si>
    <t>335813729</t>
  </si>
  <si>
    <t xml:space="preserve">Blanco Garcia, Yovanny </t>
  </si>
  <si>
    <t xml:space="preserve">Brioso Luciano, Cristino </t>
  </si>
  <si>
    <t>De La Cruz Marcelo, Mawel Andres</t>
  </si>
  <si>
    <t>ReservaC Norte</t>
  </si>
  <si>
    <t>Reinicio exitoso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</si>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</sst>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4"/>
      <tableStyleElement type="headerRow" dxfId="323"/>
      <tableStyleElement type="totalRow" dxfId="322"/>
      <tableStyleElement type="firstColumn" dxfId="321"/>
      <tableStyleElement type="lastColumn" dxfId="320"/>
      <tableStyleElement type="firstRowStripe" dxfId="319"/>
      <tableStyleElement type="firstColumnStripe" dxfId="31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21699" TargetMode="External"/><Relationship Id="rId13" Type="http://schemas.openxmlformats.org/officeDocument/2006/relationships/hyperlink" Target="http://s460-helpdesk/CAisd/pdmweb.exe?OP=SEARCH+FACTORY=in+SKIPLIST=1+QBE.EQ.id=3521715" TargetMode="External"/><Relationship Id="rId18" Type="http://schemas.openxmlformats.org/officeDocument/2006/relationships/hyperlink" Target="http://s460-helpdesk/CAisd/pdmweb.exe?OP=SEARCH+FACTORY=in+SKIPLIST=1+QBE.EQ.id=3521707" TargetMode="External"/><Relationship Id="rId26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21704" TargetMode="External"/><Relationship Id="rId7" Type="http://schemas.openxmlformats.org/officeDocument/2006/relationships/hyperlink" Target="http://s460-helpdesk/CAisd/pdmweb.exe?OP=SEARCH+FACTORY=in+SKIPLIST=1+QBE.EQ.id=3521700" TargetMode="External"/><Relationship Id="rId12" Type="http://schemas.openxmlformats.org/officeDocument/2006/relationships/hyperlink" Target="http://s460-helpdesk/CAisd/pdmweb.exe?OP=SEARCH+FACTORY=in+SKIPLIST=1+QBE.EQ.id=3521716" TargetMode="External"/><Relationship Id="rId17" Type="http://schemas.openxmlformats.org/officeDocument/2006/relationships/hyperlink" Target="http://s460-helpdesk/CAisd/pdmweb.exe?OP=SEARCH+FACTORY=in+SKIPLIST=1+QBE.EQ.id=3521708" TargetMode="External"/><Relationship Id="rId25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21709" TargetMode="External"/><Relationship Id="rId20" Type="http://schemas.openxmlformats.org/officeDocument/2006/relationships/hyperlink" Target="http://s460-helpdesk/CAisd/pdmweb.exe?OP=SEARCH+FACTORY=in+SKIPLIST=1+QBE.EQ.id=3521705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21717" TargetMode="External"/><Relationship Id="rId24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21710" TargetMode="External"/><Relationship Id="rId23" Type="http://schemas.openxmlformats.org/officeDocument/2006/relationships/hyperlink" Target="http://s460-helpdesk/CAisd/pdmweb.exe?OP=SEARCH+FACTORY=in+SKIPLIST=1+QBE.EQ.id=3521702" TargetMode="External"/><Relationship Id="rId10" Type="http://schemas.openxmlformats.org/officeDocument/2006/relationships/hyperlink" Target="http://s460-helpdesk/CAisd/pdmweb.exe?OP=SEARCH+FACTORY=in+SKIPLIST=1+QBE.EQ.id=3521718" TargetMode="External"/><Relationship Id="rId19" Type="http://schemas.openxmlformats.org/officeDocument/2006/relationships/hyperlink" Target="http://s460-helpdesk/CAisd/pdmweb.exe?OP=SEARCH+FACTORY=in+SKIPLIST=1+QBE.EQ.id=352170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21698" TargetMode="External"/><Relationship Id="rId14" Type="http://schemas.openxmlformats.org/officeDocument/2006/relationships/hyperlink" Target="http://s460-helpdesk/CAisd/pdmweb.exe?OP=SEARCH+FACTORY=in+SKIPLIST=1+QBE.EQ.id=3521714" TargetMode="External"/><Relationship Id="rId22" Type="http://schemas.openxmlformats.org/officeDocument/2006/relationships/hyperlink" Target="http://s460-helpdesk/CAisd/pdmweb.exe?OP=SEARCH+FACTORY=in+SKIPLIST=1+QBE.EQ.id=352170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90"/>
  <sheetViews>
    <sheetView tabSelected="1" topLeftCell="C1" zoomScale="80" zoomScaleNormal="80" workbookViewId="0">
      <pane ySplit="4" topLeftCell="A5" activePane="bottomLeft" state="frozen"/>
      <selection pane="bottomLeft" activeCell="P91" sqref="P91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6.28515625" style="47" bestFit="1" customWidth="1"/>
    <col min="4" max="4" width="29.42578125" style="94" bestFit="1" customWidth="1"/>
    <col min="5" max="5" width="12.28515625" style="90" bestFit="1" customWidth="1"/>
    <col min="6" max="6" width="12.42578125" style="48" customWidth="1"/>
    <col min="7" max="7" width="54.140625" style="48" customWidth="1"/>
    <col min="8" max="11" width="7" style="48" customWidth="1"/>
    <col min="12" max="12" width="49.8554687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3.57031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</row>
    <row r="2" spans="1:17" ht="18" x14ac:dyDescent="0.25">
      <c r="A2" s="129" t="s">
        <v>2158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</row>
    <row r="3" spans="1:17" ht="18.75" thickBot="1" x14ac:dyDescent="0.3">
      <c r="A3" s="131" t="s">
        <v>2508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ATM'!$A$2:$C$901,3,0)</f>
        <v>ESTE</v>
      </c>
      <c r="B5" s="113">
        <v>335812139</v>
      </c>
      <c r="C5" s="97">
        <v>44259.801307870373</v>
      </c>
      <c r="D5" s="96" t="s">
        <v>2472</v>
      </c>
      <c r="E5" s="106">
        <v>429</v>
      </c>
      <c r="F5" s="96" t="str">
        <f>VLOOKUP(E5,VIP!$A$2:$O11605,2,0)</f>
        <v>DRBR429</v>
      </c>
      <c r="G5" s="96" t="str">
        <f>VLOOKUP(E5,'LISTADO ATM'!$A$2:$B$900,2,0)</f>
        <v xml:space="preserve">ATM Oficina Jumbo La Romana </v>
      </c>
      <c r="H5" s="96" t="str">
        <f>VLOOKUP(E5,VIP!$A$2:$O16526,7,FALSE)</f>
        <v>Si</v>
      </c>
      <c r="I5" s="96" t="str">
        <f>VLOOKUP(E5,VIP!$A$2:$O8491,8,FALSE)</f>
        <v>Si</v>
      </c>
      <c r="J5" s="96" t="str">
        <f>VLOOKUP(E5,VIP!$A$2:$O8441,8,FALSE)</f>
        <v>Si</v>
      </c>
      <c r="K5" s="96" t="str">
        <f>VLOOKUP(E5,VIP!$A$2:$O12015,6,0)</f>
        <v>NO</v>
      </c>
      <c r="L5" s="98" t="s">
        <v>2504</v>
      </c>
      <c r="M5" s="99" t="s">
        <v>2469</v>
      </c>
      <c r="N5" s="99" t="s">
        <v>2476</v>
      </c>
      <c r="O5" s="96" t="s">
        <v>2477</v>
      </c>
      <c r="P5" s="101"/>
      <c r="Q5" s="100" t="s">
        <v>2504</v>
      </c>
    </row>
    <row r="6" spans="1:17" ht="18" x14ac:dyDescent="0.25">
      <c r="A6" s="96" t="str">
        <f>VLOOKUP(E6,'LISTADO ATM'!$A$2:$C$901,3,0)</f>
        <v>SUR</v>
      </c>
      <c r="B6" s="113">
        <v>335812480</v>
      </c>
      <c r="C6" s="97">
        <v>44260.391481481478</v>
      </c>
      <c r="D6" s="96" t="s">
        <v>2189</v>
      </c>
      <c r="E6" s="106">
        <v>592</v>
      </c>
      <c r="F6" s="96" t="str">
        <f>VLOOKUP(E6,VIP!$A$2:$O11612,2,0)</f>
        <v>DRBR081</v>
      </c>
      <c r="G6" s="96" t="str">
        <f>VLOOKUP(E6,'LISTADO ATM'!$A$2:$B$900,2,0)</f>
        <v xml:space="preserve">ATM Centro de Caja San Cristóbal I </v>
      </c>
      <c r="H6" s="96" t="str">
        <f>VLOOKUP(E6,VIP!$A$2:$O16533,7,FALSE)</f>
        <v>Si</v>
      </c>
      <c r="I6" s="96" t="str">
        <f>VLOOKUP(E6,VIP!$A$2:$O8498,8,FALSE)</f>
        <v>Si</v>
      </c>
      <c r="J6" s="96" t="str">
        <f>VLOOKUP(E6,VIP!$A$2:$O8448,8,FALSE)</f>
        <v>Si</v>
      </c>
      <c r="K6" s="96" t="str">
        <f>VLOOKUP(E6,VIP!$A$2:$O12022,6,0)</f>
        <v>SI</v>
      </c>
      <c r="L6" s="98" t="s">
        <v>2254</v>
      </c>
      <c r="M6" s="99" t="s">
        <v>2469</v>
      </c>
      <c r="N6" s="99" t="s">
        <v>2507</v>
      </c>
      <c r="O6" s="96" t="s">
        <v>2478</v>
      </c>
      <c r="P6" s="100"/>
      <c r="Q6" s="100" t="s">
        <v>2254</v>
      </c>
    </row>
    <row r="7" spans="1:17" ht="18" x14ac:dyDescent="0.25">
      <c r="A7" s="96" t="str">
        <f>VLOOKUP(E7,'LISTADO ATM'!$A$2:$C$901,3,0)</f>
        <v>DISTRITO NACIONAL</v>
      </c>
      <c r="B7" s="113">
        <v>335813045</v>
      </c>
      <c r="C7" s="97">
        <v>44260.63</v>
      </c>
      <c r="D7" s="96" t="s">
        <v>2189</v>
      </c>
      <c r="E7" s="106">
        <v>406</v>
      </c>
      <c r="F7" s="96" t="str">
        <f>VLOOKUP(E7,VIP!$A$2:$O11635,2,0)</f>
        <v>DRBR406</v>
      </c>
      <c r="G7" s="96" t="str">
        <f>VLOOKUP(E7,'LISTADO ATM'!$A$2:$B$900,2,0)</f>
        <v xml:space="preserve">ATM UNP Plaza Lama Máximo Gómez </v>
      </c>
      <c r="H7" s="96" t="str">
        <f>VLOOKUP(E7,VIP!$A$2:$O16556,7,FALSE)</f>
        <v>Si</v>
      </c>
      <c r="I7" s="96" t="str">
        <f>VLOOKUP(E7,VIP!$A$2:$O8521,8,FALSE)</f>
        <v>Si</v>
      </c>
      <c r="J7" s="96" t="str">
        <f>VLOOKUP(E7,VIP!$A$2:$O8471,8,FALSE)</f>
        <v>Si</v>
      </c>
      <c r="K7" s="96" t="str">
        <f>VLOOKUP(E7,VIP!$A$2:$O12045,6,0)</f>
        <v>SI</v>
      </c>
      <c r="L7" s="98" t="s">
        <v>2228</v>
      </c>
      <c r="M7" s="99" t="s">
        <v>2469</v>
      </c>
      <c r="N7" s="99" t="s">
        <v>2507</v>
      </c>
      <c r="O7" s="96" t="s">
        <v>2478</v>
      </c>
      <c r="P7" s="100"/>
      <c r="Q7" s="100" t="s">
        <v>2228</v>
      </c>
    </row>
    <row r="8" spans="1:17" ht="18" x14ac:dyDescent="0.25">
      <c r="A8" s="96" t="str">
        <f>VLOOKUP(E8,'LISTADO ATM'!$A$2:$C$901,3,0)</f>
        <v>DISTRITO NACIONAL</v>
      </c>
      <c r="B8" s="113">
        <v>335813160</v>
      </c>
      <c r="C8" s="97">
        <v>44260.668969907405</v>
      </c>
      <c r="D8" s="96" t="s">
        <v>2487</v>
      </c>
      <c r="E8" s="106">
        <v>745</v>
      </c>
      <c r="F8" s="96" t="str">
        <f>VLOOKUP(E8,VIP!$A$2:$O11664,2,0)</f>
        <v>DRBR027</v>
      </c>
      <c r="G8" s="96" t="str">
        <f>VLOOKUP(E8,'LISTADO ATM'!$A$2:$B$900,2,0)</f>
        <v xml:space="preserve">ATM Oficina Ave. Duarte </v>
      </c>
      <c r="H8" s="96" t="str">
        <f>VLOOKUP(E8,VIP!$A$2:$O16585,7,FALSE)</f>
        <v>No</v>
      </c>
      <c r="I8" s="96" t="str">
        <f>VLOOKUP(E8,VIP!$A$2:$O8550,8,FALSE)</f>
        <v>No</v>
      </c>
      <c r="J8" s="96" t="str">
        <f>VLOOKUP(E8,VIP!$A$2:$O8500,8,FALSE)</f>
        <v>No</v>
      </c>
      <c r="K8" s="96" t="str">
        <f>VLOOKUP(E8,VIP!$A$2:$O12074,6,0)</f>
        <v>NO</v>
      </c>
      <c r="L8" s="98" t="s">
        <v>2462</v>
      </c>
      <c r="M8" s="101" t="s">
        <v>2518</v>
      </c>
      <c r="N8" s="99" t="s">
        <v>2476</v>
      </c>
      <c r="O8" s="96" t="s">
        <v>2490</v>
      </c>
      <c r="P8" s="100"/>
      <c r="Q8" s="165">
        <v>44380.443749999999</v>
      </c>
    </row>
    <row r="9" spans="1:17" ht="18" x14ac:dyDescent="0.25">
      <c r="A9" s="96" t="str">
        <f>VLOOKUP(E9,'LISTADO ATM'!$A$2:$C$901,3,0)</f>
        <v>DISTRITO NACIONAL</v>
      </c>
      <c r="B9" s="113">
        <v>335813194</v>
      </c>
      <c r="C9" s="97">
        <v>44260.682060185187</v>
      </c>
      <c r="D9" s="96" t="s">
        <v>2189</v>
      </c>
      <c r="E9" s="106">
        <v>15</v>
      </c>
      <c r="F9" s="96" t="str">
        <f>VLOOKUP(E9,VIP!$A$2:$O11662,2,0)</f>
        <v>DRBR015</v>
      </c>
      <c r="G9" s="96" t="str">
        <f>VLOOKUP(E9,'LISTADO ATM'!$A$2:$B$900,2,0)</f>
        <v>ATM DNI</v>
      </c>
      <c r="H9" s="96" t="str">
        <f>VLOOKUP(E9,VIP!$A$2:$O16583,7,FALSE)</f>
        <v>N/A</v>
      </c>
      <c r="I9" s="96" t="str">
        <f>VLOOKUP(E9,VIP!$A$2:$O8548,8,FALSE)</f>
        <v>N/A</v>
      </c>
      <c r="J9" s="96" t="str">
        <f>VLOOKUP(E9,VIP!$A$2:$O8498,8,FALSE)</f>
        <v>N/A</v>
      </c>
      <c r="K9" s="96" t="str">
        <f>VLOOKUP(E9,VIP!$A$2:$O12072,6,0)</f>
        <v>N/A</v>
      </c>
      <c r="L9" s="98" t="s">
        <v>2228</v>
      </c>
      <c r="M9" s="99" t="s">
        <v>2469</v>
      </c>
      <c r="N9" s="99" t="s">
        <v>2507</v>
      </c>
      <c r="O9" s="96" t="s">
        <v>2478</v>
      </c>
      <c r="P9" s="100"/>
      <c r="Q9" s="100" t="s">
        <v>2228</v>
      </c>
    </row>
    <row r="10" spans="1:17" ht="18" x14ac:dyDescent="0.25">
      <c r="A10" s="96" t="str">
        <f>VLOOKUP(E10,'LISTADO ATM'!$A$2:$C$901,3,0)</f>
        <v>DISTRITO NACIONAL</v>
      </c>
      <c r="B10" s="113">
        <v>335813207</v>
      </c>
      <c r="C10" s="97">
        <v>44260.689918981479</v>
      </c>
      <c r="D10" s="96" t="s">
        <v>2189</v>
      </c>
      <c r="E10" s="106">
        <v>10</v>
      </c>
      <c r="F10" s="96" t="str">
        <f>VLOOKUP(E10,VIP!$A$2:$O11659,2,0)</f>
        <v>DRBR010</v>
      </c>
      <c r="G10" s="96" t="str">
        <f>VLOOKUP(E10,'LISTADO ATM'!$A$2:$B$900,2,0)</f>
        <v xml:space="preserve">ATM Ministerio Salud Pública </v>
      </c>
      <c r="H10" s="96" t="str">
        <f>VLOOKUP(E10,VIP!$A$2:$O16580,7,FALSE)</f>
        <v>Si</v>
      </c>
      <c r="I10" s="96" t="str">
        <f>VLOOKUP(E10,VIP!$A$2:$O8545,8,FALSE)</f>
        <v>Si</v>
      </c>
      <c r="J10" s="96" t="str">
        <f>VLOOKUP(E10,VIP!$A$2:$O8495,8,FALSE)</f>
        <v>Si</v>
      </c>
      <c r="K10" s="96" t="str">
        <f>VLOOKUP(E10,VIP!$A$2:$O12069,6,0)</f>
        <v>NO</v>
      </c>
      <c r="L10" s="98" t="s">
        <v>2228</v>
      </c>
      <c r="M10" s="101" t="s">
        <v>2518</v>
      </c>
      <c r="N10" s="99" t="s">
        <v>2507</v>
      </c>
      <c r="O10" s="96" t="s">
        <v>2478</v>
      </c>
      <c r="P10" s="100"/>
      <c r="Q10" s="165">
        <v>44380.443749999999</v>
      </c>
    </row>
    <row r="11" spans="1:17" ht="18" x14ac:dyDescent="0.25">
      <c r="A11" s="96" t="str">
        <f>VLOOKUP(E11,'LISTADO ATM'!$A$2:$C$901,3,0)</f>
        <v>DISTRITO NACIONAL</v>
      </c>
      <c r="B11" s="113">
        <v>335813266</v>
      </c>
      <c r="C11" s="97">
        <v>44260.707743055558</v>
      </c>
      <c r="D11" s="96" t="s">
        <v>2189</v>
      </c>
      <c r="E11" s="106">
        <v>909</v>
      </c>
      <c r="F11" s="96" t="str">
        <f>VLOOKUP(E11,VIP!$A$2:$O11656,2,0)</f>
        <v>DRBR01A</v>
      </c>
      <c r="G11" s="96" t="str">
        <f>VLOOKUP(E11,'LISTADO ATM'!$A$2:$B$900,2,0)</f>
        <v xml:space="preserve">ATM UNP UASD </v>
      </c>
      <c r="H11" s="96" t="str">
        <f>VLOOKUP(E11,VIP!$A$2:$O16577,7,FALSE)</f>
        <v>Si</v>
      </c>
      <c r="I11" s="96" t="str">
        <f>VLOOKUP(E11,VIP!$A$2:$O8542,8,FALSE)</f>
        <v>Si</v>
      </c>
      <c r="J11" s="96" t="str">
        <f>VLOOKUP(E11,VIP!$A$2:$O8492,8,FALSE)</f>
        <v>Si</v>
      </c>
      <c r="K11" s="96" t="str">
        <f>VLOOKUP(E11,VIP!$A$2:$O12066,6,0)</f>
        <v>SI</v>
      </c>
      <c r="L11" s="98" t="s">
        <v>2228</v>
      </c>
      <c r="M11" s="99" t="s">
        <v>2469</v>
      </c>
      <c r="N11" s="99" t="s">
        <v>2476</v>
      </c>
      <c r="O11" s="96" t="s">
        <v>2478</v>
      </c>
      <c r="P11" s="100"/>
      <c r="Q11" s="100" t="s">
        <v>2228</v>
      </c>
    </row>
    <row r="12" spans="1:17" ht="18" x14ac:dyDescent="0.25">
      <c r="A12" s="96" t="str">
        <f>VLOOKUP(E12,'LISTADO ATM'!$A$2:$C$901,3,0)</f>
        <v>DISTRITO NACIONAL</v>
      </c>
      <c r="B12" s="113">
        <v>335813283</v>
      </c>
      <c r="C12" s="97">
        <v>44260.711539351854</v>
      </c>
      <c r="D12" s="96" t="s">
        <v>2189</v>
      </c>
      <c r="E12" s="106">
        <v>487</v>
      </c>
      <c r="F12" s="96" t="str">
        <f>VLOOKUP(E12,VIP!$A$2:$O11650,2,0)</f>
        <v>DRBR487</v>
      </c>
      <c r="G12" s="96" t="str">
        <f>VLOOKUP(E12,'LISTADO ATM'!$A$2:$B$900,2,0)</f>
        <v xml:space="preserve">ATM Olé Hainamosa </v>
      </c>
      <c r="H12" s="96" t="str">
        <f>VLOOKUP(E12,VIP!$A$2:$O16571,7,FALSE)</f>
        <v>Si</v>
      </c>
      <c r="I12" s="96" t="str">
        <f>VLOOKUP(E12,VIP!$A$2:$O8536,8,FALSE)</f>
        <v>Si</v>
      </c>
      <c r="J12" s="96" t="str">
        <f>VLOOKUP(E12,VIP!$A$2:$O8486,8,FALSE)</f>
        <v>Si</v>
      </c>
      <c r="K12" s="96" t="str">
        <f>VLOOKUP(E12,VIP!$A$2:$O12060,6,0)</f>
        <v>SI</v>
      </c>
      <c r="L12" s="98" t="s">
        <v>2228</v>
      </c>
      <c r="M12" s="99" t="s">
        <v>2469</v>
      </c>
      <c r="N12" s="99" t="s">
        <v>2476</v>
      </c>
      <c r="O12" s="96" t="s">
        <v>2478</v>
      </c>
      <c r="P12" s="100"/>
      <c r="Q12" s="100" t="s">
        <v>2228</v>
      </c>
    </row>
    <row r="13" spans="1:17" ht="18" x14ac:dyDescent="0.25">
      <c r="A13" s="96" t="str">
        <f>VLOOKUP(E13,'LISTADO ATM'!$A$2:$C$901,3,0)</f>
        <v>NORTE</v>
      </c>
      <c r="B13" s="113">
        <v>335813286</v>
      </c>
      <c r="C13" s="97">
        <v>44260.712627314817</v>
      </c>
      <c r="D13" s="96" t="s">
        <v>2190</v>
      </c>
      <c r="E13" s="106">
        <v>88</v>
      </c>
      <c r="F13" s="96" t="str">
        <f>VLOOKUP(E13,VIP!$A$2:$O11648,2,0)</f>
        <v>DRBR088</v>
      </c>
      <c r="G13" s="96" t="str">
        <f>VLOOKUP(E13,'LISTADO ATM'!$A$2:$B$900,2,0)</f>
        <v xml:space="preserve">ATM S/M La Fuente (Santiago) </v>
      </c>
      <c r="H13" s="96" t="str">
        <f>VLOOKUP(E13,VIP!$A$2:$O16569,7,FALSE)</f>
        <v>Si</v>
      </c>
      <c r="I13" s="96" t="str">
        <f>VLOOKUP(E13,VIP!$A$2:$O8534,8,FALSE)</f>
        <v>Si</v>
      </c>
      <c r="J13" s="96" t="str">
        <f>VLOOKUP(E13,VIP!$A$2:$O8484,8,FALSE)</f>
        <v>Si</v>
      </c>
      <c r="K13" s="96" t="str">
        <f>VLOOKUP(E13,VIP!$A$2:$O12058,6,0)</f>
        <v>NO</v>
      </c>
      <c r="L13" s="98" t="s">
        <v>2228</v>
      </c>
      <c r="M13" s="101" t="s">
        <v>2518</v>
      </c>
      <c r="N13" s="99" t="s">
        <v>2476</v>
      </c>
      <c r="O13" s="96" t="s">
        <v>2496</v>
      </c>
      <c r="P13" s="100"/>
      <c r="Q13" s="165">
        <v>44380.443749999999</v>
      </c>
    </row>
    <row r="14" spans="1:17" ht="18" x14ac:dyDescent="0.25">
      <c r="A14" s="96" t="str">
        <f>VLOOKUP(E14,'LISTADO ATM'!$A$2:$C$901,3,0)</f>
        <v>DISTRITO NACIONAL</v>
      </c>
      <c r="B14" s="113">
        <v>335813307</v>
      </c>
      <c r="C14" s="97">
        <v>44260.725821759261</v>
      </c>
      <c r="D14" s="96" t="s">
        <v>2189</v>
      </c>
      <c r="E14" s="106">
        <v>858</v>
      </c>
      <c r="F14" s="96" t="str">
        <f>VLOOKUP(E14,VIP!$A$2:$O11646,2,0)</f>
        <v>DRBR858</v>
      </c>
      <c r="G14" s="96" t="str">
        <f>VLOOKUP(E14,'LISTADO ATM'!$A$2:$B$900,2,0)</f>
        <v xml:space="preserve">ATM Cooperativa Maestros (COOPNAMA) </v>
      </c>
      <c r="H14" s="96" t="str">
        <f>VLOOKUP(E14,VIP!$A$2:$O16567,7,FALSE)</f>
        <v>Si</v>
      </c>
      <c r="I14" s="96" t="str">
        <f>VLOOKUP(E14,VIP!$A$2:$O8532,8,FALSE)</f>
        <v>No</v>
      </c>
      <c r="J14" s="96" t="str">
        <f>VLOOKUP(E14,VIP!$A$2:$O8482,8,FALSE)</f>
        <v>No</v>
      </c>
      <c r="K14" s="96" t="str">
        <f>VLOOKUP(E14,VIP!$A$2:$O12056,6,0)</f>
        <v>NO</v>
      </c>
      <c r="L14" s="98" t="s">
        <v>2495</v>
      </c>
      <c r="M14" s="99" t="s">
        <v>2469</v>
      </c>
      <c r="N14" s="99" t="s">
        <v>2476</v>
      </c>
      <c r="O14" s="96" t="s">
        <v>2478</v>
      </c>
      <c r="P14" s="100"/>
      <c r="Q14" s="100" t="s">
        <v>2495</v>
      </c>
    </row>
    <row r="15" spans="1:17" ht="18" x14ac:dyDescent="0.25">
      <c r="A15" s="96" t="str">
        <f>VLOOKUP(E15,'LISTADO ATM'!$A$2:$C$901,3,0)</f>
        <v>DISTRITO NACIONAL</v>
      </c>
      <c r="B15" s="113">
        <v>335813322</v>
      </c>
      <c r="C15" s="97">
        <v>44260.744560185187</v>
      </c>
      <c r="D15" s="96" t="s">
        <v>2472</v>
      </c>
      <c r="E15" s="106">
        <v>441</v>
      </c>
      <c r="F15" s="96" t="str">
        <f>VLOOKUP(E15,VIP!$A$2:$O11642,2,0)</f>
        <v>DRBR441</v>
      </c>
      <c r="G15" s="96" t="str">
        <f>VLOOKUP(E15,'LISTADO ATM'!$A$2:$B$900,2,0)</f>
        <v>ATM Estacion de Servicio Romulo Betancour</v>
      </c>
      <c r="H15" s="96" t="str">
        <f>VLOOKUP(E15,VIP!$A$2:$O16563,7,FALSE)</f>
        <v>NO</v>
      </c>
      <c r="I15" s="96" t="str">
        <f>VLOOKUP(E15,VIP!$A$2:$O8528,8,FALSE)</f>
        <v>NO</v>
      </c>
      <c r="J15" s="96" t="str">
        <f>VLOOKUP(E15,VIP!$A$2:$O8478,8,FALSE)</f>
        <v>NO</v>
      </c>
      <c r="K15" s="96" t="str">
        <f>VLOOKUP(E15,VIP!$A$2:$O12052,6,0)</f>
        <v>NO</v>
      </c>
      <c r="L15" s="98" t="s">
        <v>2462</v>
      </c>
      <c r="M15" s="99" t="s">
        <v>2469</v>
      </c>
      <c r="N15" s="99" t="s">
        <v>2476</v>
      </c>
      <c r="O15" s="96" t="s">
        <v>2477</v>
      </c>
      <c r="P15" s="100"/>
      <c r="Q15" s="100" t="s">
        <v>2462</v>
      </c>
    </row>
    <row r="16" spans="1:17" ht="18" x14ac:dyDescent="0.25">
      <c r="A16" s="96" t="str">
        <f>VLOOKUP(E16,'LISTADO ATM'!$A$2:$C$901,3,0)</f>
        <v>DISTRITO NACIONAL</v>
      </c>
      <c r="B16" s="113">
        <v>335813338</v>
      </c>
      <c r="C16" s="97">
        <v>44260.780555555553</v>
      </c>
      <c r="D16" s="96" t="s">
        <v>2189</v>
      </c>
      <c r="E16" s="106">
        <v>281</v>
      </c>
      <c r="F16" s="96" t="str">
        <f>VLOOKUP(E16,VIP!$A$2:$O11658,2,0)</f>
        <v>DRBR737</v>
      </c>
      <c r="G16" s="96" t="str">
        <f>VLOOKUP(E16,'LISTADO ATM'!$A$2:$B$900,2,0)</f>
        <v xml:space="preserve">ATM S/M Pola Independencia </v>
      </c>
      <c r="H16" s="96" t="str">
        <f>VLOOKUP(E16,VIP!$A$2:$O16579,7,FALSE)</f>
        <v>Si</v>
      </c>
      <c r="I16" s="96" t="str">
        <f>VLOOKUP(E16,VIP!$A$2:$O8544,8,FALSE)</f>
        <v>Si</v>
      </c>
      <c r="J16" s="96" t="str">
        <f>VLOOKUP(E16,VIP!$A$2:$O8494,8,FALSE)</f>
        <v>Si</v>
      </c>
      <c r="K16" s="96" t="str">
        <f>VLOOKUP(E16,VIP!$A$2:$O12068,6,0)</f>
        <v>NO</v>
      </c>
      <c r="L16" s="98" t="s">
        <v>2228</v>
      </c>
      <c r="M16" s="99" t="s">
        <v>2469</v>
      </c>
      <c r="N16" s="99" t="s">
        <v>2476</v>
      </c>
      <c r="O16" s="96" t="s">
        <v>2478</v>
      </c>
      <c r="P16" s="100"/>
      <c r="Q16" s="100" t="s">
        <v>2228</v>
      </c>
    </row>
    <row r="17" spans="1:17" ht="18" x14ac:dyDescent="0.25">
      <c r="A17" s="96" t="str">
        <f>VLOOKUP(E17,'LISTADO ATM'!$A$2:$C$901,3,0)</f>
        <v>ESTE</v>
      </c>
      <c r="B17" s="113">
        <v>335813345</v>
      </c>
      <c r="C17" s="97">
        <v>44260.79378472222</v>
      </c>
      <c r="D17" s="96" t="s">
        <v>2189</v>
      </c>
      <c r="E17" s="106">
        <v>963</v>
      </c>
      <c r="F17" s="96" t="str">
        <f>VLOOKUP(E17,VIP!$A$2:$O11656,2,0)</f>
        <v>DRBR963</v>
      </c>
      <c r="G17" s="96" t="str">
        <f>VLOOKUP(E17,'LISTADO ATM'!$A$2:$B$900,2,0)</f>
        <v xml:space="preserve">ATM Multiplaza La Romana </v>
      </c>
      <c r="H17" s="96" t="str">
        <f>VLOOKUP(E17,VIP!$A$2:$O16577,7,FALSE)</f>
        <v>Si</v>
      </c>
      <c r="I17" s="96" t="str">
        <f>VLOOKUP(E17,VIP!$A$2:$O8542,8,FALSE)</f>
        <v>Si</v>
      </c>
      <c r="J17" s="96" t="str">
        <f>VLOOKUP(E17,VIP!$A$2:$O8492,8,FALSE)</f>
        <v>Si</v>
      </c>
      <c r="K17" s="96" t="str">
        <f>VLOOKUP(E17,VIP!$A$2:$O12066,6,0)</f>
        <v>NO</v>
      </c>
      <c r="L17" s="98" t="s">
        <v>2254</v>
      </c>
      <c r="M17" s="99" t="s">
        <v>2469</v>
      </c>
      <c r="N17" s="99" t="s">
        <v>2476</v>
      </c>
      <c r="O17" s="96" t="s">
        <v>2478</v>
      </c>
      <c r="P17" s="100"/>
      <c r="Q17" s="100" t="s">
        <v>2254</v>
      </c>
    </row>
    <row r="18" spans="1:17" ht="18" x14ac:dyDescent="0.25">
      <c r="A18" s="96" t="str">
        <f>VLOOKUP(E18,'LISTADO ATM'!$A$2:$C$901,3,0)</f>
        <v>NORTE</v>
      </c>
      <c r="B18" s="113">
        <v>335813346</v>
      </c>
      <c r="C18" s="97">
        <v>44260.795046296298</v>
      </c>
      <c r="D18" s="96" t="s">
        <v>2190</v>
      </c>
      <c r="E18" s="106">
        <v>97</v>
      </c>
      <c r="F18" s="96" t="str">
        <f>VLOOKUP(E18,VIP!$A$2:$O11655,2,0)</f>
        <v>DRBR097</v>
      </c>
      <c r="G18" s="96" t="str">
        <f>VLOOKUP(E18,'LISTADO ATM'!$A$2:$B$900,2,0)</f>
        <v xml:space="preserve">ATM Oficina Villa Riva </v>
      </c>
      <c r="H18" s="96" t="str">
        <f>VLOOKUP(E18,VIP!$A$2:$O16576,7,FALSE)</f>
        <v>Si</v>
      </c>
      <c r="I18" s="96" t="str">
        <f>VLOOKUP(E18,VIP!$A$2:$O8541,8,FALSE)</f>
        <v>Si</v>
      </c>
      <c r="J18" s="96" t="str">
        <f>VLOOKUP(E18,VIP!$A$2:$O8491,8,FALSE)</f>
        <v>Si</v>
      </c>
      <c r="K18" s="96" t="str">
        <f>VLOOKUP(E18,VIP!$A$2:$O12065,6,0)</f>
        <v>NO</v>
      </c>
      <c r="L18" s="98" t="s">
        <v>2254</v>
      </c>
      <c r="M18" s="99" t="s">
        <v>2469</v>
      </c>
      <c r="N18" s="99" t="s">
        <v>2476</v>
      </c>
      <c r="O18" s="96" t="s">
        <v>2496</v>
      </c>
      <c r="P18" s="100"/>
      <c r="Q18" s="100" t="s">
        <v>2254</v>
      </c>
    </row>
    <row r="19" spans="1:17" ht="18" x14ac:dyDescent="0.25">
      <c r="A19" s="96" t="str">
        <f>VLOOKUP(E19,'LISTADO ATM'!$A$2:$C$901,3,0)</f>
        <v>DISTRITO NACIONAL</v>
      </c>
      <c r="B19" s="113">
        <v>335813348</v>
      </c>
      <c r="C19" s="97">
        <v>44260.796712962961</v>
      </c>
      <c r="D19" s="96" t="s">
        <v>2189</v>
      </c>
      <c r="E19" s="106">
        <v>23</v>
      </c>
      <c r="F19" s="96" t="str">
        <f>VLOOKUP(E19,VIP!$A$2:$O11654,2,0)</f>
        <v>DRBR023</v>
      </c>
      <c r="G19" s="96" t="str">
        <f>VLOOKUP(E19,'LISTADO ATM'!$A$2:$B$900,2,0)</f>
        <v xml:space="preserve">ATM Oficina México </v>
      </c>
      <c r="H19" s="96" t="str">
        <f>VLOOKUP(E19,VIP!$A$2:$O16575,7,FALSE)</f>
        <v>Si</v>
      </c>
      <c r="I19" s="96" t="str">
        <f>VLOOKUP(E19,VIP!$A$2:$O8540,8,FALSE)</f>
        <v>Si</v>
      </c>
      <c r="J19" s="96" t="str">
        <f>VLOOKUP(E19,VIP!$A$2:$O8490,8,FALSE)</f>
        <v>Si</v>
      </c>
      <c r="K19" s="96" t="str">
        <f>VLOOKUP(E19,VIP!$A$2:$O12064,6,0)</f>
        <v>NO</v>
      </c>
      <c r="L19" s="98" t="s">
        <v>2440</v>
      </c>
      <c r="M19" s="99" t="s">
        <v>2469</v>
      </c>
      <c r="N19" s="99" t="s">
        <v>2476</v>
      </c>
      <c r="O19" s="96" t="s">
        <v>2478</v>
      </c>
      <c r="P19" s="100"/>
      <c r="Q19" s="100" t="s">
        <v>2440</v>
      </c>
    </row>
    <row r="20" spans="1:17" ht="18" x14ac:dyDescent="0.25">
      <c r="A20" s="96" t="str">
        <f>VLOOKUP(E20,'LISTADO ATM'!$A$2:$C$901,3,0)</f>
        <v>DISTRITO NACIONAL</v>
      </c>
      <c r="B20" s="113">
        <v>335813386</v>
      </c>
      <c r="C20" s="97">
        <v>44261.019837962966</v>
      </c>
      <c r="D20" s="96" t="s">
        <v>2472</v>
      </c>
      <c r="E20" s="106">
        <v>545</v>
      </c>
      <c r="F20" s="96" t="str">
        <f>VLOOKUP(E20,VIP!$A$2:$O11648,2,0)</f>
        <v>DRBR995</v>
      </c>
      <c r="G20" s="96" t="str">
        <f>VLOOKUP(E20,'LISTADO ATM'!$A$2:$B$900,2,0)</f>
        <v xml:space="preserve">ATM Oficina Isabel La Católica II  </v>
      </c>
      <c r="H20" s="96" t="str">
        <f>VLOOKUP(E20,VIP!$A$2:$O16569,7,FALSE)</f>
        <v>Si</v>
      </c>
      <c r="I20" s="96" t="str">
        <f>VLOOKUP(E20,VIP!$A$2:$O8534,8,FALSE)</f>
        <v>Si</v>
      </c>
      <c r="J20" s="96" t="str">
        <f>VLOOKUP(E20,VIP!$A$2:$O8484,8,FALSE)</f>
        <v>Si</v>
      </c>
      <c r="K20" s="96" t="str">
        <f>VLOOKUP(E20,VIP!$A$2:$O12058,6,0)</f>
        <v>NO</v>
      </c>
      <c r="L20" s="98" t="s">
        <v>2504</v>
      </c>
      <c r="M20" s="99" t="s">
        <v>2469</v>
      </c>
      <c r="N20" s="99" t="s">
        <v>2476</v>
      </c>
      <c r="O20" s="96" t="s">
        <v>2477</v>
      </c>
      <c r="P20" s="100"/>
      <c r="Q20" s="100" t="s">
        <v>2504</v>
      </c>
    </row>
    <row r="21" spans="1:17" ht="18" x14ac:dyDescent="0.25">
      <c r="A21" s="96" t="str">
        <f>VLOOKUP(E21,'LISTADO ATM'!$A$2:$C$901,3,0)</f>
        <v>DISTRITO NACIONAL</v>
      </c>
      <c r="B21" s="113">
        <v>335813387</v>
      </c>
      <c r="C21" s="97">
        <v>44261.021863425929</v>
      </c>
      <c r="D21" s="96" t="s">
        <v>2472</v>
      </c>
      <c r="E21" s="106">
        <v>946</v>
      </c>
      <c r="F21" s="96" t="str">
        <f>VLOOKUP(E21,VIP!$A$2:$O11647,2,0)</f>
        <v>DRBR24R</v>
      </c>
      <c r="G21" s="96" t="str">
        <f>VLOOKUP(E21,'LISTADO ATM'!$A$2:$B$900,2,0)</f>
        <v xml:space="preserve">ATM Oficina Núñez de Cáceres I </v>
      </c>
      <c r="H21" s="96" t="str">
        <f>VLOOKUP(E21,VIP!$A$2:$O16568,7,FALSE)</f>
        <v>Si</v>
      </c>
      <c r="I21" s="96" t="str">
        <f>VLOOKUP(E21,VIP!$A$2:$O8533,8,FALSE)</f>
        <v>Si</v>
      </c>
      <c r="J21" s="96" t="str">
        <f>VLOOKUP(E21,VIP!$A$2:$O8483,8,FALSE)</f>
        <v>Si</v>
      </c>
      <c r="K21" s="96" t="str">
        <f>VLOOKUP(E21,VIP!$A$2:$O12057,6,0)</f>
        <v>NO</v>
      </c>
      <c r="L21" s="98" t="s">
        <v>2504</v>
      </c>
      <c r="M21" s="99" t="s">
        <v>2469</v>
      </c>
      <c r="N21" s="99" t="s">
        <v>2476</v>
      </c>
      <c r="O21" s="96" t="s">
        <v>2477</v>
      </c>
      <c r="P21" s="100"/>
      <c r="Q21" s="100" t="s">
        <v>2504</v>
      </c>
    </row>
    <row r="22" spans="1:17" ht="18" x14ac:dyDescent="0.25">
      <c r="A22" s="96" t="str">
        <f>VLOOKUP(E22,'LISTADO ATM'!$A$2:$C$901,3,0)</f>
        <v>ESTE</v>
      </c>
      <c r="B22" s="113">
        <v>335813389</v>
      </c>
      <c r="C22" s="97">
        <v>44261.110937500001</v>
      </c>
      <c r="D22" s="96" t="s">
        <v>2189</v>
      </c>
      <c r="E22" s="106">
        <v>934</v>
      </c>
      <c r="F22" s="96" t="str">
        <f>VLOOKUP(E22,VIP!$A$2:$O11645,2,0)</f>
        <v>DRBR934</v>
      </c>
      <c r="G22" s="96" t="str">
        <f>VLOOKUP(E22,'LISTADO ATM'!$A$2:$B$900,2,0)</f>
        <v>ATM Hotel Dreams La Romana</v>
      </c>
      <c r="H22" s="96" t="str">
        <f>VLOOKUP(E22,VIP!$A$2:$O16566,7,FALSE)</f>
        <v>Si</v>
      </c>
      <c r="I22" s="96" t="str">
        <f>VLOOKUP(E22,VIP!$A$2:$O8531,8,FALSE)</f>
        <v>Si</v>
      </c>
      <c r="J22" s="96" t="str">
        <f>VLOOKUP(E22,VIP!$A$2:$O8481,8,FALSE)</f>
        <v>Si</v>
      </c>
      <c r="K22" s="96" t="str">
        <f>VLOOKUP(E22,VIP!$A$2:$O12055,6,0)</f>
        <v>NO</v>
      </c>
      <c r="L22" s="98" t="s">
        <v>2254</v>
      </c>
      <c r="M22" s="99" t="s">
        <v>2469</v>
      </c>
      <c r="N22" s="99" t="s">
        <v>2476</v>
      </c>
      <c r="O22" s="96" t="s">
        <v>2478</v>
      </c>
      <c r="P22" s="100"/>
      <c r="Q22" s="100" t="s">
        <v>2254</v>
      </c>
    </row>
    <row r="23" spans="1:17" ht="18" x14ac:dyDescent="0.25">
      <c r="A23" s="96" t="str">
        <f>VLOOKUP(E23,'LISTADO ATM'!$A$2:$C$901,3,0)</f>
        <v>ESTE</v>
      </c>
      <c r="B23" s="113">
        <v>335813390</v>
      </c>
      <c r="C23" s="97">
        <v>44261.112997685188</v>
      </c>
      <c r="D23" s="96" t="s">
        <v>2189</v>
      </c>
      <c r="E23" s="106">
        <v>204</v>
      </c>
      <c r="F23" s="96" t="str">
        <f>VLOOKUP(E23,VIP!$A$2:$O11644,2,0)</f>
        <v>DRBR204</v>
      </c>
      <c r="G23" s="96" t="str">
        <f>VLOOKUP(E23,'LISTADO ATM'!$A$2:$B$900,2,0)</f>
        <v>ATM Hotel Dominicus II</v>
      </c>
      <c r="H23" s="96" t="str">
        <f>VLOOKUP(E23,VIP!$A$2:$O16565,7,FALSE)</f>
        <v>Si</v>
      </c>
      <c r="I23" s="96" t="str">
        <f>VLOOKUP(E23,VIP!$A$2:$O8530,8,FALSE)</f>
        <v>Si</v>
      </c>
      <c r="J23" s="96" t="str">
        <f>VLOOKUP(E23,VIP!$A$2:$O8480,8,FALSE)</f>
        <v>Si</v>
      </c>
      <c r="K23" s="96" t="str">
        <f>VLOOKUP(E23,VIP!$A$2:$O12054,6,0)</f>
        <v>NO</v>
      </c>
      <c r="L23" s="98" t="s">
        <v>2254</v>
      </c>
      <c r="M23" s="101" t="s">
        <v>2518</v>
      </c>
      <c r="N23" s="99" t="s">
        <v>2476</v>
      </c>
      <c r="O23" s="96" t="s">
        <v>2478</v>
      </c>
      <c r="P23" s="100"/>
      <c r="Q23" s="165">
        <v>44380.443749999999</v>
      </c>
    </row>
    <row r="24" spans="1:17" ht="18" x14ac:dyDescent="0.25">
      <c r="A24" s="96" t="str">
        <f>VLOOKUP(E24,'LISTADO ATM'!$A$2:$C$901,3,0)</f>
        <v>DISTRITO NACIONAL</v>
      </c>
      <c r="B24" s="113">
        <v>335813398</v>
      </c>
      <c r="C24" s="97">
        <v>44261.330520833333</v>
      </c>
      <c r="D24" s="96" t="s">
        <v>2189</v>
      </c>
      <c r="E24" s="106">
        <v>160</v>
      </c>
      <c r="F24" s="96" t="str">
        <f>VLOOKUP(E24,VIP!$A$2:$O11647,2,0)</f>
        <v>DRBR160</v>
      </c>
      <c r="G24" s="96" t="str">
        <f>VLOOKUP(E24,'LISTADO ATM'!$A$2:$B$900,2,0)</f>
        <v xml:space="preserve">ATM Oficina Herrera </v>
      </c>
      <c r="H24" s="96" t="str">
        <f>VLOOKUP(E24,VIP!$A$2:$O16568,7,FALSE)</f>
        <v>Si</v>
      </c>
      <c r="I24" s="96" t="str">
        <f>VLOOKUP(E24,VIP!$A$2:$O8533,8,FALSE)</f>
        <v>Si</v>
      </c>
      <c r="J24" s="96" t="str">
        <f>VLOOKUP(E24,VIP!$A$2:$O8483,8,FALSE)</f>
        <v>Si</v>
      </c>
      <c r="K24" s="96" t="str">
        <f>VLOOKUP(E24,VIP!$A$2:$O12057,6,0)</f>
        <v>NO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00"/>
      <c r="Q24" s="100" t="s">
        <v>2228</v>
      </c>
    </row>
    <row r="25" spans="1:17" ht="18" x14ac:dyDescent="0.25">
      <c r="A25" s="96" t="str">
        <f>VLOOKUP(E25,'LISTADO ATM'!$A$2:$C$901,3,0)</f>
        <v>NORTE</v>
      </c>
      <c r="B25" s="113">
        <v>335813491</v>
      </c>
      <c r="C25" s="97">
        <v>44261.445763888885</v>
      </c>
      <c r="D25" s="96" t="s">
        <v>2189</v>
      </c>
      <c r="E25" s="106">
        <v>987</v>
      </c>
      <c r="F25" s="96" t="str">
        <f>VLOOKUP(E25,VIP!$A$2:$O11649,2,0)</f>
        <v>DRBR987</v>
      </c>
      <c r="G25" s="96" t="str">
        <f>VLOOKUP(E25,'LISTADO ATM'!$A$2:$B$900,2,0)</f>
        <v xml:space="preserve">ATM S/M Jumbo (Moca) </v>
      </c>
      <c r="H25" s="96" t="str">
        <f>VLOOKUP(E25,VIP!$A$2:$O16570,7,FALSE)</f>
        <v>Si</v>
      </c>
      <c r="I25" s="96" t="str">
        <f>VLOOKUP(E25,VIP!$A$2:$O8535,8,FALSE)</f>
        <v>Si</v>
      </c>
      <c r="J25" s="96" t="str">
        <f>VLOOKUP(E25,VIP!$A$2:$O8485,8,FALSE)</f>
        <v>Si</v>
      </c>
      <c r="K25" s="96" t="str">
        <f>VLOOKUP(E25,VIP!$A$2:$O12059,6,0)</f>
        <v>NO</v>
      </c>
      <c r="L25" s="98" t="s">
        <v>2495</v>
      </c>
      <c r="M25" s="99" t="s">
        <v>2469</v>
      </c>
      <c r="N25" s="99" t="s">
        <v>2476</v>
      </c>
      <c r="O25" s="96" t="s">
        <v>2478</v>
      </c>
      <c r="P25" s="100"/>
      <c r="Q25" s="100" t="s">
        <v>2495</v>
      </c>
    </row>
    <row r="26" spans="1:17" ht="18" x14ac:dyDescent="0.25">
      <c r="A26" s="96" t="str">
        <f>VLOOKUP(E26,'LISTADO ATM'!$A$2:$C$901,3,0)</f>
        <v>DISTRITO NACIONAL</v>
      </c>
      <c r="B26" s="113">
        <v>335813494</v>
      </c>
      <c r="C26" s="97">
        <v>44261.44736111111</v>
      </c>
      <c r="D26" s="96" t="s">
        <v>2189</v>
      </c>
      <c r="E26" s="106">
        <v>927</v>
      </c>
      <c r="F26" s="96" t="str">
        <f>VLOOKUP(E26,VIP!$A$2:$O11651,2,0)</f>
        <v>DRBR927</v>
      </c>
      <c r="G26" s="96" t="str">
        <f>VLOOKUP(E26,'LISTADO ATM'!$A$2:$B$900,2,0)</f>
        <v>ATM S/M Bravo La Esperilla</v>
      </c>
      <c r="H26" s="96" t="str">
        <f>VLOOKUP(E26,VIP!$A$2:$O16572,7,FALSE)</f>
        <v>Si</v>
      </c>
      <c r="I26" s="96" t="str">
        <f>VLOOKUP(E26,VIP!$A$2:$O8537,8,FALSE)</f>
        <v>Si</v>
      </c>
      <c r="J26" s="96" t="str">
        <f>VLOOKUP(E26,VIP!$A$2:$O8487,8,FALSE)</f>
        <v>Si</v>
      </c>
      <c r="K26" s="96" t="str">
        <f>VLOOKUP(E26,VIP!$A$2:$O12061,6,0)</f>
        <v>NO</v>
      </c>
      <c r="L26" s="98" t="s">
        <v>2495</v>
      </c>
      <c r="M26" s="99" t="s">
        <v>2469</v>
      </c>
      <c r="N26" s="99" t="s">
        <v>2476</v>
      </c>
      <c r="O26" s="96" t="s">
        <v>2478</v>
      </c>
      <c r="P26" s="100"/>
      <c r="Q26" s="100" t="s">
        <v>2495</v>
      </c>
    </row>
    <row r="27" spans="1:17" ht="18" x14ac:dyDescent="0.25">
      <c r="A27" s="96" t="str">
        <f>VLOOKUP(E27,'LISTADO ATM'!$A$2:$C$901,3,0)</f>
        <v>ESTE</v>
      </c>
      <c r="B27" s="113">
        <v>335813501</v>
      </c>
      <c r="C27" s="97">
        <v>44261.450543981482</v>
      </c>
      <c r="D27" s="96" t="s">
        <v>2189</v>
      </c>
      <c r="E27" s="106">
        <v>824</v>
      </c>
      <c r="F27" s="96" t="str">
        <f>VLOOKUP(E27,VIP!$A$2:$O11653,2,0)</f>
        <v>DRBR824</v>
      </c>
      <c r="G27" s="96" t="str">
        <f>VLOOKUP(E27,'LISTADO ATM'!$A$2:$B$900,2,0)</f>
        <v xml:space="preserve">ATM Multiplaza (Higuey) </v>
      </c>
      <c r="H27" s="96" t="str">
        <f>VLOOKUP(E27,VIP!$A$2:$O16574,7,FALSE)</f>
        <v>Si</v>
      </c>
      <c r="I27" s="96" t="str">
        <f>VLOOKUP(E27,VIP!$A$2:$O8539,8,FALSE)</f>
        <v>Si</v>
      </c>
      <c r="J27" s="96" t="str">
        <f>VLOOKUP(E27,VIP!$A$2:$O8489,8,FALSE)</f>
        <v>Si</v>
      </c>
      <c r="K27" s="96" t="str">
        <f>VLOOKUP(E27,VIP!$A$2:$O12063,6,0)</f>
        <v>NO</v>
      </c>
      <c r="L27" s="98" t="s">
        <v>2228</v>
      </c>
      <c r="M27" s="99" t="s">
        <v>2469</v>
      </c>
      <c r="N27" s="99" t="s">
        <v>2476</v>
      </c>
      <c r="O27" s="96" t="s">
        <v>2478</v>
      </c>
      <c r="P27" s="100"/>
      <c r="Q27" s="100" t="s">
        <v>2228</v>
      </c>
    </row>
    <row r="28" spans="1:17" ht="18" x14ac:dyDescent="0.25">
      <c r="A28" s="96" t="str">
        <f>VLOOKUP(E28,'LISTADO ATM'!$A$2:$C$901,3,0)</f>
        <v>DISTRITO NACIONAL</v>
      </c>
      <c r="B28" s="113">
        <v>335813502</v>
      </c>
      <c r="C28" s="97">
        <v>44261.451574074075</v>
      </c>
      <c r="D28" s="96" t="s">
        <v>2189</v>
      </c>
      <c r="E28" s="106">
        <v>13</v>
      </c>
      <c r="F28" s="96" t="str">
        <f>VLOOKUP(E28,VIP!$A$2:$O11654,2,0)</f>
        <v>DRBR013</v>
      </c>
      <c r="G28" s="96" t="str">
        <f>VLOOKUP(E28,'LISTADO ATM'!$A$2:$B$900,2,0)</f>
        <v xml:space="preserve">ATM CDEEE </v>
      </c>
      <c r="H28" s="96" t="str">
        <f>VLOOKUP(E28,VIP!$A$2:$O16575,7,FALSE)</f>
        <v>Si</v>
      </c>
      <c r="I28" s="96" t="str">
        <f>VLOOKUP(E28,VIP!$A$2:$O8540,8,FALSE)</f>
        <v>Si</v>
      </c>
      <c r="J28" s="96" t="str">
        <f>VLOOKUP(E28,VIP!$A$2:$O8490,8,FALSE)</f>
        <v>Si</v>
      </c>
      <c r="K28" s="96" t="str">
        <f>VLOOKUP(E28,VIP!$A$2:$O12064,6,0)</f>
        <v>NO</v>
      </c>
      <c r="L28" s="98" t="s">
        <v>2228</v>
      </c>
      <c r="M28" s="99" t="s">
        <v>2469</v>
      </c>
      <c r="N28" s="99" t="s">
        <v>2519</v>
      </c>
      <c r="O28" s="96" t="s">
        <v>2478</v>
      </c>
      <c r="P28" s="100"/>
      <c r="Q28" s="100" t="s">
        <v>2228</v>
      </c>
    </row>
    <row r="29" spans="1:17" ht="18" x14ac:dyDescent="0.25">
      <c r="A29" s="96" t="str">
        <f>VLOOKUP(E29,'LISTADO ATM'!$A$2:$C$901,3,0)</f>
        <v>ESTE</v>
      </c>
      <c r="B29" s="113">
        <v>335813505</v>
      </c>
      <c r="C29" s="97">
        <v>44261.452592592592</v>
      </c>
      <c r="D29" s="96" t="s">
        <v>2189</v>
      </c>
      <c r="E29" s="106">
        <v>293</v>
      </c>
      <c r="F29" s="96" t="str">
        <f>VLOOKUP(E29,VIP!$A$2:$O11655,2,0)</f>
        <v>DRBR293</v>
      </c>
      <c r="G29" s="96" t="str">
        <f>VLOOKUP(E29,'LISTADO ATM'!$A$2:$B$900,2,0)</f>
        <v xml:space="preserve">ATM S/M Nueva Visión (San Pedro) </v>
      </c>
      <c r="H29" s="96" t="str">
        <f>VLOOKUP(E29,VIP!$A$2:$O16576,7,FALSE)</f>
        <v>Si</v>
      </c>
      <c r="I29" s="96" t="str">
        <f>VLOOKUP(E29,VIP!$A$2:$O8541,8,FALSE)</f>
        <v>Si</v>
      </c>
      <c r="J29" s="96" t="str">
        <f>VLOOKUP(E29,VIP!$A$2:$O8491,8,FALSE)</f>
        <v>Si</v>
      </c>
      <c r="K29" s="96" t="str">
        <f>VLOOKUP(E29,VIP!$A$2:$O12065,6,0)</f>
        <v>NO</v>
      </c>
      <c r="L29" s="98" t="s">
        <v>2228</v>
      </c>
      <c r="M29" s="99" t="s">
        <v>2469</v>
      </c>
      <c r="N29" s="99" t="s">
        <v>2476</v>
      </c>
      <c r="O29" s="96" t="s">
        <v>2478</v>
      </c>
      <c r="P29" s="100"/>
      <c r="Q29" s="100" t="s">
        <v>2228</v>
      </c>
    </row>
    <row r="30" spans="1:17" ht="18" x14ac:dyDescent="0.25">
      <c r="A30" s="96" t="str">
        <f>VLOOKUP(E30,'LISTADO ATM'!$A$2:$C$901,3,0)</f>
        <v>DISTRITO NACIONAL</v>
      </c>
      <c r="B30" s="113">
        <v>335813597</v>
      </c>
      <c r="C30" s="97">
        <v>44261.548460648148</v>
      </c>
      <c r="D30" s="96" t="s">
        <v>2472</v>
      </c>
      <c r="E30" s="106">
        <v>955</v>
      </c>
      <c r="F30" s="96" t="str">
        <f>VLOOKUP(E30,VIP!$A$2:$O11663,2,0)</f>
        <v>DRBR955</v>
      </c>
      <c r="G30" s="96" t="str">
        <f>VLOOKUP(E30,'LISTADO ATM'!$A$2:$B$900,2,0)</f>
        <v xml:space="preserve">ATM Oficina Americana Independencia II </v>
      </c>
      <c r="H30" s="96" t="str">
        <f>VLOOKUP(E30,VIP!$A$2:$O16584,7,FALSE)</f>
        <v>Si</v>
      </c>
      <c r="I30" s="96" t="str">
        <f>VLOOKUP(E30,VIP!$A$2:$O8549,8,FALSE)</f>
        <v>Si</v>
      </c>
      <c r="J30" s="96" t="str">
        <f>VLOOKUP(E30,VIP!$A$2:$O8499,8,FALSE)</f>
        <v>Si</v>
      </c>
      <c r="K30" s="96" t="str">
        <f>VLOOKUP(E30,VIP!$A$2:$O12073,6,0)</f>
        <v>NO</v>
      </c>
      <c r="L30" s="98" t="s">
        <v>2430</v>
      </c>
      <c r="M30" s="99" t="s">
        <v>2469</v>
      </c>
      <c r="N30" s="99" t="s">
        <v>2476</v>
      </c>
      <c r="O30" s="96" t="s">
        <v>2477</v>
      </c>
      <c r="P30" s="100"/>
      <c r="Q30" s="100" t="s">
        <v>2430</v>
      </c>
    </row>
    <row r="31" spans="1:17" ht="18" x14ac:dyDescent="0.25">
      <c r="A31" s="96" t="str">
        <f>VLOOKUP(E31,'LISTADO ATM'!$A$2:$C$901,3,0)</f>
        <v>SUR</v>
      </c>
      <c r="B31" s="113">
        <v>335813605</v>
      </c>
      <c r="C31" s="97">
        <v>44261.628368055557</v>
      </c>
      <c r="D31" s="96" t="s">
        <v>2189</v>
      </c>
      <c r="E31" s="106">
        <v>48</v>
      </c>
      <c r="F31" s="96" t="str">
        <f>VLOOKUP(E31,VIP!$A$2:$O11664,2,0)</f>
        <v>DRBR048</v>
      </c>
      <c r="G31" s="96" t="str">
        <f>VLOOKUP(E31,'LISTADO ATM'!$A$2:$B$900,2,0)</f>
        <v xml:space="preserve">ATM Autoservicio Neiba I </v>
      </c>
      <c r="H31" s="96" t="str">
        <f>VLOOKUP(E31,VIP!$A$2:$O16585,7,FALSE)</f>
        <v>Si</v>
      </c>
      <c r="I31" s="96" t="str">
        <f>VLOOKUP(E31,VIP!$A$2:$O8550,8,FALSE)</f>
        <v>Si</v>
      </c>
      <c r="J31" s="96" t="str">
        <f>VLOOKUP(E31,VIP!$A$2:$O8500,8,FALSE)</f>
        <v>Si</v>
      </c>
      <c r="K31" s="96" t="str">
        <f>VLOOKUP(E31,VIP!$A$2:$O12074,6,0)</f>
        <v>SI</v>
      </c>
      <c r="L31" s="98" t="s">
        <v>2228</v>
      </c>
      <c r="M31" s="99" t="s">
        <v>2469</v>
      </c>
      <c r="N31" s="99" t="s">
        <v>2476</v>
      </c>
      <c r="O31" s="96" t="s">
        <v>2478</v>
      </c>
      <c r="P31" s="100"/>
      <c r="Q31" s="100" t="s">
        <v>2228</v>
      </c>
    </row>
    <row r="32" spans="1:17" ht="18" x14ac:dyDescent="0.25">
      <c r="A32" s="96" t="str">
        <f>VLOOKUP(E32,'LISTADO ATM'!$A$2:$C$901,3,0)</f>
        <v>DISTRITO NACIONAL</v>
      </c>
      <c r="B32" s="113">
        <v>335813606</v>
      </c>
      <c r="C32" s="97">
        <v>44261.637372685182</v>
      </c>
      <c r="D32" s="96" t="s">
        <v>2189</v>
      </c>
      <c r="E32" s="106">
        <v>338</v>
      </c>
      <c r="F32" s="96" t="str">
        <f>VLOOKUP(E32,VIP!$A$2:$O11665,2,0)</f>
        <v>DRBR338</v>
      </c>
      <c r="G32" s="96" t="str">
        <f>VLOOKUP(E32,'LISTADO ATM'!$A$2:$B$900,2,0)</f>
        <v>ATM S/M Aprezio Pantoja</v>
      </c>
      <c r="H32" s="96" t="str">
        <f>VLOOKUP(E32,VIP!$A$2:$O16586,7,FALSE)</f>
        <v>Si</v>
      </c>
      <c r="I32" s="96" t="str">
        <f>VLOOKUP(E32,VIP!$A$2:$O8551,8,FALSE)</f>
        <v>Si</v>
      </c>
      <c r="J32" s="96" t="str">
        <f>VLOOKUP(E32,VIP!$A$2:$O8501,8,FALSE)</f>
        <v>Si</v>
      </c>
      <c r="K32" s="96" t="str">
        <f>VLOOKUP(E32,VIP!$A$2:$O12075,6,0)</f>
        <v>NO</v>
      </c>
      <c r="L32" s="98" t="s">
        <v>2495</v>
      </c>
      <c r="M32" s="99" t="s">
        <v>2469</v>
      </c>
      <c r="N32" s="99" t="s">
        <v>2476</v>
      </c>
      <c r="O32" s="96" t="s">
        <v>2478</v>
      </c>
      <c r="P32" s="100"/>
      <c r="Q32" s="100" t="s">
        <v>2495</v>
      </c>
    </row>
    <row r="33" spans="1:17" ht="18" x14ac:dyDescent="0.25">
      <c r="A33" s="96" t="str">
        <f>VLOOKUP(E33,'LISTADO ATM'!$A$2:$C$901,3,0)</f>
        <v>DISTRITO NACIONAL</v>
      </c>
      <c r="B33" s="113">
        <v>335813608</v>
      </c>
      <c r="C33" s="97">
        <v>44261.639733796299</v>
      </c>
      <c r="D33" s="96" t="s">
        <v>2189</v>
      </c>
      <c r="E33" s="106">
        <v>868</v>
      </c>
      <c r="F33" s="96" t="str">
        <f>VLOOKUP(E33,VIP!$A$2:$O11667,2,0)</f>
        <v>DRBR868</v>
      </c>
      <c r="G33" s="96" t="str">
        <f>VLOOKUP(E33,'LISTADO ATM'!$A$2:$B$900,2,0)</f>
        <v xml:space="preserve">ATM Casino Diamante </v>
      </c>
      <c r="H33" s="96" t="str">
        <f>VLOOKUP(E33,VIP!$A$2:$O16588,7,FALSE)</f>
        <v>Si</v>
      </c>
      <c r="I33" s="96" t="str">
        <f>VLOOKUP(E33,VIP!$A$2:$O8553,8,FALSE)</f>
        <v>Si</v>
      </c>
      <c r="J33" s="96" t="str">
        <f>VLOOKUP(E33,VIP!$A$2:$O8503,8,FALSE)</f>
        <v>Si</v>
      </c>
      <c r="K33" s="96" t="str">
        <f>VLOOKUP(E33,VIP!$A$2:$O12077,6,0)</f>
        <v>NO</v>
      </c>
      <c r="L33" s="98" t="s">
        <v>2495</v>
      </c>
      <c r="M33" s="99" t="s">
        <v>2469</v>
      </c>
      <c r="N33" s="99" t="s">
        <v>2476</v>
      </c>
      <c r="O33" s="96" t="s">
        <v>2478</v>
      </c>
      <c r="P33" s="100"/>
      <c r="Q33" s="100" t="s">
        <v>2495</v>
      </c>
    </row>
    <row r="34" spans="1:17" ht="18" x14ac:dyDescent="0.25">
      <c r="A34" s="96" t="str">
        <f>VLOOKUP(E34,'LISTADO ATM'!$A$2:$C$901,3,0)</f>
        <v>DISTRITO NACIONAL</v>
      </c>
      <c r="B34" s="113">
        <v>335813609</v>
      </c>
      <c r="C34" s="97">
        <v>44261.641099537039</v>
      </c>
      <c r="D34" s="96" t="s">
        <v>2189</v>
      </c>
      <c r="E34" s="106">
        <v>394</v>
      </c>
      <c r="F34" s="96" t="str">
        <f>VLOOKUP(E34,VIP!$A$2:$O11668,2,0)</f>
        <v>DRBR394</v>
      </c>
      <c r="G34" s="96" t="str">
        <f>VLOOKUP(E34,'LISTADO ATM'!$A$2:$B$900,2,0)</f>
        <v xml:space="preserve">ATM Multicentro La Sirena Luperón </v>
      </c>
      <c r="H34" s="96" t="str">
        <f>VLOOKUP(E34,VIP!$A$2:$O16589,7,FALSE)</f>
        <v>Si</v>
      </c>
      <c r="I34" s="96" t="str">
        <f>VLOOKUP(E34,VIP!$A$2:$O8554,8,FALSE)</f>
        <v>Si</v>
      </c>
      <c r="J34" s="96" t="str">
        <f>VLOOKUP(E34,VIP!$A$2:$O8504,8,FALSE)</f>
        <v>Si</v>
      </c>
      <c r="K34" s="96" t="str">
        <f>VLOOKUP(E34,VIP!$A$2:$O12078,6,0)</f>
        <v>NO</v>
      </c>
      <c r="L34" s="98" t="s">
        <v>2495</v>
      </c>
      <c r="M34" s="99" t="s">
        <v>2469</v>
      </c>
      <c r="N34" s="99" t="s">
        <v>2476</v>
      </c>
      <c r="O34" s="96" t="s">
        <v>2478</v>
      </c>
      <c r="P34" s="100"/>
      <c r="Q34" s="100" t="s">
        <v>2495</v>
      </c>
    </row>
    <row r="35" spans="1:17" ht="18" x14ac:dyDescent="0.25">
      <c r="A35" s="96" t="str">
        <f>VLOOKUP(E35,'LISTADO ATM'!$A$2:$C$901,3,0)</f>
        <v>DISTRITO NACIONAL</v>
      </c>
      <c r="B35" s="113">
        <v>335813612</v>
      </c>
      <c r="C35" s="97">
        <v>44261.644328703704</v>
      </c>
      <c r="D35" s="96" t="s">
        <v>2189</v>
      </c>
      <c r="E35" s="106">
        <v>566</v>
      </c>
      <c r="F35" s="96" t="str">
        <f>VLOOKUP(E35,VIP!$A$2:$O11670,2,0)</f>
        <v>DRBR508</v>
      </c>
      <c r="G35" s="96" t="str">
        <f>VLOOKUP(E35,'LISTADO ATM'!$A$2:$B$900,2,0)</f>
        <v xml:space="preserve">ATM Hiper Olé Aut. Duarte </v>
      </c>
      <c r="H35" s="96" t="str">
        <f>VLOOKUP(E35,VIP!$A$2:$O16591,7,FALSE)</f>
        <v>Si</v>
      </c>
      <c r="I35" s="96" t="str">
        <f>VLOOKUP(E35,VIP!$A$2:$O8556,8,FALSE)</f>
        <v>Si</v>
      </c>
      <c r="J35" s="96" t="str">
        <f>VLOOKUP(E35,VIP!$A$2:$O8506,8,FALSE)</f>
        <v>Si</v>
      </c>
      <c r="K35" s="96" t="str">
        <f>VLOOKUP(E35,VIP!$A$2:$O12080,6,0)</f>
        <v>NO</v>
      </c>
      <c r="L35" s="98" t="s">
        <v>2434</v>
      </c>
      <c r="M35" s="101" t="s">
        <v>2518</v>
      </c>
      <c r="N35" s="99" t="s">
        <v>2476</v>
      </c>
      <c r="O35" s="96" t="s">
        <v>2478</v>
      </c>
      <c r="P35" s="100"/>
      <c r="Q35" s="165">
        <v>44380.443749999999</v>
      </c>
    </row>
    <row r="36" spans="1:17" ht="18" x14ac:dyDescent="0.25">
      <c r="A36" s="96" t="str">
        <f>VLOOKUP(E36,'LISTADO ATM'!$A$2:$C$901,3,0)</f>
        <v>DISTRITO NACIONAL</v>
      </c>
      <c r="B36" s="113">
        <v>335813614</v>
      </c>
      <c r="C36" s="97">
        <v>44261.646180555559</v>
      </c>
      <c r="D36" s="96" t="s">
        <v>2189</v>
      </c>
      <c r="E36" s="106">
        <v>900</v>
      </c>
      <c r="F36" s="96" t="str">
        <f>VLOOKUP(E36,VIP!$A$2:$O11672,2,0)</f>
        <v>DRBR900</v>
      </c>
      <c r="G36" s="96" t="str">
        <f>VLOOKUP(E36,'LISTADO ATM'!$A$2:$B$900,2,0)</f>
        <v xml:space="preserve">ATM UNP Merca Santo Domingo </v>
      </c>
      <c r="H36" s="96" t="str">
        <f>VLOOKUP(E36,VIP!$A$2:$O16593,7,FALSE)</f>
        <v>Si</v>
      </c>
      <c r="I36" s="96" t="str">
        <f>VLOOKUP(E36,VIP!$A$2:$O8558,8,FALSE)</f>
        <v>Si</v>
      </c>
      <c r="J36" s="96" t="str">
        <f>VLOOKUP(E36,VIP!$A$2:$O8508,8,FALSE)</f>
        <v>Si</v>
      </c>
      <c r="K36" s="96" t="str">
        <f>VLOOKUP(E36,VIP!$A$2:$O12082,6,0)</f>
        <v>NO</v>
      </c>
      <c r="L36" s="98" t="s">
        <v>2228</v>
      </c>
      <c r="M36" s="99" t="s">
        <v>2469</v>
      </c>
      <c r="N36" s="99" t="s">
        <v>2476</v>
      </c>
      <c r="O36" s="96" t="s">
        <v>2478</v>
      </c>
      <c r="P36" s="100"/>
      <c r="Q36" s="100" t="s">
        <v>2228</v>
      </c>
    </row>
    <row r="37" spans="1:17" ht="18" x14ac:dyDescent="0.25">
      <c r="A37" s="96" t="str">
        <f>VLOOKUP(E37,'LISTADO ATM'!$A$2:$C$901,3,0)</f>
        <v>SUR</v>
      </c>
      <c r="B37" s="113">
        <v>335813615</v>
      </c>
      <c r="C37" s="97">
        <v>44261.648043981484</v>
      </c>
      <c r="D37" s="96" t="s">
        <v>2189</v>
      </c>
      <c r="E37" s="106">
        <v>182</v>
      </c>
      <c r="F37" s="96" t="str">
        <f>VLOOKUP(E37,VIP!$A$2:$O11673,2,0)</f>
        <v>DRBR182</v>
      </c>
      <c r="G37" s="96" t="str">
        <f>VLOOKUP(E37,'LISTADO ATM'!$A$2:$B$900,2,0)</f>
        <v xml:space="preserve">ATM Barahona Comb </v>
      </c>
      <c r="H37" s="96" t="str">
        <f>VLOOKUP(E37,VIP!$A$2:$O16594,7,FALSE)</f>
        <v>Si</v>
      </c>
      <c r="I37" s="96" t="str">
        <f>VLOOKUP(E37,VIP!$A$2:$O8559,8,FALSE)</f>
        <v>Si</v>
      </c>
      <c r="J37" s="96" t="str">
        <f>VLOOKUP(E37,VIP!$A$2:$O8509,8,FALSE)</f>
        <v>Si</v>
      </c>
      <c r="K37" s="96" t="str">
        <f>VLOOKUP(E37,VIP!$A$2:$O12083,6,0)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00"/>
      <c r="Q37" s="100" t="s">
        <v>2228</v>
      </c>
    </row>
    <row r="38" spans="1:17" ht="18" x14ac:dyDescent="0.25">
      <c r="A38" s="96" t="str">
        <f>VLOOKUP(E38,'LISTADO ATM'!$A$2:$C$901,3,0)</f>
        <v>DISTRITO NACIONAL</v>
      </c>
      <c r="B38" s="113">
        <v>335813616</v>
      </c>
      <c r="C38" s="97">
        <v>44261.649050925924</v>
      </c>
      <c r="D38" s="96" t="s">
        <v>2189</v>
      </c>
      <c r="E38" s="106">
        <v>498</v>
      </c>
      <c r="F38" s="96" t="str">
        <f>VLOOKUP(E38,VIP!$A$2:$O11674,2,0)</f>
        <v>DRBR498</v>
      </c>
      <c r="G38" s="96" t="str">
        <f>VLOOKUP(E38,'LISTADO ATM'!$A$2:$B$900,2,0)</f>
        <v xml:space="preserve">ATM Estación Sunix 27 de Febrero </v>
      </c>
      <c r="H38" s="96" t="str">
        <f>VLOOKUP(E38,VIP!$A$2:$O16595,7,FALSE)</f>
        <v>Si</v>
      </c>
      <c r="I38" s="96" t="str">
        <f>VLOOKUP(E38,VIP!$A$2:$O8560,8,FALSE)</f>
        <v>Si</v>
      </c>
      <c r="J38" s="96" t="str">
        <f>VLOOKUP(E38,VIP!$A$2:$O8510,8,FALSE)</f>
        <v>Si</v>
      </c>
      <c r="K38" s="96" t="str">
        <f>VLOOKUP(E38,VIP!$A$2:$O12084,6,0)</f>
        <v>NO</v>
      </c>
      <c r="L38" s="98" t="s">
        <v>2228</v>
      </c>
      <c r="M38" s="101" t="s">
        <v>2518</v>
      </c>
      <c r="N38" s="99" t="s">
        <v>2476</v>
      </c>
      <c r="O38" s="96" t="s">
        <v>2478</v>
      </c>
      <c r="P38" s="100"/>
      <c r="Q38" s="165">
        <v>44380.443749999999</v>
      </c>
    </row>
    <row r="39" spans="1:17" ht="18" x14ac:dyDescent="0.25">
      <c r="A39" s="96" t="str">
        <f>VLOOKUP(E39,'LISTADO ATM'!$A$2:$C$901,3,0)</f>
        <v>NORTE</v>
      </c>
      <c r="B39" s="113">
        <v>335813619</v>
      </c>
      <c r="C39" s="97">
        <v>44261.650104166663</v>
      </c>
      <c r="D39" s="96" t="s">
        <v>2190</v>
      </c>
      <c r="E39" s="106">
        <v>91</v>
      </c>
      <c r="F39" s="96" t="str">
        <f>VLOOKUP(E39,VIP!$A$2:$O11675,2,0)</f>
        <v>DRBR091</v>
      </c>
      <c r="G39" s="96" t="str">
        <f>VLOOKUP(E39,'LISTADO ATM'!$A$2:$B$900,2,0)</f>
        <v xml:space="preserve">ATM UNP Villa Isabela </v>
      </c>
      <c r="H39" s="96" t="str">
        <f>VLOOKUP(E39,VIP!$A$2:$O16596,7,FALSE)</f>
        <v>Si</v>
      </c>
      <c r="I39" s="96" t="str">
        <f>VLOOKUP(E39,VIP!$A$2:$O8561,8,FALSE)</f>
        <v>Si</v>
      </c>
      <c r="J39" s="96" t="str">
        <f>VLOOKUP(E39,VIP!$A$2:$O8511,8,FALSE)</f>
        <v>Si</v>
      </c>
      <c r="K39" s="96" t="str">
        <f>VLOOKUP(E39,VIP!$A$2:$O12085,6,0)</f>
        <v>NO</v>
      </c>
      <c r="L39" s="98" t="s">
        <v>2228</v>
      </c>
      <c r="M39" s="99" t="s">
        <v>2469</v>
      </c>
      <c r="N39" s="99" t="s">
        <v>2476</v>
      </c>
      <c r="O39" s="96" t="s">
        <v>2502</v>
      </c>
      <c r="P39" s="100"/>
      <c r="Q39" s="100" t="s">
        <v>2228</v>
      </c>
    </row>
    <row r="40" spans="1:17" ht="18" x14ac:dyDescent="0.25">
      <c r="A40" s="96" t="str">
        <f>VLOOKUP(E40,'LISTADO ATM'!$A$2:$C$901,3,0)</f>
        <v>DISTRITO NACIONAL</v>
      </c>
      <c r="B40" s="113">
        <v>335813620</v>
      </c>
      <c r="C40" s="97">
        <v>44261.651365740741</v>
      </c>
      <c r="D40" s="96" t="s">
        <v>2189</v>
      </c>
      <c r="E40" s="106">
        <v>721</v>
      </c>
      <c r="F40" s="96" t="str">
        <f>VLOOKUP(E40,VIP!$A$2:$O11676,2,0)</f>
        <v>DRBR23A</v>
      </c>
      <c r="G40" s="96" t="str">
        <f>VLOOKUP(E40,'LISTADO ATM'!$A$2:$B$900,2,0)</f>
        <v xml:space="preserve">ATM Oficina Charles de Gaulle II </v>
      </c>
      <c r="H40" s="96" t="str">
        <f>VLOOKUP(E40,VIP!$A$2:$O16597,7,FALSE)</f>
        <v>Si</v>
      </c>
      <c r="I40" s="96" t="str">
        <f>VLOOKUP(E40,VIP!$A$2:$O8562,8,FALSE)</f>
        <v>Si</v>
      </c>
      <c r="J40" s="96" t="str">
        <f>VLOOKUP(E40,VIP!$A$2:$O8512,8,FALSE)</f>
        <v>Si</v>
      </c>
      <c r="K40" s="96" t="str">
        <f>VLOOKUP(E40,VIP!$A$2:$O12086,6,0)</f>
        <v>NO</v>
      </c>
      <c r="L40" s="98" t="s">
        <v>2228</v>
      </c>
      <c r="M40" s="99" t="s">
        <v>2469</v>
      </c>
      <c r="N40" s="99" t="s">
        <v>2476</v>
      </c>
      <c r="O40" s="96" t="s">
        <v>2478</v>
      </c>
      <c r="P40" s="100"/>
      <c r="Q40" s="100" t="s">
        <v>2228</v>
      </c>
    </row>
    <row r="41" spans="1:17" ht="18" x14ac:dyDescent="0.25">
      <c r="A41" s="96" t="str">
        <f>VLOOKUP(E41,'LISTADO ATM'!$A$2:$C$901,3,0)</f>
        <v>DISTRITO NACIONAL</v>
      </c>
      <c r="B41" s="113">
        <v>335813652</v>
      </c>
      <c r="C41" s="97">
        <v>44261.706180555557</v>
      </c>
      <c r="D41" s="96" t="s">
        <v>2487</v>
      </c>
      <c r="E41" s="106">
        <v>734</v>
      </c>
      <c r="F41" s="96" t="str">
        <f>VLOOKUP(E41,VIP!$A$2:$O11698,2,0)</f>
        <v>DRBR178</v>
      </c>
      <c r="G41" s="96" t="str">
        <f>VLOOKUP(E41,'LISTADO ATM'!$A$2:$B$900,2,0)</f>
        <v xml:space="preserve">ATM Oficina Independencia I </v>
      </c>
      <c r="H41" s="96" t="str">
        <f>VLOOKUP(E41,VIP!$A$2:$O16619,7,FALSE)</f>
        <v>Si</v>
      </c>
      <c r="I41" s="96" t="str">
        <f>VLOOKUP(E41,VIP!$A$2:$O8584,8,FALSE)</f>
        <v>Si</v>
      </c>
      <c r="J41" s="96" t="str">
        <f>VLOOKUP(E41,VIP!$A$2:$O8534,8,FALSE)</f>
        <v>Si</v>
      </c>
      <c r="K41" s="96" t="str">
        <f>VLOOKUP(E41,VIP!$A$2:$O12108,6,0)</f>
        <v>SI</v>
      </c>
      <c r="L41" s="98" t="s">
        <v>2430</v>
      </c>
      <c r="M41" s="99" t="s">
        <v>2469</v>
      </c>
      <c r="N41" s="99" t="s">
        <v>2476</v>
      </c>
      <c r="O41" s="96" t="s">
        <v>2490</v>
      </c>
      <c r="P41" s="96"/>
      <c r="Q41" s="100" t="s">
        <v>2430</v>
      </c>
    </row>
    <row r="42" spans="1:17" ht="18" x14ac:dyDescent="0.25">
      <c r="A42" s="96" t="str">
        <f>VLOOKUP(E42,'LISTADO ATM'!$A$2:$C$901,3,0)</f>
        <v>DISTRITO NACIONAL</v>
      </c>
      <c r="B42" s="113">
        <v>335813653</v>
      </c>
      <c r="C42" s="97">
        <v>44261.707754629628</v>
      </c>
      <c r="D42" s="96" t="s">
        <v>2472</v>
      </c>
      <c r="E42" s="106">
        <v>387</v>
      </c>
      <c r="F42" s="96" t="str">
        <f>VLOOKUP(E42,VIP!$A$2:$O11697,2,0)</f>
        <v>DRBR387</v>
      </c>
      <c r="G42" s="96" t="str">
        <f>VLOOKUP(E42,'LISTADO ATM'!$A$2:$B$900,2,0)</f>
        <v xml:space="preserve">ATM S/M La Cadena San Vicente de Paul </v>
      </c>
      <c r="H42" s="96" t="str">
        <f>VLOOKUP(E42,VIP!$A$2:$O16618,7,FALSE)</f>
        <v>Si</v>
      </c>
      <c r="I42" s="96" t="str">
        <f>VLOOKUP(E42,VIP!$A$2:$O8583,8,FALSE)</f>
        <v>Si</v>
      </c>
      <c r="J42" s="96" t="str">
        <f>VLOOKUP(E42,VIP!$A$2:$O8533,8,FALSE)</f>
        <v>Si</v>
      </c>
      <c r="K42" s="96" t="str">
        <f>VLOOKUP(E42,VIP!$A$2:$O12107,6,0)</f>
        <v>NO</v>
      </c>
      <c r="L42" s="98" t="s">
        <v>2430</v>
      </c>
      <c r="M42" s="99" t="s">
        <v>2469</v>
      </c>
      <c r="N42" s="99" t="s">
        <v>2476</v>
      </c>
      <c r="O42" s="96" t="s">
        <v>2477</v>
      </c>
      <c r="P42" s="96"/>
      <c r="Q42" s="100" t="s">
        <v>2430</v>
      </c>
    </row>
    <row r="43" spans="1:17" ht="18" x14ac:dyDescent="0.25">
      <c r="A43" s="96" t="str">
        <f>VLOOKUP(E43,'LISTADO ATM'!$A$2:$C$901,3,0)</f>
        <v>DISTRITO NACIONAL</v>
      </c>
      <c r="B43" s="113">
        <v>335813654</v>
      </c>
      <c r="C43" s="97">
        <v>44261.733923611115</v>
      </c>
      <c r="D43" s="96" t="s">
        <v>2487</v>
      </c>
      <c r="E43" s="106">
        <v>354</v>
      </c>
      <c r="F43" s="96" t="str">
        <f>VLOOKUP(E43,VIP!$A$2:$O11696,2,0)</f>
        <v>DRBR354</v>
      </c>
      <c r="G43" s="96" t="str">
        <f>VLOOKUP(E43,'LISTADO ATM'!$A$2:$B$900,2,0)</f>
        <v xml:space="preserve">ATM Oficina Núñez de Cáceres II </v>
      </c>
      <c r="H43" s="96" t="str">
        <f>VLOOKUP(E43,VIP!$A$2:$O16617,7,FALSE)</f>
        <v>Si</v>
      </c>
      <c r="I43" s="96" t="str">
        <f>VLOOKUP(E43,VIP!$A$2:$O8582,8,FALSE)</f>
        <v>Si</v>
      </c>
      <c r="J43" s="96" t="str">
        <f>VLOOKUP(E43,VIP!$A$2:$O8532,8,FALSE)</f>
        <v>Si</v>
      </c>
      <c r="K43" s="96" t="str">
        <f>VLOOKUP(E43,VIP!$A$2:$O12106,6,0)</f>
        <v>NO</v>
      </c>
      <c r="L43" s="98" t="s">
        <v>2430</v>
      </c>
      <c r="M43" s="99" t="s">
        <v>2469</v>
      </c>
      <c r="N43" s="99" t="s">
        <v>2476</v>
      </c>
      <c r="O43" s="96" t="s">
        <v>2490</v>
      </c>
      <c r="P43" s="96"/>
      <c r="Q43" s="100" t="s">
        <v>2430</v>
      </c>
    </row>
    <row r="44" spans="1:17" ht="18" x14ac:dyDescent="0.25">
      <c r="A44" s="96" t="str">
        <f>VLOOKUP(E44,'LISTADO ATM'!$A$2:$C$901,3,0)</f>
        <v>DISTRITO NACIONAL</v>
      </c>
      <c r="B44" s="113">
        <v>335813655</v>
      </c>
      <c r="C44" s="97">
        <v>44261.73673611111</v>
      </c>
      <c r="D44" s="96" t="s">
        <v>2472</v>
      </c>
      <c r="E44" s="106">
        <v>600</v>
      </c>
      <c r="F44" s="96" t="str">
        <f>VLOOKUP(E44,VIP!$A$2:$O11695,2,0)</f>
        <v>DRBR600</v>
      </c>
      <c r="G44" s="96" t="str">
        <f>VLOOKUP(E44,'LISTADO ATM'!$A$2:$B$900,2,0)</f>
        <v>ATM S/M Bravo Hipica</v>
      </c>
      <c r="H44" s="96" t="str">
        <f>VLOOKUP(E44,VIP!$A$2:$O16616,7,FALSE)</f>
        <v>N/A</v>
      </c>
      <c r="I44" s="96" t="str">
        <f>VLOOKUP(E44,VIP!$A$2:$O8581,8,FALSE)</f>
        <v>N/A</v>
      </c>
      <c r="J44" s="96" t="str">
        <f>VLOOKUP(E44,VIP!$A$2:$O8531,8,FALSE)</f>
        <v>N/A</v>
      </c>
      <c r="K44" s="96" t="str">
        <f>VLOOKUP(E44,VIP!$A$2:$O12105,6,0)</f>
        <v>N/A</v>
      </c>
      <c r="L44" s="98" t="s">
        <v>2462</v>
      </c>
      <c r="M44" s="99" t="s">
        <v>2469</v>
      </c>
      <c r="N44" s="99" t="s">
        <v>2476</v>
      </c>
      <c r="O44" s="96" t="s">
        <v>2477</v>
      </c>
      <c r="P44" s="96"/>
      <c r="Q44" s="100" t="s">
        <v>2462</v>
      </c>
    </row>
    <row r="45" spans="1:17" ht="18" x14ac:dyDescent="0.25">
      <c r="A45" s="96" t="str">
        <f>VLOOKUP(E45,'LISTADO ATM'!$A$2:$C$901,3,0)</f>
        <v>DISTRITO NACIONAL</v>
      </c>
      <c r="B45" s="113">
        <v>335813656</v>
      </c>
      <c r="C45" s="97">
        <v>44261.739872685182</v>
      </c>
      <c r="D45" s="96" t="s">
        <v>2472</v>
      </c>
      <c r="E45" s="106">
        <v>993</v>
      </c>
      <c r="F45" s="96" t="str">
        <f>VLOOKUP(E45,VIP!$A$2:$O11694,2,0)</f>
        <v>DRBR993</v>
      </c>
      <c r="G45" s="96" t="str">
        <f>VLOOKUP(E45,'LISTADO ATM'!$A$2:$B$900,2,0)</f>
        <v xml:space="preserve">ATM Centro Medico Integral II </v>
      </c>
      <c r="H45" s="96" t="str">
        <f>VLOOKUP(E45,VIP!$A$2:$O16615,7,FALSE)</f>
        <v>Si</v>
      </c>
      <c r="I45" s="96" t="str">
        <f>VLOOKUP(E45,VIP!$A$2:$O8580,8,FALSE)</f>
        <v>Si</v>
      </c>
      <c r="J45" s="96" t="str">
        <f>VLOOKUP(E45,VIP!$A$2:$O8530,8,FALSE)</f>
        <v>Si</v>
      </c>
      <c r="K45" s="96" t="str">
        <f>VLOOKUP(E45,VIP!$A$2:$O12104,6,0)</f>
        <v>NO</v>
      </c>
      <c r="L45" s="98" t="s">
        <v>2430</v>
      </c>
      <c r="M45" s="99" t="s">
        <v>2469</v>
      </c>
      <c r="N45" s="99" t="s">
        <v>2476</v>
      </c>
      <c r="O45" s="96" t="s">
        <v>2477</v>
      </c>
      <c r="P45" s="96"/>
      <c r="Q45" s="100" t="s">
        <v>2430</v>
      </c>
    </row>
    <row r="46" spans="1:17" ht="18" x14ac:dyDescent="0.25">
      <c r="A46" s="96" t="str">
        <f>VLOOKUP(E46,'LISTADO ATM'!$A$2:$C$901,3,0)</f>
        <v>SUR</v>
      </c>
      <c r="B46" s="113">
        <v>335813657</v>
      </c>
      <c r="C46" s="97">
        <v>44261.74355324074</v>
      </c>
      <c r="D46" s="96" t="s">
        <v>2189</v>
      </c>
      <c r="E46" s="106">
        <v>880</v>
      </c>
      <c r="F46" s="96" t="str">
        <f>VLOOKUP(E46,VIP!$A$2:$O11693,2,0)</f>
        <v>DRBR880</v>
      </c>
      <c r="G46" s="96" t="str">
        <f>VLOOKUP(E46,'LISTADO ATM'!$A$2:$B$900,2,0)</f>
        <v xml:space="preserve">ATM Autoservicio Barahona II </v>
      </c>
      <c r="H46" s="96" t="str">
        <f>VLOOKUP(E46,VIP!$A$2:$O16614,7,FALSE)</f>
        <v>Si</v>
      </c>
      <c r="I46" s="96" t="str">
        <f>VLOOKUP(E46,VIP!$A$2:$O8579,8,FALSE)</f>
        <v>Si</v>
      </c>
      <c r="J46" s="96" t="str">
        <f>VLOOKUP(E46,VIP!$A$2:$O8529,8,FALSE)</f>
        <v>Si</v>
      </c>
      <c r="K46" s="96" t="str">
        <f>VLOOKUP(E46,VIP!$A$2:$O12103,6,0)</f>
        <v>SI</v>
      </c>
      <c r="L46" s="98" t="s">
        <v>2228</v>
      </c>
      <c r="M46" s="99" t="s">
        <v>2469</v>
      </c>
      <c r="N46" s="99" t="s">
        <v>2476</v>
      </c>
      <c r="O46" s="96" t="s">
        <v>2478</v>
      </c>
      <c r="P46" s="96"/>
      <c r="Q46" s="100" t="s">
        <v>2228</v>
      </c>
    </row>
    <row r="47" spans="1:17" ht="18" x14ac:dyDescent="0.25">
      <c r="A47" s="96" t="str">
        <f>VLOOKUP(E47,'LISTADO ATM'!$A$2:$C$901,3,0)</f>
        <v>DISTRITO NACIONAL</v>
      </c>
      <c r="B47" s="113">
        <v>335813658</v>
      </c>
      <c r="C47" s="97">
        <v>44261.745115740741</v>
      </c>
      <c r="D47" s="96" t="s">
        <v>2189</v>
      </c>
      <c r="E47" s="106">
        <v>670</v>
      </c>
      <c r="F47" s="96" t="str">
        <f>VLOOKUP(E47,VIP!$A$2:$O11692,2,0)</f>
        <v>DRBR670</v>
      </c>
      <c r="G47" s="96" t="str">
        <f>VLOOKUP(E47,'LISTADO ATM'!$A$2:$B$900,2,0)</f>
        <v>ATM Estación Texaco Algodón</v>
      </c>
      <c r="H47" s="96" t="str">
        <f>VLOOKUP(E47,VIP!$A$2:$O16613,7,FALSE)</f>
        <v>Si</v>
      </c>
      <c r="I47" s="96" t="str">
        <f>VLOOKUP(E47,VIP!$A$2:$O8578,8,FALSE)</f>
        <v>Si</v>
      </c>
      <c r="J47" s="96" t="str">
        <f>VLOOKUP(E47,VIP!$A$2:$O8528,8,FALSE)</f>
        <v>Si</v>
      </c>
      <c r="K47" s="96" t="str">
        <f>VLOOKUP(E47,VIP!$A$2:$O12102,6,0)</f>
        <v>NO</v>
      </c>
      <c r="L47" s="98" t="s">
        <v>2495</v>
      </c>
      <c r="M47" s="101" t="s">
        <v>2518</v>
      </c>
      <c r="N47" s="99" t="s">
        <v>2476</v>
      </c>
      <c r="O47" s="96" t="s">
        <v>2478</v>
      </c>
      <c r="P47" s="96"/>
      <c r="Q47" s="165">
        <v>44380.443749999999</v>
      </c>
    </row>
    <row r="48" spans="1:17" ht="18" x14ac:dyDescent="0.25">
      <c r="A48" s="96" t="str">
        <f>VLOOKUP(E48,'LISTADO ATM'!$A$2:$C$901,3,0)</f>
        <v>SUR</v>
      </c>
      <c r="B48" s="113">
        <v>335813659</v>
      </c>
      <c r="C48" s="97">
        <v>44261.768009259256</v>
      </c>
      <c r="D48" s="96" t="s">
        <v>2189</v>
      </c>
      <c r="E48" s="106">
        <v>33</v>
      </c>
      <c r="F48" s="96" t="str">
        <f>VLOOKUP(E48,VIP!$A$2:$O11694,2,0)</f>
        <v>DRBR033</v>
      </c>
      <c r="G48" s="96" t="str">
        <f>VLOOKUP(E48,'LISTADO ATM'!$A$2:$B$900,2,0)</f>
        <v xml:space="preserve">ATM UNP Juan de Herrera </v>
      </c>
      <c r="H48" s="96" t="str">
        <f>VLOOKUP(E48,VIP!$A$2:$O16615,7,FALSE)</f>
        <v>Si</v>
      </c>
      <c r="I48" s="96" t="str">
        <f>VLOOKUP(E48,VIP!$A$2:$O8580,8,FALSE)</f>
        <v>Si</v>
      </c>
      <c r="J48" s="96" t="str">
        <f>VLOOKUP(E48,VIP!$A$2:$O8530,8,FALSE)</f>
        <v>Si</v>
      </c>
      <c r="K48" s="96" t="str">
        <f>VLOOKUP(E48,VIP!$A$2:$O12104,6,0)</f>
        <v>NO</v>
      </c>
      <c r="L48" s="98" t="s">
        <v>2495</v>
      </c>
      <c r="M48" s="101" t="s">
        <v>2518</v>
      </c>
      <c r="N48" s="99" t="s">
        <v>2476</v>
      </c>
      <c r="O48" s="96" t="s">
        <v>2478</v>
      </c>
      <c r="P48" s="96"/>
      <c r="Q48" s="165">
        <v>44380.443749999999</v>
      </c>
    </row>
    <row r="49" spans="1:17" ht="18" x14ac:dyDescent="0.25">
      <c r="A49" s="96" t="str">
        <f>VLOOKUP(E49,'LISTADO ATM'!$A$2:$C$901,3,0)</f>
        <v>DISTRITO NACIONAL</v>
      </c>
      <c r="B49" s="113">
        <v>335813660</v>
      </c>
      <c r="C49" s="97">
        <v>44261.781608796293</v>
      </c>
      <c r="D49" s="96" t="s">
        <v>2472</v>
      </c>
      <c r="E49" s="106">
        <v>629</v>
      </c>
      <c r="F49" s="96" t="str">
        <f>VLOOKUP(E49,VIP!$A$2:$O11693,2,0)</f>
        <v>DRBR24M</v>
      </c>
      <c r="G49" s="96" t="str">
        <f>VLOOKUP(E49,'LISTADO ATM'!$A$2:$B$900,2,0)</f>
        <v xml:space="preserve">ATM Oficina Americana Independencia I </v>
      </c>
      <c r="H49" s="96" t="str">
        <f>VLOOKUP(E49,VIP!$A$2:$O16614,7,FALSE)</f>
        <v>Si</v>
      </c>
      <c r="I49" s="96" t="str">
        <f>VLOOKUP(E49,VIP!$A$2:$O8579,8,FALSE)</f>
        <v>Si</v>
      </c>
      <c r="J49" s="96" t="str">
        <f>VLOOKUP(E49,VIP!$A$2:$O8529,8,FALSE)</f>
        <v>Si</v>
      </c>
      <c r="K49" s="96" t="str">
        <f>VLOOKUP(E49,VIP!$A$2:$O12103,6,0)</f>
        <v>SI</v>
      </c>
      <c r="L49" s="98" t="s">
        <v>2430</v>
      </c>
      <c r="M49" s="99" t="s">
        <v>2469</v>
      </c>
      <c r="N49" s="99" t="s">
        <v>2476</v>
      </c>
      <c r="O49" s="96" t="s">
        <v>2477</v>
      </c>
      <c r="P49" s="96"/>
      <c r="Q49" s="100" t="s">
        <v>2430</v>
      </c>
    </row>
    <row r="50" spans="1:17" ht="18" x14ac:dyDescent="0.25">
      <c r="A50" s="96" t="str">
        <f>VLOOKUP(E50,'LISTADO ATM'!$A$2:$C$901,3,0)</f>
        <v>NORTE</v>
      </c>
      <c r="B50" s="113">
        <v>335813662</v>
      </c>
      <c r="C50" s="97">
        <v>44261.801666666666</v>
      </c>
      <c r="D50" s="96" t="s">
        <v>2487</v>
      </c>
      <c r="E50" s="106">
        <v>809</v>
      </c>
      <c r="F50" s="96" t="str">
        <f>VLOOKUP(E50,VIP!$A$2:$O11706,2,0)</f>
        <v>DRBR809</v>
      </c>
      <c r="G50" s="96" t="str">
        <f>VLOOKUP(E50,'LISTADO ATM'!$A$2:$B$900,2,0)</f>
        <v>ATM Yoma (Cotuí)</v>
      </c>
      <c r="H50" s="96" t="str">
        <f>VLOOKUP(E50,VIP!$A$2:$O16627,7,FALSE)</f>
        <v>Si</v>
      </c>
      <c r="I50" s="96" t="str">
        <f>VLOOKUP(E50,VIP!$A$2:$O8592,8,FALSE)</f>
        <v>Si</v>
      </c>
      <c r="J50" s="96" t="str">
        <f>VLOOKUP(E50,VIP!$A$2:$O8542,8,FALSE)</f>
        <v>Si</v>
      </c>
      <c r="K50" s="96" t="str">
        <f>VLOOKUP(E50,VIP!$A$2:$O12116,6,0)</f>
        <v>NO</v>
      </c>
      <c r="L50" s="98" t="s">
        <v>2504</v>
      </c>
      <c r="M50" s="99" t="s">
        <v>2469</v>
      </c>
      <c r="N50" s="99" t="s">
        <v>2476</v>
      </c>
      <c r="O50" s="96" t="s">
        <v>2490</v>
      </c>
      <c r="P50" s="96"/>
      <c r="Q50" s="100" t="s">
        <v>2504</v>
      </c>
    </row>
    <row r="51" spans="1:17" ht="18" x14ac:dyDescent="0.25">
      <c r="A51" s="96" t="str">
        <f>VLOOKUP(E51,'LISTADO ATM'!$A$2:$C$901,3,0)</f>
        <v>NORTE</v>
      </c>
      <c r="B51" s="113">
        <v>335813663</v>
      </c>
      <c r="C51" s="97">
        <v>44261.802627314813</v>
      </c>
      <c r="D51" s="96" t="s">
        <v>2190</v>
      </c>
      <c r="E51" s="106">
        <v>689</v>
      </c>
      <c r="F51" s="96" t="str">
        <f>VLOOKUP(E51,VIP!$A$2:$O11705,2,0)</f>
        <v>DRBR689</v>
      </c>
      <c r="G51" s="96" t="str">
        <f>VLOOKUP(E51,'LISTADO ATM'!$A$2:$B$900,2,0)</f>
        <v>ATM Eco Petroleo Villa Gonzalez</v>
      </c>
      <c r="H51" s="96" t="str">
        <f>VLOOKUP(E51,VIP!$A$2:$O16626,7,FALSE)</f>
        <v>NO</v>
      </c>
      <c r="I51" s="96" t="str">
        <f>VLOOKUP(E51,VIP!$A$2:$O8591,8,FALSE)</f>
        <v>NO</v>
      </c>
      <c r="J51" s="96" t="str">
        <f>VLOOKUP(E51,VIP!$A$2:$O8541,8,FALSE)</f>
        <v>NO</v>
      </c>
      <c r="K51" s="96" t="str">
        <f>VLOOKUP(E51,VIP!$A$2:$O12115,6,0)</f>
        <v>NO</v>
      </c>
      <c r="L51" s="98" t="s">
        <v>2254</v>
      </c>
      <c r="M51" s="101" t="s">
        <v>2518</v>
      </c>
      <c r="N51" s="99" t="s">
        <v>2476</v>
      </c>
      <c r="O51" s="96" t="s">
        <v>2502</v>
      </c>
      <c r="P51" s="96"/>
      <c r="Q51" s="165">
        <v>44380.443749999999</v>
      </c>
    </row>
    <row r="52" spans="1:17" ht="18" x14ac:dyDescent="0.25">
      <c r="A52" s="96" t="str">
        <f>VLOOKUP(E52,'LISTADO ATM'!$A$2:$C$901,3,0)</f>
        <v>DISTRITO NACIONAL</v>
      </c>
      <c r="B52" s="113">
        <v>335813664</v>
      </c>
      <c r="C52" s="97">
        <v>44261.803668981483</v>
      </c>
      <c r="D52" s="96" t="s">
        <v>2189</v>
      </c>
      <c r="E52" s="106">
        <v>821</v>
      </c>
      <c r="F52" s="96" t="str">
        <f>VLOOKUP(E52,VIP!$A$2:$O11704,2,0)</f>
        <v>DRBR821</v>
      </c>
      <c r="G52" s="96" t="str">
        <f>VLOOKUP(E52,'LISTADO ATM'!$A$2:$B$900,2,0)</f>
        <v xml:space="preserve">ATM S/M Bravo Churchill </v>
      </c>
      <c r="H52" s="96" t="str">
        <f>VLOOKUP(E52,VIP!$A$2:$O16625,7,FALSE)</f>
        <v>Si</v>
      </c>
      <c r="I52" s="96" t="str">
        <f>VLOOKUP(E52,VIP!$A$2:$O8590,8,FALSE)</f>
        <v>No</v>
      </c>
      <c r="J52" s="96" t="str">
        <f>VLOOKUP(E52,VIP!$A$2:$O8540,8,FALSE)</f>
        <v>No</v>
      </c>
      <c r="K52" s="96" t="str">
        <f>VLOOKUP(E52,VIP!$A$2:$O12114,6,0)</f>
        <v>SI</v>
      </c>
      <c r="L52" s="98" t="s">
        <v>2228</v>
      </c>
      <c r="M52" s="99" t="s">
        <v>2469</v>
      </c>
      <c r="N52" s="99" t="s">
        <v>2476</v>
      </c>
      <c r="O52" s="96" t="s">
        <v>2478</v>
      </c>
      <c r="P52" s="96"/>
      <c r="Q52" s="100" t="s">
        <v>2228</v>
      </c>
    </row>
    <row r="53" spans="1:17" ht="18" x14ac:dyDescent="0.25">
      <c r="A53" s="96" t="str">
        <f>VLOOKUP(E53,'LISTADO ATM'!$A$2:$C$901,3,0)</f>
        <v>NORTE</v>
      </c>
      <c r="B53" s="113">
        <v>335813666</v>
      </c>
      <c r="C53" s="97">
        <v>44261.8047337963</v>
      </c>
      <c r="D53" s="96" t="s">
        <v>2190</v>
      </c>
      <c r="E53" s="106">
        <v>796</v>
      </c>
      <c r="F53" s="96" t="str">
        <f>VLOOKUP(E53,VIP!$A$2:$O11703,2,0)</f>
        <v>DRBR155</v>
      </c>
      <c r="G53" s="96" t="str">
        <f>VLOOKUP(E53,'LISTADO ATM'!$A$2:$B$900,2,0)</f>
        <v xml:space="preserve">ATM Oficina Plaza Ventura (Nagua) </v>
      </c>
      <c r="H53" s="96" t="str">
        <f>VLOOKUP(E53,VIP!$A$2:$O16624,7,FALSE)</f>
        <v>Si</v>
      </c>
      <c r="I53" s="96" t="str">
        <f>VLOOKUP(E53,VIP!$A$2:$O8589,8,FALSE)</f>
        <v>Si</v>
      </c>
      <c r="J53" s="96" t="str">
        <f>VLOOKUP(E53,VIP!$A$2:$O8539,8,FALSE)</f>
        <v>Si</v>
      </c>
      <c r="K53" s="96" t="str">
        <f>VLOOKUP(E53,VIP!$A$2:$O12113,6,0)</f>
        <v>SI</v>
      </c>
      <c r="L53" s="98" t="s">
        <v>2495</v>
      </c>
      <c r="M53" s="101" t="s">
        <v>2518</v>
      </c>
      <c r="N53" s="99" t="s">
        <v>2476</v>
      </c>
      <c r="O53" s="96" t="s">
        <v>2502</v>
      </c>
      <c r="P53" s="96"/>
      <c r="Q53" s="165">
        <v>44380.443749999999</v>
      </c>
    </row>
    <row r="54" spans="1:17" ht="18" x14ac:dyDescent="0.25">
      <c r="A54" s="96" t="str">
        <f>VLOOKUP(E54,'LISTADO ATM'!$A$2:$C$901,3,0)</f>
        <v>SUR</v>
      </c>
      <c r="B54" s="113">
        <v>335813667</v>
      </c>
      <c r="C54" s="97">
        <v>44261.806666666664</v>
      </c>
      <c r="D54" s="96" t="s">
        <v>2189</v>
      </c>
      <c r="E54" s="106">
        <v>584</v>
      </c>
      <c r="F54" s="96" t="str">
        <f>VLOOKUP(E54,VIP!$A$2:$O11702,2,0)</f>
        <v>DRBR404</v>
      </c>
      <c r="G54" s="96" t="str">
        <f>VLOOKUP(E54,'LISTADO ATM'!$A$2:$B$900,2,0)</f>
        <v xml:space="preserve">ATM Oficina San Cristóbal I </v>
      </c>
      <c r="H54" s="96" t="str">
        <f>VLOOKUP(E54,VIP!$A$2:$O16623,7,FALSE)</f>
        <v>Si</v>
      </c>
      <c r="I54" s="96" t="str">
        <f>VLOOKUP(E54,VIP!$A$2:$O8588,8,FALSE)</f>
        <v>Si</v>
      </c>
      <c r="J54" s="96" t="str">
        <f>VLOOKUP(E54,VIP!$A$2:$O8538,8,FALSE)</f>
        <v>Si</v>
      </c>
      <c r="K54" s="96" t="str">
        <f>VLOOKUP(E54,VIP!$A$2:$O12112,6,0)</f>
        <v>SI</v>
      </c>
      <c r="L54" s="98" t="s">
        <v>2228</v>
      </c>
      <c r="M54" s="99" t="s">
        <v>2469</v>
      </c>
      <c r="N54" s="99" t="s">
        <v>2476</v>
      </c>
      <c r="O54" s="96" t="s">
        <v>2478</v>
      </c>
      <c r="P54" s="96"/>
      <c r="Q54" s="100" t="s">
        <v>2228</v>
      </c>
    </row>
    <row r="55" spans="1:17" ht="18" x14ac:dyDescent="0.25">
      <c r="A55" s="96" t="str">
        <f>VLOOKUP(E55,'LISTADO ATM'!$A$2:$C$901,3,0)</f>
        <v>DISTRITO NACIONAL</v>
      </c>
      <c r="B55" s="113">
        <v>335813668</v>
      </c>
      <c r="C55" s="97">
        <v>44261.807349537034</v>
      </c>
      <c r="D55" s="96" t="s">
        <v>2189</v>
      </c>
      <c r="E55" s="106">
        <v>527</v>
      </c>
      <c r="F55" s="96" t="str">
        <f>VLOOKUP(E55,VIP!$A$2:$O11701,2,0)</f>
        <v>DRBR527</v>
      </c>
      <c r="G55" s="96" t="str">
        <f>VLOOKUP(E55,'LISTADO ATM'!$A$2:$B$900,2,0)</f>
        <v>ATM Oficina Zona Oriental II</v>
      </c>
      <c r="H55" s="96" t="str">
        <f>VLOOKUP(E55,VIP!$A$2:$O16622,7,FALSE)</f>
        <v>Si</v>
      </c>
      <c r="I55" s="96" t="str">
        <f>VLOOKUP(E55,VIP!$A$2:$O8587,8,FALSE)</f>
        <v>Si</v>
      </c>
      <c r="J55" s="96" t="str">
        <f>VLOOKUP(E55,VIP!$A$2:$O8537,8,FALSE)</f>
        <v>Si</v>
      </c>
      <c r="K55" s="96" t="str">
        <f>VLOOKUP(E55,VIP!$A$2:$O12111,6,0)</f>
        <v>SI</v>
      </c>
      <c r="L55" s="98" t="s">
        <v>2495</v>
      </c>
      <c r="M55" s="99" t="s">
        <v>2469</v>
      </c>
      <c r="N55" s="99" t="s">
        <v>2476</v>
      </c>
      <c r="O55" s="96" t="s">
        <v>2478</v>
      </c>
      <c r="P55" s="96"/>
      <c r="Q55" s="100" t="s">
        <v>2495</v>
      </c>
    </row>
    <row r="56" spans="1:17" ht="18" x14ac:dyDescent="0.25">
      <c r="A56" s="96" t="str">
        <f>VLOOKUP(E56,'LISTADO ATM'!$A$2:$C$901,3,0)</f>
        <v>DISTRITO NACIONAL</v>
      </c>
      <c r="B56" s="113">
        <v>335813669</v>
      </c>
      <c r="C56" s="97">
        <v>44261.809988425928</v>
      </c>
      <c r="D56" s="96" t="s">
        <v>2472</v>
      </c>
      <c r="E56" s="106">
        <v>769</v>
      </c>
      <c r="F56" s="96" t="str">
        <f>VLOOKUP(E56,VIP!$A$2:$O11700,2,0)</f>
        <v>DRBR769</v>
      </c>
      <c r="G56" s="96" t="str">
        <f>VLOOKUP(E56,'LISTADO ATM'!$A$2:$B$900,2,0)</f>
        <v>ATM UNP Pablo Mella Morales</v>
      </c>
      <c r="H56" s="96" t="str">
        <f>VLOOKUP(E56,VIP!$A$2:$O16621,7,FALSE)</f>
        <v>Si</v>
      </c>
      <c r="I56" s="96" t="str">
        <f>VLOOKUP(E56,VIP!$A$2:$O8586,8,FALSE)</f>
        <v>Si</v>
      </c>
      <c r="J56" s="96" t="str">
        <f>VLOOKUP(E56,VIP!$A$2:$O8536,8,FALSE)</f>
        <v>Si</v>
      </c>
      <c r="K56" s="96" t="str">
        <f>VLOOKUP(E56,VIP!$A$2:$O12110,6,0)</f>
        <v>NO</v>
      </c>
      <c r="L56" s="98" t="s">
        <v>2504</v>
      </c>
      <c r="M56" s="101" t="s">
        <v>2518</v>
      </c>
      <c r="N56" s="99" t="s">
        <v>2476</v>
      </c>
      <c r="O56" s="96" t="s">
        <v>2477</v>
      </c>
      <c r="P56" s="96"/>
      <c r="Q56" s="165">
        <v>44380.443749999999</v>
      </c>
    </row>
    <row r="57" spans="1:17" ht="18" x14ac:dyDescent="0.25">
      <c r="A57" s="96" t="str">
        <f>VLOOKUP(E57,'LISTADO ATM'!$A$2:$C$901,3,0)</f>
        <v>SUR</v>
      </c>
      <c r="B57" s="113">
        <v>335813670</v>
      </c>
      <c r="C57" s="97">
        <v>44261.810949074075</v>
      </c>
      <c r="D57" s="96" t="s">
        <v>2472</v>
      </c>
      <c r="E57" s="106">
        <v>45</v>
      </c>
      <c r="F57" s="96" t="str">
        <f>VLOOKUP(E57,VIP!$A$2:$O11699,2,0)</f>
        <v>DRBR045</v>
      </c>
      <c r="G57" s="96" t="str">
        <f>VLOOKUP(E57,'LISTADO ATM'!$A$2:$B$900,2,0)</f>
        <v xml:space="preserve">ATM Oficina Tamayo </v>
      </c>
      <c r="H57" s="96" t="str">
        <f>VLOOKUP(E57,VIP!$A$2:$O16620,7,FALSE)</f>
        <v>Si</v>
      </c>
      <c r="I57" s="96" t="str">
        <f>VLOOKUP(E57,VIP!$A$2:$O8585,8,FALSE)</f>
        <v>Si</v>
      </c>
      <c r="J57" s="96" t="str">
        <f>VLOOKUP(E57,VIP!$A$2:$O8535,8,FALSE)</f>
        <v>Si</v>
      </c>
      <c r="K57" s="96" t="str">
        <f>VLOOKUP(E57,VIP!$A$2:$O12109,6,0)</f>
        <v>SI</v>
      </c>
      <c r="L57" s="98" t="s">
        <v>2430</v>
      </c>
      <c r="M57" s="99" t="s">
        <v>2469</v>
      </c>
      <c r="N57" s="99" t="s">
        <v>2476</v>
      </c>
      <c r="O57" s="96" t="s">
        <v>2477</v>
      </c>
      <c r="P57" s="96"/>
      <c r="Q57" s="100" t="s">
        <v>2430</v>
      </c>
    </row>
    <row r="58" spans="1:17" ht="18" x14ac:dyDescent="0.25">
      <c r="A58" s="96" t="str">
        <f>VLOOKUP(E58,'LISTADO ATM'!$A$2:$C$901,3,0)</f>
        <v>DISTRITO NACIONAL</v>
      </c>
      <c r="B58" s="113">
        <v>335813671</v>
      </c>
      <c r="C58" s="97">
        <v>44261.81585648148</v>
      </c>
      <c r="D58" s="96" t="s">
        <v>2472</v>
      </c>
      <c r="E58" s="106">
        <v>684</v>
      </c>
      <c r="F58" s="96" t="str">
        <f>VLOOKUP(E58,VIP!$A$2:$O11698,2,0)</f>
        <v>DRBR684</v>
      </c>
      <c r="G58" s="96" t="str">
        <f>VLOOKUP(E58,'LISTADO ATM'!$A$2:$B$900,2,0)</f>
        <v>ATM Estación Texaco Prolongación 27 Febrero</v>
      </c>
      <c r="H58" s="96" t="str">
        <f>VLOOKUP(E58,VIP!$A$2:$O16619,7,FALSE)</f>
        <v>NO</v>
      </c>
      <c r="I58" s="96" t="str">
        <f>VLOOKUP(E58,VIP!$A$2:$O8584,8,FALSE)</f>
        <v>NO</v>
      </c>
      <c r="J58" s="96" t="str">
        <f>VLOOKUP(E58,VIP!$A$2:$O8534,8,FALSE)</f>
        <v>NO</v>
      </c>
      <c r="K58" s="96" t="str">
        <f>VLOOKUP(E58,VIP!$A$2:$O12108,6,0)</f>
        <v>NO</v>
      </c>
      <c r="L58" s="98" t="s">
        <v>2430</v>
      </c>
      <c r="M58" s="99" t="s">
        <v>2469</v>
      </c>
      <c r="N58" s="99" t="s">
        <v>2476</v>
      </c>
      <c r="O58" s="96" t="s">
        <v>2477</v>
      </c>
      <c r="P58" s="96"/>
      <c r="Q58" s="100" t="s">
        <v>2430</v>
      </c>
    </row>
    <row r="59" spans="1:17" ht="18" x14ac:dyDescent="0.25">
      <c r="A59" s="96" t="str">
        <f>VLOOKUP(E59,'LISTADO ATM'!$A$2:$C$901,3,0)</f>
        <v>DISTRITO NACIONAL</v>
      </c>
      <c r="B59" s="113">
        <v>335813672</v>
      </c>
      <c r="C59" s="97">
        <v>44261.818831018521</v>
      </c>
      <c r="D59" s="96" t="s">
        <v>2472</v>
      </c>
      <c r="E59" s="106">
        <v>235</v>
      </c>
      <c r="F59" s="96" t="str">
        <f>VLOOKUP(E59,VIP!$A$2:$O11697,2,0)</f>
        <v>DRBR235</v>
      </c>
      <c r="G59" s="96" t="str">
        <f>VLOOKUP(E59,'LISTADO ATM'!$A$2:$B$900,2,0)</f>
        <v xml:space="preserve">ATM Oficina Multicentro La Sirena San Isidro </v>
      </c>
      <c r="H59" s="96" t="str">
        <f>VLOOKUP(E59,VIP!$A$2:$O16618,7,FALSE)</f>
        <v>Si</v>
      </c>
      <c r="I59" s="96" t="str">
        <f>VLOOKUP(E59,VIP!$A$2:$O8583,8,FALSE)</f>
        <v>Si</v>
      </c>
      <c r="J59" s="96" t="str">
        <f>VLOOKUP(E59,VIP!$A$2:$O8533,8,FALSE)</f>
        <v>Si</v>
      </c>
      <c r="K59" s="96" t="str">
        <f>VLOOKUP(E59,VIP!$A$2:$O12107,6,0)</f>
        <v>SI</v>
      </c>
      <c r="L59" s="98" t="s">
        <v>2430</v>
      </c>
      <c r="M59" s="99" t="s">
        <v>2469</v>
      </c>
      <c r="N59" s="99" t="s">
        <v>2476</v>
      </c>
      <c r="O59" s="96" t="s">
        <v>2477</v>
      </c>
      <c r="P59" s="96"/>
      <c r="Q59" s="100" t="s">
        <v>2430</v>
      </c>
    </row>
    <row r="60" spans="1:17" ht="18" x14ac:dyDescent="0.25">
      <c r="A60" s="96" t="str">
        <f>VLOOKUP(E60,'LISTADO ATM'!$A$2:$C$901,3,0)</f>
        <v>NORTE</v>
      </c>
      <c r="B60" s="113">
        <v>335813678</v>
      </c>
      <c r="C60" s="97">
        <v>44261.851053240738</v>
      </c>
      <c r="D60" s="96" t="s">
        <v>2190</v>
      </c>
      <c r="E60" s="106">
        <v>775</v>
      </c>
      <c r="F60" s="96" t="str">
        <f>VLOOKUP(E60,VIP!$A$2:$O11696,2,0)</f>
        <v>DRBR450</v>
      </c>
      <c r="G60" s="96" t="str">
        <f>VLOOKUP(E60,'LISTADO ATM'!$A$2:$B$900,2,0)</f>
        <v xml:space="preserve">ATM S/M Lilo (Montecristi) </v>
      </c>
      <c r="H60" s="96" t="str">
        <f>VLOOKUP(E60,VIP!$A$2:$O16617,7,FALSE)</f>
        <v>Si</v>
      </c>
      <c r="I60" s="96" t="str">
        <f>VLOOKUP(E60,VIP!$A$2:$O8582,8,FALSE)</f>
        <v>Si</v>
      </c>
      <c r="J60" s="96" t="str">
        <f>VLOOKUP(E60,VIP!$A$2:$O8532,8,FALSE)</f>
        <v>Si</v>
      </c>
      <c r="K60" s="96" t="str">
        <f>VLOOKUP(E60,VIP!$A$2:$O12106,6,0)</f>
        <v>NO</v>
      </c>
      <c r="L60" s="98" t="s">
        <v>2254</v>
      </c>
      <c r="M60" s="101" t="s">
        <v>2518</v>
      </c>
      <c r="N60" s="99" t="s">
        <v>2476</v>
      </c>
      <c r="O60" s="96" t="s">
        <v>2502</v>
      </c>
      <c r="P60" s="96"/>
      <c r="Q60" s="165">
        <v>44380.443749999999</v>
      </c>
    </row>
    <row r="61" spans="1:17" ht="18" x14ac:dyDescent="0.25">
      <c r="A61" s="96" t="str">
        <f>VLOOKUP(E61,'LISTADO ATM'!$A$2:$C$901,3,0)</f>
        <v>DISTRITO NACIONAL</v>
      </c>
      <c r="B61" s="113">
        <v>335813679</v>
      </c>
      <c r="C61" s="97">
        <v>44261.853032407409</v>
      </c>
      <c r="D61" s="96" t="s">
        <v>2189</v>
      </c>
      <c r="E61" s="106">
        <v>559</v>
      </c>
      <c r="F61" s="96" t="str">
        <f>VLOOKUP(E61,VIP!$A$2:$O11695,2,0)</f>
        <v>DRBR559</v>
      </c>
      <c r="G61" s="96" t="str">
        <f>VLOOKUP(E61,'LISTADO ATM'!$A$2:$B$900,2,0)</f>
        <v xml:space="preserve">ATM UNP Metro I </v>
      </c>
      <c r="H61" s="96" t="str">
        <f>VLOOKUP(E61,VIP!$A$2:$O16616,7,FALSE)</f>
        <v>Si</v>
      </c>
      <c r="I61" s="96" t="str">
        <f>VLOOKUP(E61,VIP!$A$2:$O8581,8,FALSE)</f>
        <v>Si</v>
      </c>
      <c r="J61" s="96" t="str">
        <f>VLOOKUP(E61,VIP!$A$2:$O8531,8,FALSE)</f>
        <v>Si</v>
      </c>
      <c r="K61" s="96" t="str">
        <f>VLOOKUP(E61,VIP!$A$2:$O12105,6,0)</f>
        <v>SI</v>
      </c>
      <c r="L61" s="98" t="s">
        <v>2495</v>
      </c>
      <c r="M61" s="99" t="s">
        <v>2469</v>
      </c>
      <c r="N61" s="99" t="s">
        <v>2476</v>
      </c>
      <c r="O61" s="96" t="s">
        <v>2478</v>
      </c>
      <c r="P61" s="96"/>
      <c r="Q61" s="100" t="s">
        <v>2495</v>
      </c>
    </row>
    <row r="62" spans="1:17" ht="18" x14ac:dyDescent="0.25">
      <c r="A62" s="96" t="str">
        <f>VLOOKUP(E62,'LISTADO ATM'!$A$2:$C$901,3,0)</f>
        <v>DISTRITO NACIONAL</v>
      </c>
      <c r="B62" s="113">
        <v>335813687</v>
      </c>
      <c r="C62" s="97">
        <v>44261.938020833331</v>
      </c>
      <c r="D62" s="96" t="s">
        <v>2189</v>
      </c>
      <c r="E62" s="106">
        <v>476</v>
      </c>
      <c r="F62" s="96" t="str">
        <f>VLOOKUP(E62,VIP!$A$2:$O11702,2,0)</f>
        <v>DRBR476</v>
      </c>
      <c r="G62" s="96" t="str">
        <f>VLOOKUP(E62,'LISTADO ATM'!$A$2:$B$900,2,0)</f>
        <v xml:space="preserve">ATM Multicentro La Sirena Las Caobas </v>
      </c>
      <c r="H62" s="96" t="str">
        <f>VLOOKUP(E62,VIP!$A$2:$O16623,7,FALSE)</f>
        <v>Si</v>
      </c>
      <c r="I62" s="96" t="str">
        <f>VLOOKUP(E62,VIP!$A$2:$O8588,8,FALSE)</f>
        <v>Si</v>
      </c>
      <c r="J62" s="96" t="str">
        <f>VLOOKUP(E62,VIP!$A$2:$O8538,8,FALSE)</f>
        <v>Si</v>
      </c>
      <c r="K62" s="96" t="str">
        <f>VLOOKUP(E62,VIP!$A$2:$O12112,6,0)</f>
        <v>SI</v>
      </c>
      <c r="L62" s="98" t="s">
        <v>2254</v>
      </c>
      <c r="M62" s="99" t="s">
        <v>2469</v>
      </c>
      <c r="N62" s="99" t="s">
        <v>2476</v>
      </c>
      <c r="O62" s="96" t="s">
        <v>2478</v>
      </c>
      <c r="P62" s="96"/>
      <c r="Q62" s="100" t="s">
        <v>2254</v>
      </c>
    </row>
    <row r="63" spans="1:17" ht="18" x14ac:dyDescent="0.25">
      <c r="A63" s="96" t="str">
        <f>VLOOKUP(E63,'LISTADO ATM'!$A$2:$C$901,3,0)</f>
        <v>DISTRITO NACIONAL</v>
      </c>
      <c r="B63" s="113">
        <v>335813688</v>
      </c>
      <c r="C63" s="97">
        <v>44261.940011574072</v>
      </c>
      <c r="D63" s="96" t="s">
        <v>2189</v>
      </c>
      <c r="E63" s="106">
        <v>391</v>
      </c>
      <c r="F63" s="96" t="str">
        <f>VLOOKUP(E63,VIP!$A$2:$O11701,2,0)</f>
        <v>DRBR391</v>
      </c>
      <c r="G63" s="96" t="str">
        <f>VLOOKUP(E63,'LISTADO ATM'!$A$2:$B$900,2,0)</f>
        <v xml:space="preserve">ATM S/M Jumbo Luperón </v>
      </c>
      <c r="H63" s="96" t="str">
        <f>VLOOKUP(E63,VIP!$A$2:$O16622,7,FALSE)</f>
        <v>Si</v>
      </c>
      <c r="I63" s="96" t="str">
        <f>VLOOKUP(E63,VIP!$A$2:$O8587,8,FALSE)</f>
        <v>Si</v>
      </c>
      <c r="J63" s="96" t="str">
        <f>VLOOKUP(E63,VIP!$A$2:$O8537,8,FALSE)</f>
        <v>Si</v>
      </c>
      <c r="K63" s="96" t="str">
        <f>VLOOKUP(E63,VIP!$A$2:$O12111,6,0)</f>
        <v>NO</v>
      </c>
      <c r="L63" s="98" t="s">
        <v>2254</v>
      </c>
      <c r="M63" s="101" t="s">
        <v>2518</v>
      </c>
      <c r="N63" s="99" t="s">
        <v>2476</v>
      </c>
      <c r="O63" s="96" t="s">
        <v>2478</v>
      </c>
      <c r="P63" s="96"/>
      <c r="Q63" s="165">
        <v>44380.443749999999</v>
      </c>
    </row>
    <row r="64" spans="1:17" ht="18" x14ac:dyDescent="0.25">
      <c r="A64" s="96" t="str">
        <f>VLOOKUP(E64,'LISTADO ATM'!$A$2:$C$901,3,0)</f>
        <v>DISTRITO NACIONAL</v>
      </c>
      <c r="B64" s="113">
        <v>335813689</v>
      </c>
      <c r="C64" s="97">
        <v>44261.944467592592</v>
      </c>
      <c r="D64" s="96" t="s">
        <v>2189</v>
      </c>
      <c r="E64" s="106">
        <v>570</v>
      </c>
      <c r="F64" s="96" t="str">
        <f>VLOOKUP(E64,VIP!$A$2:$O11700,2,0)</f>
        <v>DRBR478</v>
      </c>
      <c r="G64" s="96" t="str">
        <f>VLOOKUP(E64,'LISTADO ATM'!$A$2:$B$900,2,0)</f>
        <v xml:space="preserve">ATM S/M Liverpool Villa Mella </v>
      </c>
      <c r="H64" s="96" t="str">
        <f>VLOOKUP(E64,VIP!$A$2:$O16621,7,FALSE)</f>
        <v>Si</v>
      </c>
      <c r="I64" s="96" t="str">
        <f>VLOOKUP(E64,VIP!$A$2:$O8586,8,FALSE)</f>
        <v>Si</v>
      </c>
      <c r="J64" s="96" t="str">
        <f>VLOOKUP(E64,VIP!$A$2:$O8536,8,FALSE)</f>
        <v>Si</v>
      </c>
      <c r="K64" s="96" t="str">
        <f>VLOOKUP(E64,VIP!$A$2:$O12110,6,0)</f>
        <v>NO</v>
      </c>
      <c r="L64" s="98" t="s">
        <v>2228</v>
      </c>
      <c r="M64" s="101" t="s">
        <v>2518</v>
      </c>
      <c r="N64" s="99" t="s">
        <v>2476</v>
      </c>
      <c r="O64" s="96" t="s">
        <v>2478</v>
      </c>
      <c r="P64" s="96"/>
      <c r="Q64" s="165">
        <v>44380.443749999999</v>
      </c>
    </row>
    <row r="65" spans="1:17" ht="18" x14ac:dyDescent="0.25">
      <c r="A65" s="96" t="str">
        <f>VLOOKUP(E65,'LISTADO ATM'!$A$2:$C$901,3,0)</f>
        <v>SUR</v>
      </c>
      <c r="B65" s="113">
        <v>335813690</v>
      </c>
      <c r="C65" s="97">
        <v>44261.945555555554</v>
      </c>
      <c r="D65" s="96" t="s">
        <v>2189</v>
      </c>
      <c r="E65" s="106">
        <v>101</v>
      </c>
      <c r="F65" s="96" t="str">
        <f>VLOOKUP(E65,VIP!$A$2:$O11699,2,0)</f>
        <v>DRBR101</v>
      </c>
      <c r="G65" s="96" t="str">
        <f>VLOOKUP(E65,'LISTADO ATM'!$A$2:$B$900,2,0)</f>
        <v xml:space="preserve">ATM Oficina San Juan de la Maguana I </v>
      </c>
      <c r="H65" s="96" t="str">
        <f>VLOOKUP(E65,VIP!$A$2:$O16620,7,FALSE)</f>
        <v>Si</v>
      </c>
      <c r="I65" s="96" t="str">
        <f>VLOOKUP(E65,VIP!$A$2:$O8585,8,FALSE)</f>
        <v>Si</v>
      </c>
      <c r="J65" s="96" t="str">
        <f>VLOOKUP(E65,VIP!$A$2:$O8535,8,FALSE)</f>
        <v>Si</v>
      </c>
      <c r="K65" s="96" t="str">
        <f>VLOOKUP(E65,VIP!$A$2:$O12109,6,0)</f>
        <v>SI</v>
      </c>
      <c r="L65" s="98" t="s">
        <v>2228</v>
      </c>
      <c r="M65" s="99" t="s">
        <v>2469</v>
      </c>
      <c r="N65" s="99" t="s">
        <v>2476</v>
      </c>
      <c r="O65" s="96" t="s">
        <v>2478</v>
      </c>
      <c r="P65" s="96"/>
      <c r="Q65" s="100" t="s">
        <v>2228</v>
      </c>
    </row>
    <row r="66" spans="1:17" ht="18" x14ac:dyDescent="0.25">
      <c r="A66" s="96" t="str">
        <f>VLOOKUP(E66,'LISTADO ATM'!$A$2:$C$901,3,0)</f>
        <v>DISTRITO NACIONAL</v>
      </c>
      <c r="B66" s="113">
        <v>335813691</v>
      </c>
      <c r="C66" s="97">
        <v>44261.946527777778</v>
      </c>
      <c r="D66" s="96" t="s">
        <v>2189</v>
      </c>
      <c r="E66" s="106">
        <v>424</v>
      </c>
      <c r="F66" s="96" t="str">
        <f>VLOOKUP(E66,VIP!$A$2:$O11698,2,0)</f>
        <v>DRBR424</v>
      </c>
      <c r="G66" s="96" t="str">
        <f>VLOOKUP(E66,'LISTADO ATM'!$A$2:$B$900,2,0)</f>
        <v xml:space="preserve">ATM UNP Jumbo Luperón I </v>
      </c>
      <c r="H66" s="96" t="str">
        <f>VLOOKUP(E66,VIP!$A$2:$O16619,7,FALSE)</f>
        <v>Si</v>
      </c>
      <c r="I66" s="96" t="str">
        <f>VLOOKUP(E66,VIP!$A$2:$O8584,8,FALSE)</f>
        <v>Si</v>
      </c>
      <c r="J66" s="96" t="str">
        <f>VLOOKUP(E66,VIP!$A$2:$O8534,8,FALSE)</f>
        <v>Si</v>
      </c>
      <c r="K66" s="96" t="str">
        <f>VLOOKUP(E66,VIP!$A$2:$O12108,6,0)</f>
        <v>NO</v>
      </c>
      <c r="L66" s="98" t="s">
        <v>2254</v>
      </c>
      <c r="M66" s="101" t="s">
        <v>2518</v>
      </c>
      <c r="N66" s="99" t="s">
        <v>2476</v>
      </c>
      <c r="O66" s="96" t="s">
        <v>2478</v>
      </c>
      <c r="P66" s="96"/>
      <c r="Q66" s="165">
        <v>44380.443749999999</v>
      </c>
    </row>
    <row r="67" spans="1:17" ht="18" x14ac:dyDescent="0.25">
      <c r="A67" s="96" t="str">
        <f>VLOOKUP(E67,'LISTADO ATM'!$A$2:$C$901,3,0)</f>
        <v>DISTRITO NACIONAL</v>
      </c>
      <c r="B67" s="113">
        <v>335813692</v>
      </c>
      <c r="C67" s="97">
        <v>44261.947129629632</v>
      </c>
      <c r="D67" s="96" t="s">
        <v>2189</v>
      </c>
      <c r="E67" s="106">
        <v>425</v>
      </c>
      <c r="F67" s="96" t="str">
        <f>VLOOKUP(E67,VIP!$A$2:$O11697,2,0)</f>
        <v>DRBR425</v>
      </c>
      <c r="G67" s="96" t="str">
        <f>VLOOKUP(E67,'LISTADO ATM'!$A$2:$B$900,2,0)</f>
        <v xml:space="preserve">ATM UNP Jumbo Luperón II </v>
      </c>
      <c r="H67" s="96" t="str">
        <f>VLOOKUP(E67,VIP!$A$2:$O16618,7,FALSE)</f>
        <v>Si</v>
      </c>
      <c r="I67" s="96" t="str">
        <f>VLOOKUP(E67,VIP!$A$2:$O8583,8,FALSE)</f>
        <v>Si</v>
      </c>
      <c r="J67" s="96" t="str">
        <f>VLOOKUP(E67,VIP!$A$2:$O8533,8,FALSE)</f>
        <v>Si</v>
      </c>
      <c r="K67" s="96" t="str">
        <f>VLOOKUP(E67,VIP!$A$2:$O12107,6,0)</f>
        <v>NO</v>
      </c>
      <c r="L67" s="98" t="s">
        <v>2254</v>
      </c>
      <c r="M67" s="101" t="s">
        <v>2518</v>
      </c>
      <c r="N67" s="99" t="s">
        <v>2476</v>
      </c>
      <c r="O67" s="96" t="s">
        <v>2478</v>
      </c>
      <c r="P67" s="96"/>
      <c r="Q67" s="165">
        <v>44380.443749999999</v>
      </c>
    </row>
    <row r="68" spans="1:17" ht="18" x14ac:dyDescent="0.25">
      <c r="A68" s="96" t="str">
        <f>VLOOKUP(E68,'LISTADO ATM'!$A$2:$C$901,3,0)</f>
        <v>NORTE</v>
      </c>
      <c r="B68" s="113">
        <v>335813693</v>
      </c>
      <c r="C68" s="97">
        <v>44261.948807870373</v>
      </c>
      <c r="D68" s="96" t="s">
        <v>2487</v>
      </c>
      <c r="E68" s="106">
        <v>944</v>
      </c>
      <c r="F68" s="96" t="str">
        <f>VLOOKUP(E68,VIP!$A$2:$O11696,2,0)</f>
        <v>DRBR944</v>
      </c>
      <c r="G68" s="96" t="str">
        <f>VLOOKUP(E68,'LISTADO ATM'!$A$2:$B$900,2,0)</f>
        <v xml:space="preserve">ATM UNP Mao </v>
      </c>
      <c r="H68" s="96" t="str">
        <f>VLOOKUP(E68,VIP!$A$2:$O16617,7,FALSE)</f>
        <v>Si</v>
      </c>
      <c r="I68" s="96" t="str">
        <f>VLOOKUP(E68,VIP!$A$2:$O8582,8,FALSE)</f>
        <v>Si</v>
      </c>
      <c r="J68" s="96" t="str">
        <f>VLOOKUP(E68,VIP!$A$2:$O8532,8,FALSE)</f>
        <v>Si</v>
      </c>
      <c r="K68" s="96" t="str">
        <f>VLOOKUP(E68,VIP!$A$2:$O12106,6,0)</f>
        <v>NO</v>
      </c>
      <c r="L68" s="98" t="s">
        <v>2430</v>
      </c>
      <c r="M68" s="99" t="s">
        <v>2469</v>
      </c>
      <c r="N68" s="99" t="s">
        <v>2476</v>
      </c>
      <c r="O68" s="96" t="s">
        <v>2490</v>
      </c>
      <c r="P68" s="96"/>
      <c r="Q68" s="100" t="s">
        <v>2430</v>
      </c>
    </row>
    <row r="69" spans="1:17" s="102" customFormat="1" ht="18" x14ac:dyDescent="0.25">
      <c r="A69" s="96" t="str">
        <f>VLOOKUP(E69,'LISTADO ATM'!$A$2:$C$901,3,0)</f>
        <v>DISTRITO NACIONAL</v>
      </c>
      <c r="B69" s="113" t="s">
        <v>2513</v>
      </c>
      <c r="C69" s="97">
        <v>44262.047442129631</v>
      </c>
      <c r="D69" s="96" t="s">
        <v>2189</v>
      </c>
      <c r="E69" s="106">
        <v>669</v>
      </c>
      <c r="F69" s="96" t="str">
        <f>VLOOKUP(E69,VIP!$A$2:$O11702,2,0)</f>
        <v>DRBR669</v>
      </c>
      <c r="G69" s="96" t="str">
        <f>VLOOKUP(E69,'LISTADO ATM'!$A$2:$B$900,2,0)</f>
        <v>ATM Ayuntamiento Sto. Dgo. Norte</v>
      </c>
      <c r="H69" s="96" t="str">
        <f>VLOOKUP(E69,VIP!$A$2:$O16623,7,FALSE)</f>
        <v>Si</v>
      </c>
      <c r="I69" s="96" t="str">
        <f>VLOOKUP(E69,VIP!$A$2:$O8588,8,FALSE)</f>
        <v>Si</v>
      </c>
      <c r="J69" s="96" t="str">
        <f>VLOOKUP(E69,VIP!$A$2:$O8538,8,FALSE)</f>
        <v>Si</v>
      </c>
      <c r="K69" s="96" t="str">
        <f>VLOOKUP(E69,VIP!$A$2:$O12112,6,0)</f>
        <v>SI</v>
      </c>
      <c r="L69" s="98" t="s">
        <v>2254</v>
      </c>
      <c r="M69" s="101" t="s">
        <v>2518</v>
      </c>
      <c r="N69" s="99" t="s">
        <v>2476</v>
      </c>
      <c r="O69" s="96" t="s">
        <v>2478</v>
      </c>
      <c r="P69" s="96"/>
      <c r="Q69" s="165">
        <v>44380.443749999999</v>
      </c>
    </row>
    <row r="70" spans="1:17" s="102" customFormat="1" ht="18" x14ac:dyDescent="0.25">
      <c r="A70" s="96" t="str">
        <f>VLOOKUP(E70,'LISTADO ATM'!$A$2:$C$901,3,0)</f>
        <v>ESTE</v>
      </c>
      <c r="B70" s="113" t="s">
        <v>2512</v>
      </c>
      <c r="C70" s="97">
        <v>44262.051053240742</v>
      </c>
      <c r="D70" s="96" t="s">
        <v>2189</v>
      </c>
      <c r="E70" s="106">
        <v>859</v>
      </c>
      <c r="F70" s="96" t="str">
        <f>VLOOKUP(E70,VIP!$A$2:$O11701,2,0)</f>
        <v>DRBR859</v>
      </c>
      <c r="G70" s="96" t="str">
        <f>VLOOKUP(E70,'LISTADO ATM'!$A$2:$B$900,2,0)</f>
        <v xml:space="preserve">ATM Hotel Vista Sol (Punta Cana) </v>
      </c>
      <c r="H70" s="96" t="str">
        <f>VLOOKUP(E70,VIP!$A$2:$O16622,7,FALSE)</f>
        <v>Si</v>
      </c>
      <c r="I70" s="96" t="str">
        <f>VLOOKUP(E70,VIP!$A$2:$O8587,8,FALSE)</f>
        <v>Si</v>
      </c>
      <c r="J70" s="96" t="str">
        <f>VLOOKUP(E70,VIP!$A$2:$O8537,8,FALSE)</f>
        <v>Si</v>
      </c>
      <c r="K70" s="96" t="str">
        <f>VLOOKUP(E70,VIP!$A$2:$O12111,6,0)</f>
        <v>NO</v>
      </c>
      <c r="L70" s="98" t="s">
        <v>2254</v>
      </c>
      <c r="M70" s="99" t="s">
        <v>2469</v>
      </c>
      <c r="N70" s="99" t="s">
        <v>2476</v>
      </c>
      <c r="O70" s="96" t="s">
        <v>2478</v>
      </c>
      <c r="P70" s="96"/>
      <c r="Q70" s="100" t="s">
        <v>2254</v>
      </c>
    </row>
    <row r="71" spans="1:17" s="102" customFormat="1" ht="18" x14ac:dyDescent="0.25">
      <c r="A71" s="96" t="str">
        <f>VLOOKUP(E71,'LISTADO ATM'!$A$2:$C$901,3,0)</f>
        <v>SUR</v>
      </c>
      <c r="B71" s="113" t="s">
        <v>2511</v>
      </c>
      <c r="C71" s="97">
        <v>44262.136296296296</v>
      </c>
      <c r="D71" s="96" t="s">
        <v>2189</v>
      </c>
      <c r="E71" s="106">
        <v>311</v>
      </c>
      <c r="F71" s="96" t="str">
        <f>VLOOKUP(E71,VIP!$A$2:$O11700,2,0)</f>
        <v>DRBR311</v>
      </c>
      <c r="G71" s="96" t="str">
        <f>VLOOKUP(E71,'LISTADO ATM'!$A$2:$B$900,2,0)</f>
        <v>ATM Plaza Eroski</v>
      </c>
      <c r="H71" s="96" t="str">
        <f>VLOOKUP(E71,VIP!$A$2:$O16621,7,FALSE)</f>
        <v>Si</v>
      </c>
      <c r="I71" s="96" t="str">
        <f>VLOOKUP(E71,VIP!$A$2:$O8586,8,FALSE)</f>
        <v>Si</v>
      </c>
      <c r="J71" s="96" t="str">
        <f>VLOOKUP(E71,VIP!$A$2:$O8536,8,FALSE)</f>
        <v>Si</v>
      </c>
      <c r="K71" s="96" t="str">
        <f>VLOOKUP(E71,VIP!$A$2:$O12110,6,0)</f>
        <v>NO</v>
      </c>
      <c r="L71" s="98" t="s">
        <v>2254</v>
      </c>
      <c r="M71" s="101" t="s">
        <v>2518</v>
      </c>
      <c r="N71" s="99" t="s">
        <v>2476</v>
      </c>
      <c r="O71" s="96" t="s">
        <v>2478</v>
      </c>
      <c r="P71" s="96"/>
      <c r="Q71" s="165">
        <v>44380.443749999999</v>
      </c>
    </row>
    <row r="72" spans="1:17" s="102" customFormat="1" ht="18" x14ac:dyDescent="0.25">
      <c r="A72" s="96" t="str">
        <f>VLOOKUP(E72,'LISTADO ATM'!$A$2:$C$901,3,0)</f>
        <v>DISTRITO NACIONAL</v>
      </c>
      <c r="B72" s="113" t="s">
        <v>2510</v>
      </c>
      <c r="C72" s="97">
        <v>44262.214247685188</v>
      </c>
      <c r="D72" s="96" t="s">
        <v>2189</v>
      </c>
      <c r="E72" s="106">
        <v>39</v>
      </c>
      <c r="F72" s="96" t="str">
        <f>VLOOKUP(E72,VIP!$A$2:$O11699,2,0)</f>
        <v>DRBR039</v>
      </c>
      <c r="G72" s="96" t="str">
        <f>VLOOKUP(E72,'LISTADO ATM'!$A$2:$B$900,2,0)</f>
        <v xml:space="preserve">ATM Oficina Ovando </v>
      </c>
      <c r="H72" s="96" t="str">
        <f>VLOOKUP(E72,VIP!$A$2:$O16620,7,FALSE)</f>
        <v>Si</v>
      </c>
      <c r="I72" s="96" t="str">
        <f>VLOOKUP(E72,VIP!$A$2:$O8585,8,FALSE)</f>
        <v>No</v>
      </c>
      <c r="J72" s="96" t="str">
        <f>VLOOKUP(E72,VIP!$A$2:$O8535,8,FALSE)</f>
        <v>No</v>
      </c>
      <c r="K72" s="96" t="str">
        <f>VLOOKUP(E72,VIP!$A$2:$O12109,6,0)</f>
        <v>NO</v>
      </c>
      <c r="L72" s="98" t="s">
        <v>2514</v>
      </c>
      <c r="M72" s="99" t="s">
        <v>2469</v>
      </c>
      <c r="N72" s="99" t="s">
        <v>2476</v>
      </c>
      <c r="O72" s="96" t="s">
        <v>2478</v>
      </c>
      <c r="P72" s="96"/>
      <c r="Q72" s="100" t="s">
        <v>2514</v>
      </c>
    </row>
    <row r="73" spans="1:17" s="102" customFormat="1" ht="18" x14ac:dyDescent="0.25">
      <c r="A73" s="96" t="str">
        <f>VLOOKUP(E73,'LISTADO ATM'!$A$2:$C$901,3,0)</f>
        <v>ESTE</v>
      </c>
      <c r="B73" s="113" t="s">
        <v>2509</v>
      </c>
      <c r="C73" s="97">
        <v>44262.214872685188</v>
      </c>
      <c r="D73" s="96" t="s">
        <v>2189</v>
      </c>
      <c r="E73" s="106">
        <v>462</v>
      </c>
      <c r="F73" s="96" t="str">
        <f>VLOOKUP(E73,VIP!$A$2:$O11698,2,0)</f>
        <v>DRBR462</v>
      </c>
      <c r="G73" s="96" t="str">
        <f>VLOOKUP(E73,'LISTADO ATM'!$A$2:$B$900,2,0)</f>
        <v>ATM Agrocafe Del Caribe</v>
      </c>
      <c r="H73" s="96" t="str">
        <f>VLOOKUP(E73,VIP!$A$2:$O16619,7,FALSE)</f>
        <v>Si</v>
      </c>
      <c r="I73" s="96" t="str">
        <f>VLOOKUP(E73,VIP!$A$2:$O8584,8,FALSE)</f>
        <v>Si</v>
      </c>
      <c r="J73" s="96" t="str">
        <f>VLOOKUP(E73,VIP!$A$2:$O8534,8,FALSE)</f>
        <v>Si</v>
      </c>
      <c r="K73" s="96" t="str">
        <f>VLOOKUP(E73,VIP!$A$2:$O12108,6,0)</f>
        <v>NO</v>
      </c>
      <c r="L73" s="98" t="s">
        <v>2228</v>
      </c>
      <c r="M73" s="101" t="s">
        <v>2518</v>
      </c>
      <c r="N73" s="99" t="s">
        <v>2476</v>
      </c>
      <c r="O73" s="96" t="s">
        <v>2478</v>
      </c>
      <c r="P73" s="96"/>
      <c r="Q73" s="165">
        <v>44380.443749999999</v>
      </c>
    </row>
    <row r="74" spans="1:17" ht="18" x14ac:dyDescent="0.25">
      <c r="A74" s="96" t="str">
        <f>VLOOKUP(E74,'LISTADO ATM'!$A$2:$C$901,3,0)</f>
        <v>ESTE</v>
      </c>
      <c r="B74" s="113" t="s">
        <v>2515</v>
      </c>
      <c r="C74" s="97">
        <v>44262.36105324074</v>
      </c>
      <c r="D74" s="96" t="s">
        <v>2189</v>
      </c>
      <c r="E74" s="106">
        <v>519</v>
      </c>
      <c r="F74" s="96" t="str">
        <f>VLOOKUP(E74,VIP!$A$2:$O11699,2,0)</f>
        <v>DRBR519</v>
      </c>
      <c r="G74" s="96" t="str">
        <f>VLOOKUP(E74,'LISTADO ATM'!$A$2:$B$900,2,0)</f>
        <v xml:space="preserve">ATM Plaza Estrella (Bávaro) </v>
      </c>
      <c r="H74" s="96" t="str">
        <f>VLOOKUP(E74,VIP!$A$2:$O16620,7,FALSE)</f>
        <v>Si</v>
      </c>
      <c r="I74" s="96" t="str">
        <f>VLOOKUP(E74,VIP!$A$2:$O8585,8,FALSE)</f>
        <v>Si</v>
      </c>
      <c r="J74" s="96" t="str">
        <f>VLOOKUP(E74,VIP!$A$2:$O8535,8,FALSE)</f>
        <v>Si</v>
      </c>
      <c r="K74" s="96" t="str">
        <f>VLOOKUP(E74,VIP!$A$2:$O12109,6,0)</f>
        <v>NO</v>
      </c>
      <c r="L74" s="98" t="s">
        <v>2228</v>
      </c>
      <c r="M74" s="99" t="s">
        <v>2469</v>
      </c>
      <c r="N74" s="99" t="s">
        <v>2476</v>
      </c>
      <c r="O74" s="96" t="s">
        <v>2478</v>
      </c>
      <c r="P74" s="96"/>
      <c r="Q74" s="100" t="s">
        <v>2228</v>
      </c>
    </row>
    <row r="75" spans="1:17" ht="18" x14ac:dyDescent="0.25">
      <c r="A75" s="96" t="str">
        <f>VLOOKUP(E75,'LISTADO ATM'!$A$2:$C$901,3,0)</f>
        <v>DISTRITO NACIONAL</v>
      </c>
      <c r="B75" s="113" t="s">
        <v>2516</v>
      </c>
      <c r="C75" s="97">
        <v>44262.365925925929</v>
      </c>
      <c r="D75" s="96" t="s">
        <v>2189</v>
      </c>
      <c r="E75" s="106">
        <v>915</v>
      </c>
      <c r="F75" s="96" t="str">
        <f>VLOOKUP(E75,VIP!$A$2:$O11700,2,0)</f>
        <v>DRBR24F</v>
      </c>
      <c r="G75" s="96" t="str">
        <f>VLOOKUP(E75,'LISTADO ATM'!$A$2:$B$900,2,0)</f>
        <v xml:space="preserve">ATM Multicentro La Sirena Aut. Duarte </v>
      </c>
      <c r="H75" s="96" t="str">
        <f>VLOOKUP(E75,VIP!$A$2:$O16621,7,FALSE)</f>
        <v>Si</v>
      </c>
      <c r="I75" s="96" t="str">
        <f>VLOOKUP(E75,VIP!$A$2:$O8586,8,FALSE)</f>
        <v>Si</v>
      </c>
      <c r="J75" s="96" t="str">
        <f>VLOOKUP(E75,VIP!$A$2:$O8536,8,FALSE)</f>
        <v>Si</v>
      </c>
      <c r="K75" s="96" t="str">
        <f>VLOOKUP(E75,VIP!$A$2:$O12110,6,0)</f>
        <v>SI</v>
      </c>
      <c r="L75" s="98" t="s">
        <v>2254</v>
      </c>
      <c r="M75" s="99" t="s">
        <v>2469</v>
      </c>
      <c r="N75" s="99" t="s">
        <v>2476</v>
      </c>
      <c r="O75" s="96" t="s">
        <v>2478</v>
      </c>
      <c r="P75" s="96"/>
      <c r="Q75" s="100" t="s">
        <v>2254</v>
      </c>
    </row>
    <row r="76" spans="1:17" ht="18" x14ac:dyDescent="0.25">
      <c r="A76" s="96" t="str">
        <f>VLOOKUP(E76,'LISTADO ATM'!$A$2:$C$901,3,0)</f>
        <v>DISTRITO NACIONAL</v>
      </c>
      <c r="B76" s="113" t="s">
        <v>2517</v>
      </c>
      <c r="C76" s="97">
        <v>44262.366678240738</v>
      </c>
      <c r="D76" s="96" t="s">
        <v>2189</v>
      </c>
      <c r="E76" s="106">
        <v>13</v>
      </c>
      <c r="F76" s="96" t="str">
        <f>VLOOKUP(E76,VIP!$A$2:$O11701,2,0)</f>
        <v>DRBR013</v>
      </c>
      <c r="G76" s="96" t="str">
        <f>VLOOKUP(E76,'LISTADO ATM'!$A$2:$B$900,2,0)</f>
        <v xml:space="preserve">ATM CDEEE </v>
      </c>
      <c r="H76" s="96" t="str">
        <f>VLOOKUP(E76,VIP!$A$2:$O16622,7,FALSE)</f>
        <v>Si</v>
      </c>
      <c r="I76" s="96" t="str">
        <f>VLOOKUP(E76,VIP!$A$2:$O8587,8,FALSE)</f>
        <v>Si</v>
      </c>
      <c r="J76" s="96" t="str">
        <f>VLOOKUP(E76,VIP!$A$2:$O8537,8,FALSE)</f>
        <v>Si</v>
      </c>
      <c r="K76" s="96" t="str">
        <f>VLOOKUP(E76,VIP!$A$2:$O12111,6,0)</f>
        <v>NO</v>
      </c>
      <c r="L76" s="98" t="s">
        <v>2254</v>
      </c>
      <c r="M76" s="99" t="s">
        <v>2469</v>
      </c>
      <c r="N76" s="99" t="s">
        <v>2476</v>
      </c>
      <c r="O76" s="96" t="s">
        <v>2478</v>
      </c>
      <c r="P76" s="96"/>
      <c r="Q76" s="100" t="s">
        <v>2254</v>
      </c>
    </row>
    <row r="77" spans="1:17" ht="18" x14ac:dyDescent="0.25">
      <c r="A77" s="96" t="str">
        <f>VLOOKUP(E77,'LISTADO ATM'!$A$2:$C$901,3,0)</f>
        <v>DISTRITO NACIONAL</v>
      </c>
      <c r="B77" s="113" t="s">
        <v>2520</v>
      </c>
      <c r="C77" s="97">
        <v>44262.398969907408</v>
      </c>
      <c r="D77" s="96" t="s">
        <v>2189</v>
      </c>
      <c r="E77" s="106">
        <v>967</v>
      </c>
      <c r="F77" s="96" t="str">
        <f>VLOOKUP(E77,VIP!$A$2:$O11702,2,0)</f>
        <v>DRBR967</v>
      </c>
      <c r="G77" s="96" t="str">
        <f>VLOOKUP(E77,'LISTADO ATM'!$A$2:$B$900,2,0)</f>
        <v xml:space="preserve">ATM UNP Hiper Olé Autopista Duarte </v>
      </c>
      <c r="H77" s="96" t="str">
        <f>VLOOKUP(E77,VIP!$A$2:$O16623,7,FALSE)</f>
        <v>Si</v>
      </c>
      <c r="I77" s="96" t="str">
        <f>VLOOKUP(E77,VIP!$A$2:$O8588,8,FALSE)</f>
        <v>Si</v>
      </c>
      <c r="J77" s="96" t="str">
        <f>VLOOKUP(E77,VIP!$A$2:$O8538,8,FALSE)</f>
        <v>Si</v>
      </c>
      <c r="K77" s="96" t="str">
        <f>VLOOKUP(E77,VIP!$A$2:$O12112,6,0)</f>
        <v>NO</v>
      </c>
      <c r="L77" s="98" t="s">
        <v>2495</v>
      </c>
      <c r="M77" s="99" t="s">
        <v>2469</v>
      </c>
      <c r="N77" s="99" t="s">
        <v>2476</v>
      </c>
      <c r="O77" s="96" t="s">
        <v>2478</v>
      </c>
      <c r="P77" s="96"/>
      <c r="Q77" s="100" t="s">
        <v>2495</v>
      </c>
    </row>
    <row r="78" spans="1:17" ht="18" x14ac:dyDescent="0.25">
      <c r="A78" s="96" t="str">
        <f>VLOOKUP(E78,'LISTADO ATM'!$A$2:$C$901,3,0)</f>
        <v>NORTE</v>
      </c>
      <c r="B78" s="113" t="s">
        <v>2521</v>
      </c>
      <c r="C78" s="97">
        <v>44262.399606481478</v>
      </c>
      <c r="D78" s="96" t="s">
        <v>2190</v>
      </c>
      <c r="E78" s="106">
        <v>380</v>
      </c>
      <c r="F78" s="96" t="str">
        <f>VLOOKUP(E78,VIP!$A$2:$O11703,2,0)</f>
        <v>DRBR380</v>
      </c>
      <c r="G78" s="96" t="str">
        <f>VLOOKUP(E78,'LISTADO ATM'!$A$2:$B$900,2,0)</f>
        <v xml:space="preserve">ATM Oficina Navarrete </v>
      </c>
      <c r="H78" s="96" t="str">
        <f>VLOOKUP(E78,VIP!$A$2:$O16624,7,FALSE)</f>
        <v>Si</v>
      </c>
      <c r="I78" s="96" t="str">
        <f>VLOOKUP(E78,VIP!$A$2:$O8589,8,FALSE)</f>
        <v>Si</v>
      </c>
      <c r="J78" s="96" t="str">
        <f>VLOOKUP(E78,VIP!$A$2:$O8539,8,FALSE)</f>
        <v>Si</v>
      </c>
      <c r="K78" s="96" t="str">
        <f>VLOOKUP(E78,VIP!$A$2:$O12113,6,0)</f>
        <v>NO</v>
      </c>
      <c r="L78" s="98" t="s">
        <v>2228</v>
      </c>
      <c r="M78" s="99" t="s">
        <v>2469</v>
      </c>
      <c r="N78" s="99" t="s">
        <v>2476</v>
      </c>
      <c r="O78" s="96" t="s">
        <v>2534</v>
      </c>
      <c r="P78" s="96"/>
      <c r="Q78" s="100" t="s">
        <v>2228</v>
      </c>
    </row>
    <row r="79" spans="1:17" ht="18" x14ac:dyDescent="0.25">
      <c r="A79" s="96" t="str">
        <f>VLOOKUP(E79,'LISTADO ATM'!$A$2:$C$901,3,0)</f>
        <v>NORTE</v>
      </c>
      <c r="B79" s="113" t="s">
        <v>2522</v>
      </c>
      <c r="C79" s="97">
        <v>44262.430648148147</v>
      </c>
      <c r="D79" s="96" t="s">
        <v>2537</v>
      </c>
      <c r="E79" s="106">
        <v>728</v>
      </c>
      <c r="F79" s="96" t="str">
        <f>VLOOKUP(E79,VIP!$A$2:$O11704,2,0)</f>
        <v>DRBR051</v>
      </c>
      <c r="G79" s="96" t="str">
        <f>VLOOKUP(E79,'LISTADO ATM'!$A$2:$B$900,2,0)</f>
        <v xml:space="preserve">ATM UNP La Vega Oficina Regional Norcentral </v>
      </c>
      <c r="H79" s="96" t="str">
        <f>VLOOKUP(E79,VIP!$A$2:$O16625,7,FALSE)</f>
        <v>Si</v>
      </c>
      <c r="I79" s="96" t="str">
        <f>VLOOKUP(E79,VIP!$A$2:$O8590,8,FALSE)</f>
        <v>Si</v>
      </c>
      <c r="J79" s="96" t="str">
        <f>VLOOKUP(E79,VIP!$A$2:$O8540,8,FALSE)</f>
        <v>Si</v>
      </c>
      <c r="K79" s="96" t="str">
        <f>VLOOKUP(E79,VIP!$A$2:$O12114,6,0)</f>
        <v>SI</v>
      </c>
      <c r="L79" s="98" t="s">
        <v>2462</v>
      </c>
      <c r="M79" s="99" t="s">
        <v>2469</v>
      </c>
      <c r="N79" s="99" t="s">
        <v>2476</v>
      </c>
      <c r="O79" s="96" t="s">
        <v>2535</v>
      </c>
      <c r="P79" s="96"/>
      <c r="Q79" s="100" t="s">
        <v>2462</v>
      </c>
    </row>
    <row r="80" spans="1:17" ht="18" x14ac:dyDescent="0.25">
      <c r="A80" s="96" t="str">
        <f>VLOOKUP(E80,'LISTADO ATM'!$A$2:$C$901,3,0)</f>
        <v>DISTRITO NACIONAL</v>
      </c>
      <c r="B80" s="113" t="s">
        <v>2523</v>
      </c>
      <c r="C80" s="97">
        <v>44262.434386574074</v>
      </c>
      <c r="D80" s="96" t="s">
        <v>2472</v>
      </c>
      <c r="E80" s="106">
        <v>717</v>
      </c>
      <c r="F80" s="96" t="str">
        <f>VLOOKUP(E80,VIP!$A$2:$O11705,2,0)</f>
        <v>DRBR24K</v>
      </c>
      <c r="G80" s="96" t="str">
        <f>VLOOKUP(E80,'LISTADO ATM'!$A$2:$B$900,2,0)</f>
        <v xml:space="preserve">ATM Oficina Los Alcarrizos </v>
      </c>
      <c r="H80" s="96" t="str">
        <f>VLOOKUP(E80,VIP!$A$2:$O16626,7,FALSE)</f>
        <v>Si</v>
      </c>
      <c r="I80" s="96" t="str">
        <f>VLOOKUP(E80,VIP!$A$2:$O8591,8,FALSE)</f>
        <v>Si</v>
      </c>
      <c r="J80" s="96" t="str">
        <f>VLOOKUP(E80,VIP!$A$2:$O8541,8,FALSE)</f>
        <v>Si</v>
      </c>
      <c r="K80" s="96" t="str">
        <f>VLOOKUP(E80,VIP!$A$2:$O12115,6,0)</f>
        <v>SI</v>
      </c>
      <c r="L80" s="98" t="s">
        <v>2430</v>
      </c>
      <c r="M80" s="99" t="s">
        <v>2469</v>
      </c>
      <c r="N80" s="99" t="s">
        <v>2476</v>
      </c>
      <c r="O80" s="96" t="s">
        <v>2477</v>
      </c>
      <c r="P80" s="96"/>
      <c r="Q80" s="100" t="s">
        <v>2430</v>
      </c>
    </row>
    <row r="81" spans="1:17" ht="18" x14ac:dyDescent="0.25">
      <c r="A81" s="96" t="str">
        <f>VLOOKUP(E81,'LISTADO ATM'!$A$2:$C$901,3,0)</f>
        <v>DISTRITO NACIONAL</v>
      </c>
      <c r="B81" s="113" t="s">
        <v>2524</v>
      </c>
      <c r="C81" s="97">
        <v>44262.437511574077</v>
      </c>
      <c r="D81" s="96" t="s">
        <v>2189</v>
      </c>
      <c r="E81" s="106">
        <v>390</v>
      </c>
      <c r="F81" s="96" t="str">
        <f>VLOOKUP(E81,VIP!$A$2:$O11706,2,0)</f>
        <v>DRBR390</v>
      </c>
      <c r="G81" s="96" t="str">
        <f>VLOOKUP(E81,'LISTADO ATM'!$A$2:$B$900,2,0)</f>
        <v xml:space="preserve">ATM Oficina Boca Chica II </v>
      </c>
      <c r="H81" s="96" t="str">
        <f>VLOOKUP(E81,VIP!$A$2:$O16627,7,FALSE)</f>
        <v>Si</v>
      </c>
      <c r="I81" s="96" t="str">
        <f>VLOOKUP(E81,VIP!$A$2:$O8592,8,FALSE)</f>
        <v>Si</v>
      </c>
      <c r="J81" s="96" t="str">
        <f>VLOOKUP(E81,VIP!$A$2:$O8542,8,FALSE)</f>
        <v>Si</v>
      </c>
      <c r="K81" s="96" t="str">
        <f>VLOOKUP(E81,VIP!$A$2:$O12116,6,0)</f>
        <v>NO</v>
      </c>
      <c r="L81" s="98" t="s">
        <v>2495</v>
      </c>
      <c r="M81" s="99" t="s">
        <v>2469</v>
      </c>
      <c r="N81" s="99" t="s">
        <v>2476</v>
      </c>
      <c r="O81" s="96" t="s">
        <v>2478</v>
      </c>
      <c r="P81" s="96"/>
      <c r="Q81" s="100" t="s">
        <v>2495</v>
      </c>
    </row>
    <row r="82" spans="1:17" ht="18" x14ac:dyDescent="0.25">
      <c r="A82" s="96" t="str">
        <f>VLOOKUP(E82,'LISTADO ATM'!$A$2:$C$901,3,0)</f>
        <v>DISTRITO NACIONAL</v>
      </c>
      <c r="B82" s="113" t="s">
        <v>2525</v>
      </c>
      <c r="C82" s="97">
        <v>44262.438900462963</v>
      </c>
      <c r="D82" s="96" t="s">
        <v>2189</v>
      </c>
      <c r="E82" s="106">
        <v>769</v>
      </c>
      <c r="F82" s="96" t="str">
        <f>VLOOKUP(E82,VIP!$A$2:$O11707,2,0)</f>
        <v>DRBR769</v>
      </c>
      <c r="G82" s="96" t="str">
        <f>VLOOKUP(E82,'LISTADO ATM'!$A$2:$B$900,2,0)</f>
        <v>ATM UNP Pablo Mella Morales</v>
      </c>
      <c r="H82" s="96" t="str">
        <f>VLOOKUP(E82,VIP!$A$2:$O16628,7,FALSE)</f>
        <v>Si</v>
      </c>
      <c r="I82" s="96" t="str">
        <f>VLOOKUP(E82,VIP!$A$2:$O8593,8,FALSE)</f>
        <v>Si</v>
      </c>
      <c r="J82" s="96" t="str">
        <f>VLOOKUP(E82,VIP!$A$2:$O8543,8,FALSE)</f>
        <v>Si</v>
      </c>
      <c r="K82" s="96" t="str">
        <f>VLOOKUP(E82,VIP!$A$2:$O12117,6,0)</f>
        <v>NO</v>
      </c>
      <c r="L82" s="98" t="s">
        <v>2495</v>
      </c>
      <c r="M82" s="99" t="s">
        <v>2469</v>
      </c>
      <c r="N82" s="99" t="s">
        <v>2476</v>
      </c>
      <c r="O82" s="96" t="s">
        <v>2478</v>
      </c>
      <c r="P82" s="96"/>
      <c r="Q82" s="100" t="s">
        <v>2495</v>
      </c>
    </row>
    <row r="83" spans="1:17" ht="18" x14ac:dyDescent="0.25">
      <c r="A83" s="96" t="str">
        <f>VLOOKUP(E83,'LISTADO ATM'!$A$2:$C$901,3,0)</f>
        <v>SUR</v>
      </c>
      <c r="B83" s="113" t="s">
        <v>2526</v>
      </c>
      <c r="C83" s="97">
        <v>44262.439849537041</v>
      </c>
      <c r="D83" s="96" t="s">
        <v>2189</v>
      </c>
      <c r="E83" s="106">
        <v>249</v>
      </c>
      <c r="F83" s="96" t="str">
        <f>VLOOKUP(E83,VIP!$A$2:$O11708,2,0)</f>
        <v>DRBR249</v>
      </c>
      <c r="G83" s="96" t="str">
        <f>VLOOKUP(E83,'LISTADO ATM'!$A$2:$B$900,2,0)</f>
        <v xml:space="preserve">ATM Banco Agrícola Neiba </v>
      </c>
      <c r="H83" s="96" t="str">
        <f>VLOOKUP(E83,VIP!$A$2:$O16629,7,FALSE)</f>
        <v>Si</v>
      </c>
      <c r="I83" s="96" t="str">
        <f>VLOOKUP(E83,VIP!$A$2:$O8594,8,FALSE)</f>
        <v>Si</v>
      </c>
      <c r="J83" s="96" t="str">
        <f>VLOOKUP(E83,VIP!$A$2:$O8544,8,FALSE)</f>
        <v>Si</v>
      </c>
      <c r="K83" s="96" t="str">
        <f>VLOOKUP(E83,VIP!$A$2:$O12118,6,0)</f>
        <v>NO</v>
      </c>
      <c r="L83" s="98" t="s">
        <v>2495</v>
      </c>
      <c r="M83" s="99" t="s">
        <v>2469</v>
      </c>
      <c r="N83" s="99" t="s">
        <v>2476</v>
      </c>
      <c r="O83" s="96" t="s">
        <v>2478</v>
      </c>
      <c r="P83" s="96"/>
      <c r="Q83" s="100" t="s">
        <v>2495</v>
      </c>
    </row>
    <row r="84" spans="1:17" ht="18" x14ac:dyDescent="0.25">
      <c r="A84" s="96" t="str">
        <f>VLOOKUP(E84,'LISTADO ATM'!$A$2:$C$901,3,0)</f>
        <v>SUR</v>
      </c>
      <c r="B84" s="113" t="s">
        <v>2527</v>
      </c>
      <c r="C84" s="97">
        <v>44262.442696759259</v>
      </c>
      <c r="D84" s="96" t="s">
        <v>2189</v>
      </c>
      <c r="E84" s="106">
        <v>890</v>
      </c>
      <c r="F84" s="96" t="str">
        <f>VLOOKUP(E84,VIP!$A$2:$O11709,2,0)</f>
        <v>DRBR890</v>
      </c>
      <c r="G84" s="96" t="str">
        <f>VLOOKUP(E84,'LISTADO ATM'!$A$2:$B$900,2,0)</f>
        <v xml:space="preserve">ATM Escuela Penitenciaria (San Cristóbal) </v>
      </c>
      <c r="H84" s="96" t="str">
        <f>VLOOKUP(E84,VIP!$A$2:$O16630,7,FALSE)</f>
        <v>Si</v>
      </c>
      <c r="I84" s="96" t="str">
        <f>VLOOKUP(E84,VIP!$A$2:$O8595,8,FALSE)</f>
        <v>Si</v>
      </c>
      <c r="J84" s="96" t="str">
        <f>VLOOKUP(E84,VIP!$A$2:$O8545,8,FALSE)</f>
        <v>Si</v>
      </c>
      <c r="K84" s="96" t="str">
        <f>VLOOKUP(E84,VIP!$A$2:$O12119,6,0)</f>
        <v>NO</v>
      </c>
      <c r="L84" s="98" t="s">
        <v>2254</v>
      </c>
      <c r="M84" s="99" t="s">
        <v>2469</v>
      </c>
      <c r="N84" s="99" t="s">
        <v>2476</v>
      </c>
      <c r="O84" s="96" t="s">
        <v>2478</v>
      </c>
      <c r="P84" s="96"/>
      <c r="Q84" s="100" t="s">
        <v>2254</v>
      </c>
    </row>
    <row r="85" spans="1:17" ht="18" x14ac:dyDescent="0.25">
      <c r="A85" s="96" t="str">
        <f>VLOOKUP(E85,'LISTADO ATM'!$A$2:$C$901,3,0)</f>
        <v>NORTE</v>
      </c>
      <c r="B85" s="113" t="s">
        <v>2528</v>
      </c>
      <c r="C85" s="97">
        <v>44262.443564814814</v>
      </c>
      <c r="D85" s="96" t="s">
        <v>2190</v>
      </c>
      <c r="E85" s="106">
        <v>64</v>
      </c>
      <c r="F85" s="96" t="str">
        <f>VLOOKUP(E85,VIP!$A$2:$O11710,2,0)</f>
        <v>DRBR064</v>
      </c>
      <c r="G85" s="96" t="str">
        <f>VLOOKUP(E85,'LISTADO ATM'!$A$2:$B$900,2,0)</f>
        <v xml:space="preserve">ATM COOPALINA (Cotuí) </v>
      </c>
      <c r="H85" s="96" t="str">
        <f>VLOOKUP(E85,VIP!$A$2:$O16631,7,FALSE)</f>
        <v>Si</v>
      </c>
      <c r="I85" s="96" t="str">
        <f>VLOOKUP(E85,VIP!$A$2:$O8596,8,FALSE)</f>
        <v>Si</v>
      </c>
      <c r="J85" s="96" t="str">
        <f>VLOOKUP(E85,VIP!$A$2:$O8546,8,FALSE)</f>
        <v>Si</v>
      </c>
      <c r="K85" s="96" t="str">
        <f>VLOOKUP(E85,VIP!$A$2:$O12120,6,0)</f>
        <v>NO</v>
      </c>
      <c r="L85" s="98" t="s">
        <v>2254</v>
      </c>
      <c r="M85" s="99" t="s">
        <v>2469</v>
      </c>
      <c r="N85" s="99" t="s">
        <v>2476</v>
      </c>
      <c r="O85" s="96" t="s">
        <v>2534</v>
      </c>
      <c r="P85" s="96"/>
      <c r="Q85" s="100" t="s">
        <v>2254</v>
      </c>
    </row>
    <row r="86" spans="1:17" ht="18" x14ac:dyDescent="0.25">
      <c r="A86" s="96" t="str">
        <f>VLOOKUP(E86,'LISTADO ATM'!$A$2:$C$901,3,0)</f>
        <v>NORTE</v>
      </c>
      <c r="B86" s="113" t="s">
        <v>2529</v>
      </c>
      <c r="C86" s="97">
        <v>44262.46298611111</v>
      </c>
      <c r="D86" s="96" t="s">
        <v>2487</v>
      </c>
      <c r="E86" s="106">
        <v>746</v>
      </c>
      <c r="F86" s="96" t="str">
        <f>VLOOKUP(E86,VIP!$A$2:$O11711,2,0)</f>
        <v>DRBR156</v>
      </c>
      <c r="G86" s="96" t="str">
        <f>VLOOKUP(E86,'LISTADO ATM'!$A$2:$B$900,2,0)</f>
        <v xml:space="preserve">ATM Oficina Las Terrenas </v>
      </c>
      <c r="H86" s="96" t="str">
        <f>VLOOKUP(E86,VIP!$A$2:$O16632,7,FALSE)</f>
        <v>Si</v>
      </c>
      <c r="I86" s="96" t="str">
        <f>VLOOKUP(E86,VIP!$A$2:$O8597,8,FALSE)</f>
        <v>Si</v>
      </c>
      <c r="J86" s="96" t="str">
        <f>VLOOKUP(E86,VIP!$A$2:$O8547,8,FALSE)</f>
        <v>Si</v>
      </c>
      <c r="K86" s="96" t="str">
        <f>VLOOKUP(E86,VIP!$A$2:$O12121,6,0)</f>
        <v>SI</v>
      </c>
      <c r="L86" s="98" t="s">
        <v>2434</v>
      </c>
      <c r="M86" s="101" t="s">
        <v>2518</v>
      </c>
      <c r="N86" s="99" t="s">
        <v>2476</v>
      </c>
      <c r="O86" s="96" t="s">
        <v>2536</v>
      </c>
      <c r="P86" s="96" t="s">
        <v>2538</v>
      </c>
      <c r="Q86" s="165">
        <v>44380.443749999999</v>
      </c>
    </row>
    <row r="87" spans="1:17" ht="18" x14ac:dyDescent="0.25">
      <c r="A87" s="96" t="str">
        <f>VLOOKUP(E87,'LISTADO ATM'!$A$2:$C$901,3,0)</f>
        <v>DISTRITO NACIONAL</v>
      </c>
      <c r="B87" s="113" t="s">
        <v>2530</v>
      </c>
      <c r="C87" s="97">
        <v>44262.46539351852</v>
      </c>
      <c r="D87" s="96" t="s">
        <v>2487</v>
      </c>
      <c r="E87" s="106">
        <v>566</v>
      </c>
      <c r="F87" s="96" t="str">
        <f>VLOOKUP(E87,VIP!$A$2:$O11712,2,0)</f>
        <v>DRBR508</v>
      </c>
      <c r="G87" s="96" t="str">
        <f>VLOOKUP(E87,'LISTADO ATM'!$A$2:$B$900,2,0)</f>
        <v xml:space="preserve">ATM Hiper Olé Aut. Duarte </v>
      </c>
      <c r="H87" s="96" t="str">
        <f>VLOOKUP(E87,VIP!$A$2:$O16633,7,FALSE)</f>
        <v>Si</v>
      </c>
      <c r="I87" s="96" t="str">
        <f>VLOOKUP(E87,VIP!$A$2:$O8598,8,FALSE)</f>
        <v>Si</v>
      </c>
      <c r="J87" s="96" t="str">
        <f>VLOOKUP(E87,VIP!$A$2:$O8548,8,FALSE)</f>
        <v>Si</v>
      </c>
      <c r="K87" s="96" t="str">
        <f>VLOOKUP(E87,VIP!$A$2:$O12122,6,0)</f>
        <v>NO</v>
      </c>
      <c r="L87" s="98" t="s">
        <v>2434</v>
      </c>
      <c r="M87" s="101" t="s">
        <v>2518</v>
      </c>
      <c r="N87" s="99" t="s">
        <v>2476</v>
      </c>
      <c r="O87" s="96" t="s">
        <v>2536</v>
      </c>
      <c r="P87" s="96" t="s">
        <v>2538</v>
      </c>
      <c r="Q87" s="165">
        <v>44380.443749999999</v>
      </c>
    </row>
    <row r="88" spans="1:17" ht="18" x14ac:dyDescent="0.25">
      <c r="A88" s="96" t="str">
        <f>VLOOKUP(E88,'LISTADO ATM'!$A$2:$C$901,3,0)</f>
        <v>DISTRITO NACIONAL</v>
      </c>
      <c r="B88" s="113" t="s">
        <v>2531</v>
      </c>
      <c r="C88" s="97">
        <v>44262.466192129628</v>
      </c>
      <c r="D88" s="96" t="s">
        <v>2487</v>
      </c>
      <c r="E88" s="106">
        <v>559</v>
      </c>
      <c r="F88" s="96" t="str">
        <f>VLOOKUP(E88,VIP!$A$2:$O11713,2,0)</f>
        <v>DRBR559</v>
      </c>
      <c r="G88" s="96" t="str">
        <f>VLOOKUP(E88,'LISTADO ATM'!$A$2:$B$900,2,0)</f>
        <v xml:space="preserve">ATM UNP Metro I </v>
      </c>
      <c r="H88" s="96" t="str">
        <f>VLOOKUP(E88,VIP!$A$2:$O16634,7,FALSE)</f>
        <v>Si</v>
      </c>
      <c r="I88" s="96" t="str">
        <f>VLOOKUP(E88,VIP!$A$2:$O8599,8,FALSE)</f>
        <v>Si</v>
      </c>
      <c r="J88" s="96" t="str">
        <f>VLOOKUP(E88,VIP!$A$2:$O8549,8,FALSE)</f>
        <v>Si</v>
      </c>
      <c r="K88" s="96" t="str">
        <f>VLOOKUP(E88,VIP!$A$2:$O12123,6,0)</f>
        <v>SI</v>
      </c>
      <c r="L88" s="98" t="s">
        <v>2481</v>
      </c>
      <c r="M88" s="101" t="s">
        <v>2518</v>
      </c>
      <c r="N88" s="99" t="s">
        <v>2476</v>
      </c>
      <c r="O88" s="96" t="s">
        <v>2536</v>
      </c>
      <c r="P88" s="96" t="s">
        <v>2539</v>
      </c>
      <c r="Q88" s="165">
        <v>44380.443749999999</v>
      </c>
    </row>
    <row r="89" spans="1:17" ht="18" x14ac:dyDescent="0.25">
      <c r="A89" s="96" t="str">
        <f>VLOOKUP(E89,'LISTADO ATM'!$A$2:$C$901,3,0)</f>
        <v>SUR</v>
      </c>
      <c r="B89" s="113" t="s">
        <v>2532</v>
      </c>
      <c r="C89" s="97">
        <v>44262.466909722221</v>
      </c>
      <c r="D89" s="96" t="s">
        <v>2487</v>
      </c>
      <c r="E89" s="106">
        <v>403</v>
      </c>
      <c r="F89" s="96" t="str">
        <f>VLOOKUP(E89,VIP!$A$2:$O11714,2,0)</f>
        <v>DRBR403</v>
      </c>
      <c r="G89" s="96" t="str">
        <f>VLOOKUP(E89,'LISTADO ATM'!$A$2:$B$900,2,0)</f>
        <v xml:space="preserve">ATM Oficina Vicente Noble </v>
      </c>
      <c r="H89" s="96" t="str">
        <f>VLOOKUP(E89,VIP!$A$2:$O16635,7,FALSE)</f>
        <v>Si</v>
      </c>
      <c r="I89" s="96" t="str">
        <f>VLOOKUP(E89,VIP!$A$2:$O8600,8,FALSE)</f>
        <v>Si</v>
      </c>
      <c r="J89" s="96" t="str">
        <f>VLOOKUP(E89,VIP!$A$2:$O8550,8,FALSE)</f>
        <v>Si</v>
      </c>
      <c r="K89" s="96" t="str">
        <f>VLOOKUP(E89,VIP!$A$2:$O12124,6,0)</f>
        <v>NO</v>
      </c>
      <c r="L89" s="98" t="s">
        <v>2481</v>
      </c>
      <c r="M89" s="101" t="s">
        <v>2518</v>
      </c>
      <c r="N89" s="99" t="s">
        <v>2476</v>
      </c>
      <c r="O89" s="96" t="s">
        <v>2536</v>
      </c>
      <c r="P89" s="96" t="s">
        <v>2539</v>
      </c>
      <c r="Q89" s="165">
        <v>44380.443749999999</v>
      </c>
    </row>
    <row r="90" spans="1:17" ht="18" x14ac:dyDescent="0.25">
      <c r="A90" s="96" t="str">
        <f>VLOOKUP(E90,'LISTADO ATM'!$A$2:$C$901,3,0)</f>
        <v>NORTE</v>
      </c>
      <c r="B90" s="113" t="s">
        <v>2533</v>
      </c>
      <c r="C90" s="97">
        <v>44262.467604166668</v>
      </c>
      <c r="D90" s="96" t="s">
        <v>2487</v>
      </c>
      <c r="E90" s="106">
        <v>11</v>
      </c>
      <c r="F90" s="96" t="str">
        <f>VLOOKUP(E90,VIP!$A$2:$O11715,2,0)</f>
        <v>DRBR011</v>
      </c>
      <c r="G90" s="96" t="str">
        <f>VLOOKUP(E90,'LISTADO ATM'!$A$2:$B$900,2,0)</f>
        <v>ATM Hotel Viva Las Terrenas</v>
      </c>
      <c r="H90" s="96" t="str">
        <f>VLOOKUP(E90,VIP!$A$2:$O16636,7,FALSE)</f>
        <v>Si</v>
      </c>
      <c r="I90" s="96" t="str">
        <f>VLOOKUP(E90,VIP!$A$2:$O8601,8,FALSE)</f>
        <v>Si</v>
      </c>
      <c r="J90" s="96" t="str">
        <f>VLOOKUP(E90,VIP!$A$2:$O8551,8,FALSE)</f>
        <v>Si</v>
      </c>
      <c r="K90" s="96" t="str">
        <f>VLOOKUP(E90,VIP!$A$2:$O12125,6,0)</f>
        <v>NO</v>
      </c>
      <c r="L90" s="98" t="s">
        <v>2481</v>
      </c>
      <c r="M90" s="101" t="s">
        <v>2518</v>
      </c>
      <c r="N90" s="99" t="s">
        <v>2476</v>
      </c>
      <c r="O90" s="96" t="s">
        <v>2536</v>
      </c>
      <c r="P90" s="96" t="s">
        <v>2539</v>
      </c>
      <c r="Q90" s="165">
        <v>44380.443749999999</v>
      </c>
    </row>
  </sheetData>
  <autoFilter ref="A4:Q90">
    <sortState ref="A5:Q73">
      <sortCondition ref="C4:C3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:B21">
    <cfRule type="duplicateValues" dxfId="317" priority="387168"/>
  </conditionalFormatting>
  <conditionalFormatting sqref="B7:B21">
    <cfRule type="duplicateValues" dxfId="316" priority="387172"/>
    <cfRule type="duplicateValues" dxfId="315" priority="387173"/>
    <cfRule type="duplicateValues" dxfId="314" priority="387174"/>
  </conditionalFormatting>
  <conditionalFormatting sqref="B7:B21">
    <cfRule type="duplicateValues" dxfId="313" priority="387178"/>
    <cfRule type="duplicateValues" dxfId="312" priority="387179"/>
  </conditionalFormatting>
  <conditionalFormatting sqref="E7:E21">
    <cfRule type="duplicateValues" dxfId="311" priority="387192"/>
  </conditionalFormatting>
  <conditionalFormatting sqref="C7:C21">
    <cfRule type="duplicateValues" dxfId="310" priority="387194"/>
  </conditionalFormatting>
  <conditionalFormatting sqref="B22:B35">
    <cfRule type="duplicateValues" dxfId="309" priority="251"/>
  </conditionalFormatting>
  <conditionalFormatting sqref="B22:B35">
    <cfRule type="duplicateValues" dxfId="308" priority="248"/>
    <cfRule type="duplicateValues" dxfId="307" priority="249"/>
    <cfRule type="duplicateValues" dxfId="306" priority="250"/>
  </conditionalFormatting>
  <conditionalFormatting sqref="B22:B35">
    <cfRule type="duplicateValues" dxfId="305" priority="246"/>
    <cfRule type="duplicateValues" dxfId="304" priority="247"/>
  </conditionalFormatting>
  <conditionalFormatting sqref="E22:E44">
    <cfRule type="duplicateValues" dxfId="303" priority="245"/>
  </conditionalFormatting>
  <conditionalFormatting sqref="C22:C35">
    <cfRule type="duplicateValues" dxfId="302" priority="244"/>
  </conditionalFormatting>
  <conditionalFormatting sqref="B36:B42">
    <cfRule type="duplicateValues" dxfId="301" priority="240"/>
  </conditionalFormatting>
  <conditionalFormatting sqref="B36:B42">
    <cfRule type="duplicateValues" dxfId="300" priority="237"/>
    <cfRule type="duplicateValues" dxfId="299" priority="238"/>
    <cfRule type="duplicateValues" dxfId="298" priority="239"/>
  </conditionalFormatting>
  <conditionalFormatting sqref="B36:B42">
    <cfRule type="duplicateValues" dxfId="297" priority="235"/>
    <cfRule type="duplicateValues" dxfId="296" priority="236"/>
  </conditionalFormatting>
  <conditionalFormatting sqref="C36:C42">
    <cfRule type="duplicateValues" dxfId="295" priority="234"/>
  </conditionalFormatting>
  <conditionalFormatting sqref="B36:B42">
    <cfRule type="duplicateValues" dxfId="294" priority="233"/>
  </conditionalFormatting>
  <conditionalFormatting sqref="E43:E44">
    <cfRule type="duplicateValues" dxfId="293" priority="230"/>
  </conditionalFormatting>
  <conditionalFormatting sqref="B43:B44">
    <cfRule type="duplicateValues" dxfId="292" priority="229"/>
  </conditionalFormatting>
  <conditionalFormatting sqref="B43:B44">
    <cfRule type="duplicateValues" dxfId="291" priority="226"/>
    <cfRule type="duplicateValues" dxfId="290" priority="227"/>
    <cfRule type="duplicateValues" dxfId="289" priority="228"/>
  </conditionalFormatting>
  <conditionalFormatting sqref="B43:B44">
    <cfRule type="duplicateValues" dxfId="288" priority="224"/>
    <cfRule type="duplicateValues" dxfId="287" priority="225"/>
  </conditionalFormatting>
  <conditionalFormatting sqref="B43:B44">
    <cfRule type="duplicateValues" dxfId="286" priority="223"/>
  </conditionalFormatting>
  <conditionalFormatting sqref="B43:B44">
    <cfRule type="duplicateValues" dxfId="285" priority="220"/>
    <cfRule type="duplicateValues" dxfId="284" priority="221"/>
    <cfRule type="duplicateValues" dxfId="283" priority="222"/>
  </conditionalFormatting>
  <conditionalFormatting sqref="B43:B44">
    <cfRule type="duplicateValues" dxfId="282" priority="218"/>
    <cfRule type="duplicateValues" dxfId="281" priority="219"/>
  </conditionalFormatting>
  <conditionalFormatting sqref="E43:E44">
    <cfRule type="duplicateValues" dxfId="280" priority="217"/>
  </conditionalFormatting>
  <conditionalFormatting sqref="E43:E44">
    <cfRule type="duplicateValues" dxfId="279" priority="216"/>
  </conditionalFormatting>
  <conditionalFormatting sqref="E43:E44">
    <cfRule type="duplicateValues" dxfId="278" priority="214"/>
    <cfRule type="duplicateValues" dxfId="277" priority="215"/>
  </conditionalFormatting>
  <conditionalFormatting sqref="B43:B44">
    <cfRule type="duplicateValues" dxfId="276" priority="212"/>
    <cfRule type="duplicateValues" dxfId="275" priority="213"/>
  </conditionalFormatting>
  <conditionalFormatting sqref="B43:B44">
    <cfRule type="duplicateValues" dxfId="274" priority="211"/>
  </conditionalFormatting>
  <conditionalFormatting sqref="B43:B44">
    <cfRule type="duplicateValues" dxfId="273" priority="208"/>
    <cfRule type="duplicateValues" dxfId="272" priority="209"/>
    <cfRule type="duplicateValues" dxfId="271" priority="210"/>
  </conditionalFormatting>
  <conditionalFormatting sqref="B43:B44">
    <cfRule type="duplicateValues" dxfId="270" priority="206"/>
    <cfRule type="duplicateValues" dxfId="269" priority="207"/>
  </conditionalFormatting>
  <conditionalFormatting sqref="C43:C44">
    <cfRule type="duplicateValues" dxfId="268" priority="205"/>
  </conditionalFormatting>
  <conditionalFormatting sqref="B43:B44">
    <cfRule type="duplicateValues" dxfId="267" priority="204"/>
  </conditionalFormatting>
  <conditionalFormatting sqref="B43:B44">
    <cfRule type="duplicateValues" dxfId="266" priority="203"/>
  </conditionalFormatting>
  <conditionalFormatting sqref="E45:E49">
    <cfRule type="duplicateValues" dxfId="265" priority="202"/>
  </conditionalFormatting>
  <conditionalFormatting sqref="B45:B49">
    <cfRule type="duplicateValues" dxfId="264" priority="201"/>
  </conditionalFormatting>
  <conditionalFormatting sqref="B45:B49">
    <cfRule type="duplicateValues" dxfId="263" priority="198"/>
    <cfRule type="duplicateValues" dxfId="262" priority="199"/>
    <cfRule type="duplicateValues" dxfId="261" priority="200"/>
  </conditionalFormatting>
  <conditionalFormatting sqref="B45:B49">
    <cfRule type="duplicateValues" dxfId="260" priority="196"/>
    <cfRule type="duplicateValues" dxfId="259" priority="197"/>
  </conditionalFormatting>
  <conditionalFormatting sqref="B45:B49">
    <cfRule type="duplicateValues" dxfId="258" priority="195"/>
  </conditionalFormatting>
  <conditionalFormatting sqref="B45:B49">
    <cfRule type="duplicateValues" dxfId="257" priority="192"/>
    <cfRule type="duplicateValues" dxfId="256" priority="193"/>
    <cfRule type="duplicateValues" dxfId="255" priority="194"/>
  </conditionalFormatting>
  <conditionalFormatting sqref="B45:B49">
    <cfRule type="duplicateValues" dxfId="254" priority="190"/>
    <cfRule type="duplicateValues" dxfId="253" priority="191"/>
  </conditionalFormatting>
  <conditionalFormatting sqref="E45:E49">
    <cfRule type="duplicateValues" dxfId="252" priority="189"/>
  </conditionalFormatting>
  <conditionalFormatting sqref="E45:E49">
    <cfRule type="duplicateValues" dxfId="251" priority="188"/>
  </conditionalFormatting>
  <conditionalFormatting sqref="E45:E49">
    <cfRule type="duplicateValues" dxfId="250" priority="186"/>
    <cfRule type="duplicateValues" dxfId="249" priority="187"/>
  </conditionalFormatting>
  <conditionalFormatting sqref="B45:B49">
    <cfRule type="duplicateValues" dxfId="248" priority="184"/>
    <cfRule type="duplicateValues" dxfId="247" priority="185"/>
  </conditionalFormatting>
  <conditionalFormatting sqref="B45:B49">
    <cfRule type="duplicateValues" dxfId="246" priority="183"/>
  </conditionalFormatting>
  <conditionalFormatting sqref="B45:B49">
    <cfRule type="duplicateValues" dxfId="245" priority="180"/>
    <cfRule type="duplicateValues" dxfId="244" priority="181"/>
    <cfRule type="duplicateValues" dxfId="243" priority="182"/>
  </conditionalFormatting>
  <conditionalFormatting sqref="B45:B49">
    <cfRule type="duplicateValues" dxfId="242" priority="178"/>
    <cfRule type="duplicateValues" dxfId="241" priority="179"/>
  </conditionalFormatting>
  <conditionalFormatting sqref="C45:C49">
    <cfRule type="duplicateValues" dxfId="240" priority="177"/>
  </conditionalFormatting>
  <conditionalFormatting sqref="B45:B49">
    <cfRule type="duplicateValues" dxfId="239" priority="176"/>
  </conditionalFormatting>
  <conditionalFormatting sqref="B45:B49">
    <cfRule type="duplicateValues" dxfId="238" priority="175"/>
  </conditionalFormatting>
  <conditionalFormatting sqref="E50:E61">
    <cfRule type="duplicateValues" dxfId="237" priority="172"/>
  </conditionalFormatting>
  <conditionalFormatting sqref="B50:B61">
    <cfRule type="duplicateValues" dxfId="236" priority="171"/>
  </conditionalFormatting>
  <conditionalFormatting sqref="B50:B61">
    <cfRule type="duplicateValues" dxfId="235" priority="168"/>
    <cfRule type="duplicateValues" dxfId="234" priority="169"/>
    <cfRule type="duplicateValues" dxfId="233" priority="170"/>
  </conditionalFormatting>
  <conditionalFormatting sqref="B50:B61">
    <cfRule type="duplicateValues" dxfId="232" priority="166"/>
    <cfRule type="duplicateValues" dxfId="231" priority="167"/>
  </conditionalFormatting>
  <conditionalFormatting sqref="B50:B61">
    <cfRule type="duplicateValues" dxfId="230" priority="165"/>
  </conditionalFormatting>
  <conditionalFormatting sqref="B50:B61">
    <cfRule type="duplicateValues" dxfId="229" priority="162"/>
    <cfRule type="duplicateValues" dxfId="228" priority="163"/>
    <cfRule type="duplicateValues" dxfId="227" priority="164"/>
  </conditionalFormatting>
  <conditionalFormatting sqref="B50:B61">
    <cfRule type="duplicateValues" dxfId="226" priority="160"/>
    <cfRule type="duplicateValues" dxfId="225" priority="161"/>
  </conditionalFormatting>
  <conditionalFormatting sqref="E50:E61">
    <cfRule type="duplicateValues" dxfId="224" priority="159"/>
  </conditionalFormatting>
  <conditionalFormatting sqref="E50:E61">
    <cfRule type="duplicateValues" dxfId="223" priority="158"/>
  </conditionalFormatting>
  <conditionalFormatting sqref="E50:E61">
    <cfRule type="duplicateValues" dxfId="222" priority="156"/>
    <cfRule type="duplicateValues" dxfId="221" priority="157"/>
  </conditionalFormatting>
  <conditionalFormatting sqref="B50:B61">
    <cfRule type="duplicateValues" dxfId="220" priority="154"/>
    <cfRule type="duplicateValues" dxfId="219" priority="155"/>
  </conditionalFormatting>
  <conditionalFormatting sqref="B50:B61">
    <cfRule type="duplicateValues" dxfId="218" priority="153"/>
  </conditionalFormatting>
  <conditionalFormatting sqref="B50:B61">
    <cfRule type="duplicateValues" dxfId="217" priority="150"/>
    <cfRule type="duplicateValues" dxfId="216" priority="151"/>
    <cfRule type="duplicateValues" dxfId="215" priority="152"/>
  </conditionalFormatting>
  <conditionalFormatting sqref="B50:B61">
    <cfRule type="duplicateValues" dxfId="214" priority="148"/>
    <cfRule type="duplicateValues" dxfId="213" priority="149"/>
  </conditionalFormatting>
  <conditionalFormatting sqref="C50:C61">
    <cfRule type="duplicateValues" dxfId="212" priority="147"/>
  </conditionalFormatting>
  <conditionalFormatting sqref="B50:B61">
    <cfRule type="duplicateValues" dxfId="211" priority="146"/>
  </conditionalFormatting>
  <conditionalFormatting sqref="B50:B61">
    <cfRule type="duplicateValues" dxfId="210" priority="145"/>
  </conditionalFormatting>
  <conditionalFormatting sqref="E50:E61">
    <cfRule type="duplicateValues" dxfId="209" priority="144"/>
  </conditionalFormatting>
  <conditionalFormatting sqref="B50:B61">
    <cfRule type="duplicateValues" dxfId="208" priority="143"/>
  </conditionalFormatting>
  <conditionalFormatting sqref="E62:E68">
    <cfRule type="duplicateValues" dxfId="207" priority="140"/>
  </conditionalFormatting>
  <conditionalFormatting sqref="B62:B68">
    <cfRule type="duplicateValues" dxfId="206" priority="139"/>
  </conditionalFormatting>
  <conditionalFormatting sqref="B62:B68">
    <cfRule type="duplicateValues" dxfId="205" priority="136"/>
    <cfRule type="duplicateValues" dxfId="204" priority="137"/>
    <cfRule type="duplicateValues" dxfId="203" priority="138"/>
  </conditionalFormatting>
  <conditionalFormatting sqref="B62:B68">
    <cfRule type="duplicateValues" dxfId="202" priority="134"/>
    <cfRule type="duplicateValues" dxfId="201" priority="135"/>
  </conditionalFormatting>
  <conditionalFormatting sqref="B62:B68">
    <cfRule type="duplicateValues" dxfId="200" priority="133"/>
  </conditionalFormatting>
  <conditionalFormatting sqref="B62:B68">
    <cfRule type="duplicateValues" dxfId="199" priority="130"/>
    <cfRule type="duplicateValues" dxfId="198" priority="131"/>
    <cfRule type="duplicateValues" dxfId="197" priority="132"/>
  </conditionalFormatting>
  <conditionalFormatting sqref="B62:B68">
    <cfRule type="duplicateValues" dxfId="196" priority="128"/>
    <cfRule type="duplicateValues" dxfId="195" priority="129"/>
  </conditionalFormatting>
  <conditionalFormatting sqref="E62:E68">
    <cfRule type="duplicateValues" dxfId="194" priority="127"/>
  </conditionalFormatting>
  <conditionalFormatting sqref="E62:E68">
    <cfRule type="duplicateValues" dxfId="193" priority="126"/>
  </conditionalFormatting>
  <conditionalFormatting sqref="E62:E68">
    <cfRule type="duplicateValues" dxfId="192" priority="124"/>
    <cfRule type="duplicateValues" dxfId="191" priority="125"/>
  </conditionalFormatting>
  <conditionalFormatting sqref="B62:B68">
    <cfRule type="duplicateValues" dxfId="190" priority="122"/>
    <cfRule type="duplicateValues" dxfId="189" priority="123"/>
  </conditionalFormatting>
  <conditionalFormatting sqref="B62:B68">
    <cfRule type="duplicateValues" dxfId="188" priority="121"/>
  </conditionalFormatting>
  <conditionalFormatting sqref="B62:B68">
    <cfRule type="duplicateValues" dxfId="187" priority="118"/>
    <cfRule type="duplicateValues" dxfId="186" priority="119"/>
    <cfRule type="duplicateValues" dxfId="185" priority="120"/>
  </conditionalFormatting>
  <conditionalFormatting sqref="B62:B68">
    <cfRule type="duplicateValues" dxfId="184" priority="116"/>
    <cfRule type="duplicateValues" dxfId="183" priority="117"/>
  </conditionalFormatting>
  <conditionalFormatting sqref="C62:C68">
    <cfRule type="duplicateValues" dxfId="182" priority="115"/>
  </conditionalFormatting>
  <conditionalFormatting sqref="B62:B68">
    <cfRule type="duplicateValues" dxfId="181" priority="114"/>
  </conditionalFormatting>
  <conditionalFormatting sqref="B62:B68">
    <cfRule type="duplicateValues" dxfId="180" priority="113"/>
  </conditionalFormatting>
  <conditionalFormatting sqref="E62:E68">
    <cfRule type="duplicateValues" dxfId="179" priority="112"/>
  </conditionalFormatting>
  <conditionalFormatting sqref="B62:B68">
    <cfRule type="duplicateValues" dxfId="178" priority="111"/>
  </conditionalFormatting>
  <conditionalFormatting sqref="E62:E68">
    <cfRule type="duplicateValues" dxfId="177" priority="110"/>
  </conditionalFormatting>
  <conditionalFormatting sqref="B62:B68">
    <cfRule type="duplicateValues" dxfId="176" priority="109"/>
  </conditionalFormatting>
  <conditionalFormatting sqref="B5:B42">
    <cfRule type="duplicateValues" dxfId="175" priority="387204"/>
  </conditionalFormatting>
  <conditionalFormatting sqref="B5:B42">
    <cfRule type="duplicateValues" dxfId="174" priority="387205"/>
    <cfRule type="duplicateValues" dxfId="173" priority="387206"/>
    <cfRule type="duplicateValues" dxfId="172" priority="387207"/>
  </conditionalFormatting>
  <conditionalFormatting sqref="B5:B42">
    <cfRule type="duplicateValues" dxfId="171" priority="387208"/>
    <cfRule type="duplicateValues" dxfId="170" priority="387209"/>
  </conditionalFormatting>
  <conditionalFormatting sqref="B5:B6">
    <cfRule type="duplicateValues" dxfId="169" priority="387218"/>
  </conditionalFormatting>
  <conditionalFormatting sqref="B5:B6">
    <cfRule type="duplicateValues" dxfId="168" priority="387220"/>
    <cfRule type="duplicateValues" dxfId="167" priority="387221"/>
    <cfRule type="duplicateValues" dxfId="166" priority="387222"/>
  </conditionalFormatting>
  <conditionalFormatting sqref="B5:B6">
    <cfRule type="duplicateValues" dxfId="165" priority="387223"/>
    <cfRule type="duplicateValues" dxfId="164" priority="387224"/>
  </conditionalFormatting>
  <conditionalFormatting sqref="E5:E6">
    <cfRule type="duplicateValues" dxfId="163" priority="387230"/>
  </conditionalFormatting>
  <conditionalFormatting sqref="C5:C6">
    <cfRule type="duplicateValues" dxfId="162" priority="387231"/>
  </conditionalFormatting>
  <conditionalFormatting sqref="E69:E73">
    <cfRule type="duplicateValues" dxfId="161" priority="387371"/>
  </conditionalFormatting>
  <conditionalFormatting sqref="B69:B73">
    <cfRule type="duplicateValues" dxfId="160" priority="387372"/>
  </conditionalFormatting>
  <conditionalFormatting sqref="B69:B73">
    <cfRule type="duplicateValues" dxfId="159" priority="387373"/>
    <cfRule type="duplicateValues" dxfId="158" priority="387374"/>
    <cfRule type="duplicateValues" dxfId="157" priority="387375"/>
  </conditionalFormatting>
  <conditionalFormatting sqref="B69:B73">
    <cfRule type="duplicateValues" dxfId="156" priority="387376"/>
    <cfRule type="duplicateValues" dxfId="155" priority="387377"/>
  </conditionalFormatting>
  <conditionalFormatting sqref="E69:E73">
    <cfRule type="duplicateValues" dxfId="154" priority="387378"/>
    <cfRule type="duplicateValues" dxfId="153" priority="387379"/>
  </conditionalFormatting>
  <conditionalFormatting sqref="C69:C73">
    <cfRule type="duplicateValues" dxfId="152" priority="387380"/>
  </conditionalFormatting>
  <conditionalFormatting sqref="E74:E76">
    <cfRule type="duplicateValues" dxfId="151" priority="72"/>
  </conditionalFormatting>
  <conditionalFormatting sqref="B74:B76">
    <cfRule type="duplicateValues" dxfId="150" priority="71"/>
  </conditionalFormatting>
  <conditionalFormatting sqref="B74:B76">
    <cfRule type="duplicateValues" dxfId="149" priority="68"/>
    <cfRule type="duplicateValues" dxfId="148" priority="69"/>
    <cfRule type="duplicateValues" dxfId="147" priority="70"/>
  </conditionalFormatting>
  <conditionalFormatting sqref="B74:B76">
    <cfRule type="duplicateValues" dxfId="146" priority="66"/>
    <cfRule type="duplicateValues" dxfId="145" priority="67"/>
  </conditionalFormatting>
  <conditionalFormatting sqref="E74:E76">
    <cfRule type="duplicateValues" dxfId="144" priority="64"/>
    <cfRule type="duplicateValues" dxfId="143" priority="65"/>
  </conditionalFormatting>
  <conditionalFormatting sqref="C74:C76">
    <cfRule type="duplicateValues" dxfId="142" priority="63"/>
  </conditionalFormatting>
  <conditionalFormatting sqref="B1:B4 B91:B1048576">
    <cfRule type="duplicateValues" dxfId="35" priority="387381"/>
  </conditionalFormatting>
  <conditionalFormatting sqref="B91:B1048576">
    <cfRule type="duplicateValues" dxfId="34" priority="387385"/>
  </conditionalFormatting>
  <conditionalFormatting sqref="B1:B4 B91:B1048576">
    <cfRule type="duplicateValues" dxfId="33" priority="387388"/>
    <cfRule type="duplicateValues" dxfId="32" priority="387389"/>
    <cfRule type="duplicateValues" dxfId="31" priority="387390"/>
  </conditionalFormatting>
  <conditionalFormatting sqref="B1:B4 B91:B1048576">
    <cfRule type="duplicateValues" dxfId="30" priority="387400"/>
    <cfRule type="duplicateValues" dxfId="29" priority="387401"/>
  </conditionalFormatting>
  <conditionalFormatting sqref="B91:B1048576">
    <cfRule type="duplicateValues" dxfId="28" priority="387408"/>
    <cfRule type="duplicateValues" dxfId="27" priority="387409"/>
    <cfRule type="duplicateValues" dxfId="26" priority="387410"/>
  </conditionalFormatting>
  <conditionalFormatting sqref="B91:B1048576">
    <cfRule type="duplicateValues" dxfId="25" priority="387417"/>
    <cfRule type="duplicateValues" dxfId="24" priority="387418"/>
  </conditionalFormatting>
  <conditionalFormatting sqref="E36:E42 E1:E4 E91:E1048576">
    <cfRule type="duplicateValues" dxfId="23" priority="387423"/>
  </conditionalFormatting>
  <conditionalFormatting sqref="C1:C4 C91:C1048576">
    <cfRule type="duplicateValues" dxfId="22" priority="387428"/>
  </conditionalFormatting>
  <conditionalFormatting sqref="E91:E1048576">
    <cfRule type="duplicateValues" dxfId="21" priority="387432"/>
  </conditionalFormatting>
  <conditionalFormatting sqref="E1:E44 E91:E1048576">
    <cfRule type="duplicateValues" dxfId="20" priority="387435"/>
    <cfRule type="duplicateValues" dxfId="19" priority="387436"/>
  </conditionalFormatting>
  <conditionalFormatting sqref="B1:B42 B91:B1048576">
    <cfRule type="duplicateValues" dxfId="18" priority="387443"/>
    <cfRule type="duplicateValues" dxfId="17" priority="387444"/>
  </conditionalFormatting>
  <conditionalFormatting sqref="B1:B42 B91:B1048576">
    <cfRule type="duplicateValues" dxfId="16" priority="387451"/>
  </conditionalFormatting>
  <conditionalFormatting sqref="E1:E49 E91:E1048576">
    <cfRule type="duplicateValues" dxfId="15" priority="387455"/>
  </conditionalFormatting>
  <conditionalFormatting sqref="B1:B49 B91:B1048576">
    <cfRule type="duplicateValues" dxfId="14" priority="387459"/>
  </conditionalFormatting>
  <conditionalFormatting sqref="E1:E61 E91:E1048576">
    <cfRule type="duplicateValues" dxfId="13" priority="387463"/>
  </conditionalFormatting>
  <conditionalFormatting sqref="B1:B61 B91:B1048576">
    <cfRule type="duplicateValues" dxfId="12" priority="387467"/>
  </conditionalFormatting>
  <conditionalFormatting sqref="E1:E68 E91:E1048576">
    <cfRule type="duplicateValues" dxfId="11" priority="387471"/>
  </conditionalFormatting>
  <conditionalFormatting sqref="B1:B68 B91:B1048576">
    <cfRule type="duplicateValues" dxfId="10" priority="387475"/>
  </conditionalFormatting>
  <conditionalFormatting sqref="E77:E90">
    <cfRule type="duplicateValues" dxfId="9" priority="10"/>
  </conditionalFormatting>
  <conditionalFormatting sqref="B77:B90">
    <cfRule type="duplicateValues" dxfId="8" priority="9"/>
  </conditionalFormatting>
  <conditionalFormatting sqref="B77:B90">
    <cfRule type="duplicateValues" dxfId="7" priority="6"/>
    <cfRule type="duplicateValues" dxfId="6" priority="7"/>
    <cfRule type="duplicateValues" dxfId="5" priority="8"/>
  </conditionalFormatting>
  <conditionalFormatting sqref="B77:B90">
    <cfRule type="duplicateValues" dxfId="4" priority="4"/>
    <cfRule type="duplicateValues" dxfId="3" priority="5"/>
  </conditionalFormatting>
  <conditionalFormatting sqref="E77:E90">
    <cfRule type="duplicateValues" dxfId="2" priority="2"/>
    <cfRule type="duplicateValues" dxfId="1" priority="3"/>
  </conditionalFormatting>
  <conditionalFormatting sqref="C77:C90">
    <cfRule type="duplicateValues" dxfId="0" priority="1"/>
  </conditionalFormatting>
  <hyperlinks>
    <hyperlink ref="B76" r:id="rId7" display="http://s460-helpdesk/CAisd/pdmweb.exe?OP=SEARCH+FACTORY=in+SKIPLIST=1+QBE.EQ.id=3521700"/>
    <hyperlink ref="B75" r:id="rId8" display="http://s460-helpdesk/CAisd/pdmweb.exe?OP=SEARCH+FACTORY=in+SKIPLIST=1+QBE.EQ.id=3521699"/>
    <hyperlink ref="B74" r:id="rId9" display="http://s460-helpdesk/CAisd/pdmweb.exe?OP=SEARCH+FACTORY=in+SKIPLIST=1+QBE.EQ.id=3521698"/>
    <hyperlink ref="B90" r:id="rId10" display="http://s460-helpdesk/CAisd/pdmweb.exe?OP=SEARCH+FACTORY=in+SKIPLIST=1+QBE.EQ.id=3521718"/>
    <hyperlink ref="B89" r:id="rId11" display="http://s460-helpdesk/CAisd/pdmweb.exe?OP=SEARCH+FACTORY=in+SKIPLIST=1+QBE.EQ.id=3521717"/>
    <hyperlink ref="B88" r:id="rId12" display="http://s460-helpdesk/CAisd/pdmweb.exe?OP=SEARCH+FACTORY=in+SKIPLIST=1+QBE.EQ.id=3521716"/>
    <hyperlink ref="B87" r:id="rId13" display="http://s460-helpdesk/CAisd/pdmweb.exe?OP=SEARCH+FACTORY=in+SKIPLIST=1+QBE.EQ.id=3521715"/>
    <hyperlink ref="B86" r:id="rId14" display="http://s460-helpdesk/CAisd/pdmweb.exe?OP=SEARCH+FACTORY=in+SKIPLIST=1+QBE.EQ.id=3521714"/>
    <hyperlink ref="B85" r:id="rId15" display="http://s460-helpdesk/CAisd/pdmweb.exe?OP=SEARCH+FACTORY=in+SKIPLIST=1+QBE.EQ.id=3521710"/>
    <hyperlink ref="B84" r:id="rId16" display="http://s460-helpdesk/CAisd/pdmweb.exe?OP=SEARCH+FACTORY=in+SKIPLIST=1+QBE.EQ.id=3521709"/>
    <hyperlink ref="B83" r:id="rId17" display="http://s460-helpdesk/CAisd/pdmweb.exe?OP=SEARCH+FACTORY=in+SKIPLIST=1+QBE.EQ.id=3521708"/>
    <hyperlink ref="B82" r:id="rId18" display="http://s460-helpdesk/CAisd/pdmweb.exe?OP=SEARCH+FACTORY=in+SKIPLIST=1+QBE.EQ.id=3521707"/>
    <hyperlink ref="B81" r:id="rId19" display="http://s460-helpdesk/CAisd/pdmweb.exe?OP=SEARCH+FACTORY=in+SKIPLIST=1+QBE.EQ.id=3521706"/>
    <hyperlink ref="B80" r:id="rId20" display="http://s460-helpdesk/CAisd/pdmweb.exe?OP=SEARCH+FACTORY=in+SKIPLIST=1+QBE.EQ.id=3521705"/>
    <hyperlink ref="B79" r:id="rId21" display="http://s460-helpdesk/CAisd/pdmweb.exe?OP=SEARCH+FACTORY=in+SKIPLIST=1+QBE.EQ.id=3521704"/>
    <hyperlink ref="B78" r:id="rId22" display="http://s460-helpdesk/CAisd/pdmweb.exe?OP=SEARCH+FACTORY=in+SKIPLIST=1+QBE.EQ.id=3521703"/>
    <hyperlink ref="B77" r:id="rId23" display="http://s460-helpdesk/CAisd/pdmweb.exe?OP=SEARCH+FACTORY=in+SKIPLIST=1+QBE.EQ.id=3521702"/>
  </hyperlinks>
  <pageMargins left="0.7" right="0.7" top="0.75" bottom="0.75" header="0.3" footer="0.3"/>
  <pageSetup scale="60" orientation="landscape" r:id="rId24"/>
  <legacyDrawing r:id="rId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41" zoomScale="80" zoomScaleNormal="80" workbookViewId="0">
      <selection activeCell="F58" sqref="F58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0.85546875" style="102" bestFit="1" customWidth="1"/>
    <col min="4" max="4" width="39.28515625" style="102" bestFit="1" customWidth="1"/>
    <col min="5" max="5" width="24.7109375" style="102" customWidth="1"/>
    <col min="6" max="16384" width="52.7109375" style="102"/>
  </cols>
  <sheetData>
    <row r="1" spans="1:5" ht="22.5" x14ac:dyDescent="0.25">
      <c r="A1" s="136" t="s">
        <v>2158</v>
      </c>
      <c r="B1" s="137"/>
      <c r="C1" s="137"/>
      <c r="D1" s="137"/>
      <c r="E1" s="138"/>
    </row>
    <row r="2" spans="1:5" ht="25.5" x14ac:dyDescent="0.25">
      <c r="A2" s="139" t="s">
        <v>2474</v>
      </c>
      <c r="B2" s="140"/>
      <c r="C2" s="140"/>
      <c r="D2" s="140"/>
      <c r="E2" s="141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44261.708333333336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44262.25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2" t="s">
        <v>2425</v>
      </c>
      <c r="B7" s="143"/>
      <c r="C7" s="143"/>
      <c r="D7" s="143"/>
      <c r="E7" s="144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ATM'!$A$2:$C$820,3,0)</f>
        <v>#N/A</v>
      </c>
      <c r="B9" s="106"/>
      <c r="C9" s="106" t="e">
        <f>VLOOKUP(B9,'[1]LISTADO ATM'!$A$2:$B$820,2,0)</f>
        <v>#N/A</v>
      </c>
      <c r="D9" s="126" t="s">
        <v>2500</v>
      </c>
      <c r="E9" s="128"/>
    </row>
    <row r="10" spans="1:5" ht="18.75" thickBot="1" x14ac:dyDescent="0.3">
      <c r="A10" s="108" t="s">
        <v>2428</v>
      </c>
      <c r="B10" s="114">
        <f>COUNT(#REF!)</f>
        <v>0</v>
      </c>
      <c r="C10" s="132"/>
      <c r="D10" s="145"/>
      <c r="E10" s="133"/>
    </row>
    <row r="11" spans="1:5" ht="15.75" thickBot="1" x14ac:dyDescent="0.3">
      <c r="E11" s="110"/>
    </row>
    <row r="12" spans="1:5" ht="18.75" thickBot="1" x14ac:dyDescent="0.3">
      <c r="A12" s="146" t="s">
        <v>2430</v>
      </c>
      <c r="B12" s="147"/>
      <c r="C12" s="147"/>
      <c r="D12" s="147"/>
      <c r="E12" s="148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21" t="s">
        <v>2427</v>
      </c>
    </row>
    <row r="14" spans="1:5" ht="18" x14ac:dyDescent="0.25">
      <c r="A14" s="111" t="str">
        <f>VLOOKUP(B14,'[1]LISTADO ATM'!$A$2:$C$820,3,0)</f>
        <v>DISTRITO NACIONAL</v>
      </c>
      <c r="B14" s="106">
        <v>955</v>
      </c>
      <c r="C14" s="106" t="str">
        <f>VLOOKUP(B14,'[1]LISTADO ATM'!$A$2:$B$820,2,0)</f>
        <v xml:space="preserve">ATM Oficina Americana Independencia II </v>
      </c>
      <c r="D14" s="124" t="s">
        <v>2454</v>
      </c>
      <c r="E14" s="127">
        <v>335813597</v>
      </c>
    </row>
    <row r="15" spans="1:5" ht="18" x14ac:dyDescent="0.25">
      <c r="A15" s="111" t="str">
        <f>VLOOKUP(B15,'[1]LISTADO ATM'!$A$2:$C$820,3,0)</f>
        <v>DISTRITO NACIONAL</v>
      </c>
      <c r="B15" s="106">
        <v>734</v>
      </c>
      <c r="C15" s="106" t="str">
        <f>VLOOKUP(B15,'[1]LISTADO ATM'!$A$2:$B$820,2,0)</f>
        <v xml:space="preserve">ATM Oficina Independencia I </v>
      </c>
      <c r="D15" s="124" t="s">
        <v>2454</v>
      </c>
      <c r="E15" s="127">
        <v>335813652</v>
      </c>
    </row>
    <row r="16" spans="1:5" ht="18" x14ac:dyDescent="0.25">
      <c r="A16" s="111" t="str">
        <f>VLOOKUP(B16,'[1]LISTADO ATM'!$A$2:$C$820,3,0)</f>
        <v>DISTRITO NACIONAL</v>
      </c>
      <c r="B16" s="106">
        <v>387</v>
      </c>
      <c r="C16" s="106" t="str">
        <f>VLOOKUP(B16,'[1]LISTADO ATM'!$A$2:$B$820,2,0)</f>
        <v xml:space="preserve">ATM S/M La Cadena San Vicente de Paul </v>
      </c>
      <c r="D16" s="124" t="s">
        <v>2454</v>
      </c>
      <c r="E16" s="127">
        <v>335813653</v>
      </c>
    </row>
    <row r="17" spans="1:5" ht="18" x14ac:dyDescent="0.25">
      <c r="A17" s="111" t="str">
        <f>VLOOKUP(B17,'[1]LISTADO ATM'!$A$2:$C$820,3,0)</f>
        <v>DISTRITO NACIONAL</v>
      </c>
      <c r="B17" s="106">
        <v>354</v>
      </c>
      <c r="C17" s="106" t="str">
        <f>VLOOKUP(B17,'[1]LISTADO ATM'!$A$2:$B$820,2,0)</f>
        <v xml:space="preserve">ATM Oficina Núñez de Cáceres II </v>
      </c>
      <c r="D17" s="124" t="s">
        <v>2454</v>
      </c>
      <c r="E17" s="127">
        <v>335813654</v>
      </c>
    </row>
    <row r="18" spans="1:5" ht="18" x14ac:dyDescent="0.25">
      <c r="A18" s="111" t="str">
        <f>VLOOKUP(B18,'[1]LISTADO ATM'!$A$2:$C$820,3,0)</f>
        <v>DISTRITO NACIONAL</v>
      </c>
      <c r="B18" s="106">
        <v>993</v>
      </c>
      <c r="C18" s="106" t="str">
        <f>VLOOKUP(B18,'[1]LISTADO ATM'!$A$2:$B$820,2,0)</f>
        <v xml:space="preserve">ATM Centro Medico Integral II </v>
      </c>
      <c r="D18" s="124" t="s">
        <v>2454</v>
      </c>
      <c r="E18" s="127">
        <v>335813656</v>
      </c>
    </row>
    <row r="19" spans="1:5" ht="18" x14ac:dyDescent="0.25">
      <c r="A19" s="111" t="str">
        <f>VLOOKUP(B19,'[1]LISTADO ATM'!$A$2:$C$820,3,0)</f>
        <v>DISTRITO NACIONAL</v>
      </c>
      <c r="B19" s="106">
        <v>629</v>
      </c>
      <c r="C19" s="106" t="str">
        <f>VLOOKUP(B19,'[1]LISTADO ATM'!$A$2:$B$820,2,0)</f>
        <v xml:space="preserve">ATM Oficina Americana Independencia I </v>
      </c>
      <c r="D19" s="124" t="s">
        <v>2454</v>
      </c>
      <c r="E19" s="127">
        <v>335813660</v>
      </c>
    </row>
    <row r="20" spans="1:5" ht="18" x14ac:dyDescent="0.25">
      <c r="A20" s="111" t="str">
        <f>VLOOKUP(B20,'[1]LISTADO ATM'!$A$2:$C$820,3,0)</f>
        <v>DISTRITO NACIONAL</v>
      </c>
      <c r="B20" s="106">
        <v>684</v>
      </c>
      <c r="C20" s="106" t="str">
        <f>VLOOKUP(B20,'[1]LISTADO ATM'!$A$2:$B$820,2,0)</f>
        <v>ATM Estación Texaco Prolongación 27 Febrero</v>
      </c>
      <c r="D20" s="124" t="s">
        <v>2454</v>
      </c>
      <c r="E20" s="127">
        <v>335813671</v>
      </c>
    </row>
    <row r="21" spans="1:5" ht="18" x14ac:dyDescent="0.25">
      <c r="A21" s="111" t="str">
        <f>VLOOKUP(B21,'[1]LISTADO ATM'!$A$2:$C$820,3,0)</f>
        <v>DISTRITO NACIONAL</v>
      </c>
      <c r="B21" s="106">
        <v>235</v>
      </c>
      <c r="C21" s="106" t="str">
        <f>VLOOKUP(B21,'[1]LISTADO ATM'!$A$2:$B$820,2,0)</f>
        <v xml:space="preserve">ATM Oficina Multicentro La Sirena San Isidro </v>
      </c>
      <c r="D21" s="124" t="s">
        <v>2454</v>
      </c>
      <c r="E21" s="127">
        <v>335813672</v>
      </c>
    </row>
    <row r="22" spans="1:5" ht="18" x14ac:dyDescent="0.25">
      <c r="A22" s="111" t="str">
        <f>VLOOKUP(B22,'[1]LISTADO ATM'!$A$2:$C$820,3,0)</f>
        <v>SUR</v>
      </c>
      <c r="B22" s="106">
        <v>45</v>
      </c>
      <c r="C22" s="106" t="str">
        <f>VLOOKUP(B22,'[1]LISTADO ATM'!$A$2:$B$820,2,0)</f>
        <v xml:space="preserve">ATM Oficina Tamayo </v>
      </c>
      <c r="D22" s="124" t="s">
        <v>2454</v>
      </c>
      <c r="E22" s="127">
        <v>335813670</v>
      </c>
    </row>
    <row r="23" spans="1:5" ht="18" x14ac:dyDescent="0.25">
      <c r="A23" s="111" t="str">
        <f>VLOOKUP(B23,'[1]LISTADO ATM'!$A$2:$C$820,3,0)</f>
        <v>NORTE</v>
      </c>
      <c r="B23" s="106">
        <v>944</v>
      </c>
      <c r="C23" s="106" t="str">
        <f>VLOOKUP(B23,'[1]LISTADO ATM'!$A$2:$B$820,2,0)</f>
        <v xml:space="preserve">ATM UNP Mao </v>
      </c>
      <c r="D23" s="124" t="s">
        <v>2454</v>
      </c>
      <c r="E23" s="127">
        <v>335813693</v>
      </c>
    </row>
    <row r="24" spans="1:5" ht="18" x14ac:dyDescent="0.25">
      <c r="A24" s="111" t="e">
        <f>VLOOKUP(B24,'[1]LISTADO ATM'!$A$2:$C$820,3,0)</f>
        <v>#N/A</v>
      </c>
      <c r="B24" s="106"/>
      <c r="C24" s="106" t="e">
        <f>VLOOKUP(B24,'[1]LISTADO ATM'!$A$2:$B$820,2,0)</f>
        <v>#N/A</v>
      </c>
      <c r="D24" s="124" t="s">
        <v>2454</v>
      </c>
      <c r="E24" s="127"/>
    </row>
    <row r="25" spans="1:5" ht="18" x14ac:dyDescent="0.25">
      <c r="A25" s="111" t="e">
        <f>VLOOKUP(B25,'[1]LISTADO ATM'!$A$2:$C$820,3,0)</f>
        <v>#N/A</v>
      </c>
      <c r="B25" s="106"/>
      <c r="C25" s="106" t="e">
        <f>VLOOKUP(B25,'[1]LISTADO ATM'!$A$2:$B$820,2,0)</f>
        <v>#N/A</v>
      </c>
      <c r="D25" s="124" t="s">
        <v>2454</v>
      </c>
      <c r="E25" s="127"/>
    </row>
    <row r="26" spans="1:5" ht="18" x14ac:dyDescent="0.25">
      <c r="A26" s="111" t="e">
        <f>VLOOKUP(B26,'[1]LISTADO ATM'!$A$2:$C$820,3,0)</f>
        <v>#N/A</v>
      </c>
      <c r="B26" s="106"/>
      <c r="C26" s="106" t="e">
        <f>VLOOKUP(B26,'[1]LISTADO ATM'!$A$2:$B$820,2,0)</f>
        <v>#N/A</v>
      </c>
      <c r="D26" s="124" t="s">
        <v>2454</v>
      </c>
      <c r="E26" s="127"/>
    </row>
    <row r="27" spans="1:5" ht="18" x14ac:dyDescent="0.25">
      <c r="A27" s="111" t="e">
        <f>VLOOKUP(B27,'[1]LISTADO ATM'!$A$2:$C$820,3,0)</f>
        <v>#N/A</v>
      </c>
      <c r="B27" s="106"/>
      <c r="C27" s="106" t="e">
        <f>VLOOKUP(B27,'[1]LISTADO ATM'!$A$2:$B$820,2,0)</f>
        <v>#N/A</v>
      </c>
      <c r="D27" s="124" t="s">
        <v>2454</v>
      </c>
      <c r="E27" s="127"/>
    </row>
    <row r="28" spans="1:5" ht="18" x14ac:dyDescent="0.25">
      <c r="A28" s="111" t="e">
        <f>VLOOKUP(B28,'[1]LISTADO ATM'!$A$2:$C$820,3,0)</f>
        <v>#N/A</v>
      </c>
      <c r="B28" s="106"/>
      <c r="C28" s="106" t="e">
        <f>VLOOKUP(B28,'[1]LISTADO ATM'!$A$2:$B$820,2,0)</f>
        <v>#N/A</v>
      </c>
      <c r="D28" s="124" t="s">
        <v>2454</v>
      </c>
      <c r="E28" s="127"/>
    </row>
    <row r="29" spans="1:5" ht="18" x14ac:dyDescent="0.25">
      <c r="A29" s="111" t="e">
        <f>VLOOKUP(B29,'[1]LISTADO ATM'!$A$2:$C$820,3,0)</f>
        <v>#N/A</v>
      </c>
      <c r="B29" s="106"/>
      <c r="C29" s="106" t="e">
        <f>VLOOKUP(B29,'[1]LISTADO ATM'!$A$2:$B$820,2,0)</f>
        <v>#N/A</v>
      </c>
      <c r="D29" s="124" t="s">
        <v>2454</v>
      </c>
      <c r="E29" s="127"/>
    </row>
    <row r="30" spans="1:5" ht="18" x14ac:dyDescent="0.25">
      <c r="A30" s="111" t="e">
        <f>VLOOKUP(B30,'[1]LISTADO ATM'!$A$2:$C$820,3,0)</f>
        <v>#N/A</v>
      </c>
      <c r="B30" s="106"/>
      <c r="C30" s="106" t="e">
        <f>VLOOKUP(B30,'[1]LISTADO ATM'!$A$2:$B$820,2,0)</f>
        <v>#N/A</v>
      </c>
      <c r="D30" s="124" t="s">
        <v>2454</v>
      </c>
      <c r="E30" s="127"/>
    </row>
    <row r="31" spans="1:5" ht="18.75" thickBot="1" x14ac:dyDescent="0.3">
      <c r="A31" s="112" t="s">
        <v>2428</v>
      </c>
      <c r="B31" s="114">
        <f>COUNT(B14:B30)</f>
        <v>10</v>
      </c>
      <c r="C31" s="123"/>
      <c r="D31" s="123"/>
      <c r="E31" s="123"/>
    </row>
    <row r="32" spans="1:5" ht="15.75" thickBot="1" x14ac:dyDescent="0.3">
      <c r="E32" s="110"/>
    </row>
    <row r="33" spans="1:5" ht="18.75" thickBot="1" x14ac:dyDescent="0.3">
      <c r="A33" s="146" t="s">
        <v>2499</v>
      </c>
      <c r="B33" s="147"/>
      <c r="C33" s="147"/>
      <c r="D33" s="147"/>
      <c r="E33" s="148"/>
    </row>
    <row r="34" spans="1:5" ht="18" x14ac:dyDescent="0.25">
      <c r="A34" s="104" t="s">
        <v>15</v>
      </c>
      <c r="B34" s="104" t="s">
        <v>2426</v>
      </c>
      <c r="C34" s="105" t="s">
        <v>46</v>
      </c>
      <c r="D34" s="105" t="s">
        <v>2432</v>
      </c>
      <c r="E34" s="121" t="s">
        <v>2427</v>
      </c>
    </row>
    <row r="35" spans="1:5" ht="18" x14ac:dyDescent="0.25">
      <c r="A35" s="111" t="str">
        <f>VLOOKUP(B35,'[1]LISTADO ATM'!$A$2:$C$820,3,0)</f>
        <v>DISTRITO NACIONAL</v>
      </c>
      <c r="B35" s="106">
        <v>745</v>
      </c>
      <c r="C35" s="106" t="str">
        <f>VLOOKUP(B35,'[1]LISTADO ATM'!$A$2:$B$820,2,0)</f>
        <v xml:space="preserve">ATM Oficina Ave. Duarte </v>
      </c>
      <c r="D35" s="106" t="s">
        <v>2497</v>
      </c>
      <c r="E35" s="128">
        <v>335813160</v>
      </c>
    </row>
    <row r="36" spans="1:5" ht="18" x14ac:dyDescent="0.25">
      <c r="A36" s="111" t="str">
        <f>VLOOKUP(B36,'[1]LISTADO ATM'!$A$2:$C$820,3,0)</f>
        <v>DISTRITO NACIONAL</v>
      </c>
      <c r="B36" s="106">
        <v>441</v>
      </c>
      <c r="C36" s="106" t="str">
        <f>VLOOKUP(B36,'[1]LISTADO ATM'!$A$2:$B$820,2,0)</f>
        <v>ATM Estacion de Servicio Romulo Betancour</v>
      </c>
      <c r="D36" s="106" t="s">
        <v>2497</v>
      </c>
      <c r="E36" s="113">
        <v>335813322</v>
      </c>
    </row>
    <row r="37" spans="1:5" ht="18" x14ac:dyDescent="0.25">
      <c r="A37" s="111" t="str">
        <f>VLOOKUP(B37,'[1]LISTADO ATM'!$A$2:$C$820,3,0)</f>
        <v>DISTRITO NACIONAL</v>
      </c>
      <c r="B37" s="106">
        <v>600</v>
      </c>
      <c r="C37" s="106" t="str">
        <f>VLOOKUP(B37,'[1]LISTADO ATM'!$A$2:$B$820,2,0)</f>
        <v>ATM S/M Bravo Hipica</v>
      </c>
      <c r="D37" s="106" t="s">
        <v>2497</v>
      </c>
      <c r="E37" s="128">
        <v>335813655</v>
      </c>
    </row>
    <row r="38" spans="1:5" ht="18" x14ac:dyDescent="0.25">
      <c r="A38" s="111" t="e">
        <f>VLOOKUP(B38,'[1]LISTADO ATM'!$A$2:$C$820,3,0)</f>
        <v>#N/A</v>
      </c>
      <c r="B38" s="106"/>
      <c r="C38" s="106" t="e">
        <f>VLOOKUP(B38,'[1]LISTADO ATM'!$A$2:$B$820,2,0)</f>
        <v>#N/A</v>
      </c>
      <c r="D38" s="106" t="s">
        <v>2497</v>
      </c>
      <c r="E38" s="128"/>
    </row>
    <row r="39" spans="1:5" ht="18" x14ac:dyDescent="0.25">
      <c r="A39" s="111" t="e">
        <f>VLOOKUP(B39,'[1]LISTADO ATM'!$A$2:$C$820,3,0)</f>
        <v>#N/A</v>
      </c>
      <c r="B39" s="106"/>
      <c r="C39" s="106" t="e">
        <f>VLOOKUP(B39,'[1]LISTADO ATM'!$A$2:$B$820,2,0)</f>
        <v>#N/A</v>
      </c>
      <c r="D39" s="106" t="s">
        <v>2497</v>
      </c>
      <c r="E39" s="128"/>
    </row>
    <row r="40" spans="1:5" ht="18" x14ac:dyDescent="0.25">
      <c r="A40" s="111" t="e">
        <f>VLOOKUP(B40,'[1]LISTADO ATM'!$A$2:$C$820,3,0)</f>
        <v>#N/A</v>
      </c>
      <c r="B40" s="106"/>
      <c r="C40" s="106" t="e">
        <f>VLOOKUP(B40,'[1]LISTADO ATM'!$A$2:$B$820,2,0)</f>
        <v>#N/A</v>
      </c>
      <c r="D40" s="106" t="s">
        <v>2497</v>
      </c>
      <c r="E40" s="128"/>
    </row>
    <row r="41" spans="1:5" ht="18" x14ac:dyDescent="0.25">
      <c r="A41" s="111" t="e">
        <f>VLOOKUP(B41,'[1]LISTADO ATM'!$A$2:$C$820,3,0)</f>
        <v>#N/A</v>
      </c>
      <c r="B41" s="106"/>
      <c r="C41" s="106" t="e">
        <f>VLOOKUP(B41,'[1]LISTADO ATM'!$A$2:$B$820,2,0)</f>
        <v>#N/A</v>
      </c>
      <c r="D41" s="106" t="s">
        <v>2497</v>
      </c>
      <c r="E41" s="128"/>
    </row>
    <row r="42" spans="1:5" ht="18" x14ac:dyDescent="0.25">
      <c r="A42" s="111" t="e">
        <f>VLOOKUP(B42,'[1]LISTADO ATM'!$A$2:$C$820,3,0)</f>
        <v>#N/A</v>
      </c>
      <c r="B42" s="106"/>
      <c r="C42" s="106" t="e">
        <f>VLOOKUP(B42,'[1]LISTADO ATM'!$A$2:$B$820,2,0)</f>
        <v>#N/A</v>
      </c>
      <c r="D42" s="106" t="s">
        <v>2497</v>
      </c>
      <c r="E42" s="128"/>
    </row>
    <row r="43" spans="1:5" ht="18" x14ac:dyDescent="0.25">
      <c r="A43" s="111" t="e">
        <f>VLOOKUP(B43,'[1]LISTADO ATM'!$A$2:$C$820,3,0)</f>
        <v>#N/A</v>
      </c>
      <c r="B43" s="106"/>
      <c r="C43" s="106" t="e">
        <f>VLOOKUP(B43,'[1]LISTADO ATM'!$A$2:$B$820,2,0)</f>
        <v>#N/A</v>
      </c>
      <c r="D43" s="106" t="s">
        <v>2497</v>
      </c>
      <c r="E43" s="128"/>
    </row>
    <row r="44" spans="1:5" ht="18" x14ac:dyDescent="0.25">
      <c r="A44" s="111" t="e">
        <f>VLOOKUP(B44,'[1]LISTADO ATM'!$A$2:$C$820,3,0)</f>
        <v>#N/A</v>
      </c>
      <c r="B44" s="106"/>
      <c r="C44" s="106" t="e">
        <f>VLOOKUP(B44,'[1]LISTADO ATM'!$A$2:$B$820,2,0)</f>
        <v>#N/A</v>
      </c>
      <c r="D44" s="106" t="s">
        <v>2497</v>
      </c>
      <c r="E44" s="128"/>
    </row>
    <row r="45" spans="1:5" ht="18" x14ac:dyDescent="0.25">
      <c r="A45" s="111" t="e">
        <f>VLOOKUP(B45,'[1]LISTADO ATM'!$A$2:$C$820,3,0)</f>
        <v>#N/A</v>
      </c>
      <c r="B45" s="106"/>
      <c r="C45" s="106" t="e">
        <f>VLOOKUP(B45,'[1]LISTADO ATM'!$A$2:$B$820,2,0)</f>
        <v>#N/A</v>
      </c>
      <c r="D45" s="106" t="s">
        <v>2497</v>
      </c>
      <c r="E45" s="128"/>
    </row>
    <row r="46" spans="1:5" ht="18" x14ac:dyDescent="0.25">
      <c r="A46" s="111" t="e">
        <f>VLOOKUP(B46,'[1]LISTADO ATM'!$A$2:$C$820,3,0)</f>
        <v>#N/A</v>
      </c>
      <c r="B46" s="106"/>
      <c r="C46" s="106" t="e">
        <f>VLOOKUP(B46,'[1]LISTADO ATM'!$A$2:$B$820,2,0)</f>
        <v>#N/A</v>
      </c>
      <c r="D46" s="106" t="s">
        <v>2497</v>
      </c>
      <c r="E46" s="128"/>
    </row>
    <row r="47" spans="1:5" ht="18.75" thickBot="1" x14ac:dyDescent="0.3">
      <c r="A47" s="108" t="s">
        <v>2428</v>
      </c>
      <c r="B47" s="114">
        <f>COUNT(B35:B46)</f>
        <v>3</v>
      </c>
      <c r="C47" s="123"/>
      <c r="D47" s="107"/>
      <c r="E47" s="125"/>
    </row>
    <row r="48" spans="1:5" ht="15.75" thickBot="1" x14ac:dyDescent="0.3">
      <c r="E48" s="110"/>
    </row>
    <row r="49" spans="1:5" ht="18.75" thickBot="1" x14ac:dyDescent="0.3">
      <c r="A49" s="149" t="s">
        <v>2429</v>
      </c>
      <c r="B49" s="150"/>
      <c r="E49" s="110"/>
    </row>
    <row r="50" spans="1:5" ht="18.75" thickBot="1" x14ac:dyDescent="0.3">
      <c r="A50" s="151">
        <f>+B31+B47</f>
        <v>13</v>
      </c>
      <c r="B50" s="152"/>
      <c r="E50" s="110"/>
    </row>
    <row r="51" spans="1:5" ht="15.75" thickBot="1" x14ac:dyDescent="0.3">
      <c r="E51" s="110"/>
    </row>
    <row r="52" spans="1:5" ht="18.75" thickBot="1" x14ac:dyDescent="0.3">
      <c r="A52" s="146" t="s">
        <v>2431</v>
      </c>
      <c r="B52" s="147"/>
      <c r="C52" s="147"/>
      <c r="D52" s="147"/>
      <c r="E52" s="148"/>
    </row>
    <row r="53" spans="1:5" ht="18" x14ac:dyDescent="0.25">
      <c r="A53" s="115" t="s">
        <v>15</v>
      </c>
      <c r="B53" s="115" t="s">
        <v>2426</v>
      </c>
      <c r="C53" s="109" t="s">
        <v>46</v>
      </c>
      <c r="D53" s="153" t="s">
        <v>2432</v>
      </c>
      <c r="E53" s="154"/>
    </row>
    <row r="54" spans="1:5" ht="18" x14ac:dyDescent="0.25">
      <c r="A54" s="106" t="str">
        <f>VLOOKUP(B54,'[1]LISTADO ATM'!$A$2:$C$820,3,0)</f>
        <v>DISTRITO NACIONAL</v>
      </c>
      <c r="B54" s="106">
        <v>449</v>
      </c>
      <c r="C54" s="111" t="str">
        <f>VLOOKUP(B54,'[1]LISTADO ATM'!$A$2:$B$820,2,0)</f>
        <v>ATM Autobanco Lope de Vega II</v>
      </c>
      <c r="D54" s="134" t="s">
        <v>2506</v>
      </c>
      <c r="E54" s="135"/>
    </row>
    <row r="55" spans="1:5" ht="18" x14ac:dyDescent="0.25">
      <c r="A55" s="106" t="str">
        <f>VLOOKUP(B55,'[1]LISTADO ATM'!$A$2:$C$820,3,0)</f>
        <v>DISTRITO NACIONAL</v>
      </c>
      <c r="B55" s="106">
        <v>557</v>
      </c>
      <c r="C55" s="111" t="str">
        <f>VLOOKUP(B55,'[1]LISTADO ATM'!$A$2:$B$820,2,0)</f>
        <v xml:space="preserve">ATM Multicentro La Sirena Ave. Mella </v>
      </c>
      <c r="D55" s="134" t="s">
        <v>2503</v>
      </c>
      <c r="E55" s="135"/>
    </row>
    <row r="56" spans="1:5" ht="18" x14ac:dyDescent="0.25">
      <c r="A56" s="106" t="str">
        <f>VLOOKUP(B56,'[1]LISTADO ATM'!$A$2:$C$820,3,0)</f>
        <v>DISTRITO NACIONAL</v>
      </c>
      <c r="B56" s="106">
        <v>976</v>
      </c>
      <c r="C56" s="111" t="str">
        <f>VLOOKUP(B56,'[1]LISTADO ATM'!$A$2:$B$820,2,0)</f>
        <v xml:space="preserve">ATM Oficina Diamond Plaza I </v>
      </c>
      <c r="D56" s="134" t="s">
        <v>2506</v>
      </c>
      <c r="E56" s="135"/>
    </row>
    <row r="57" spans="1:5" ht="18" x14ac:dyDescent="0.25">
      <c r="A57" s="106" t="str">
        <f>VLOOKUP(B57,'[1]LISTADO ATM'!$A$2:$C$820,3,0)</f>
        <v>DISTRITO NACIONAL</v>
      </c>
      <c r="B57" s="106">
        <v>407</v>
      </c>
      <c r="C57" s="111" t="str">
        <f>VLOOKUP(B57,'[1]LISTADO ATM'!$A$2:$B$820,2,0)</f>
        <v xml:space="preserve">ATM Multicentro La Sirena Villa Mella </v>
      </c>
      <c r="D57" s="134" t="s">
        <v>2506</v>
      </c>
      <c r="E57" s="135"/>
    </row>
    <row r="58" spans="1:5" ht="18" x14ac:dyDescent="0.25">
      <c r="A58" s="106" t="str">
        <f>VLOOKUP(B58,'[1]LISTADO ATM'!$A$2:$C$820,3,0)</f>
        <v>DISTRITO NACIONAL</v>
      </c>
      <c r="B58" s="106">
        <v>800</v>
      </c>
      <c r="C58" s="111" t="str">
        <f>VLOOKUP(B58,'[1]LISTADO ATM'!$A$2:$B$820,2,0)</f>
        <v xml:space="preserve">ATM Estación Next Dipsa Pedro Livio Cedeño </v>
      </c>
      <c r="D58" s="134" t="s">
        <v>2506</v>
      </c>
      <c r="E58" s="135"/>
    </row>
    <row r="59" spans="1:5" ht="18" x14ac:dyDescent="0.25">
      <c r="A59" s="106" t="str">
        <f>VLOOKUP(B59,'[1]LISTADO ATM'!$A$2:$C$820,3,0)</f>
        <v>DISTRITO NACIONAL</v>
      </c>
      <c r="B59" s="106">
        <v>801</v>
      </c>
      <c r="C59" s="111" t="str">
        <f>VLOOKUP(B59,'[1]LISTADO ATM'!$A$2:$B$820,2,0)</f>
        <v xml:space="preserve">ATM Galería 360 Food Court </v>
      </c>
      <c r="D59" s="134" t="s">
        <v>2506</v>
      </c>
      <c r="E59" s="135"/>
    </row>
    <row r="60" spans="1:5" ht="18" x14ac:dyDescent="0.25">
      <c r="A60" s="106" t="str">
        <f>VLOOKUP(B60,'[1]LISTADO ATM'!$A$2:$C$820,3,0)</f>
        <v>ESTE</v>
      </c>
      <c r="B60" s="106">
        <v>429</v>
      </c>
      <c r="C60" s="111" t="str">
        <f>VLOOKUP(B60,'[1]LISTADO ATM'!$A$2:$B$820,2,0)</f>
        <v xml:space="preserve">ATM Oficina Jumbo La Romana </v>
      </c>
      <c r="D60" s="134" t="s">
        <v>2506</v>
      </c>
      <c r="E60" s="135"/>
    </row>
    <row r="61" spans="1:5" ht="18" x14ac:dyDescent="0.25">
      <c r="A61" s="106" t="str">
        <f>VLOOKUP(B61,'[1]LISTADO ATM'!$A$2:$C$820,3,0)</f>
        <v>SUR</v>
      </c>
      <c r="B61" s="106">
        <v>829</v>
      </c>
      <c r="C61" s="111" t="str">
        <f>VLOOKUP(B61,'[1]LISTADO ATM'!$A$2:$B$820,2,0)</f>
        <v xml:space="preserve">ATM UNP Multicentro Sirena Baní </v>
      </c>
      <c r="D61" s="134" t="s">
        <v>2506</v>
      </c>
      <c r="E61" s="135"/>
    </row>
    <row r="62" spans="1:5" ht="18" x14ac:dyDescent="0.25">
      <c r="A62" s="106" t="str">
        <f>VLOOKUP(B62,'[1]LISTADO ATM'!$A$2:$C$820,3,0)</f>
        <v>NORTE</v>
      </c>
      <c r="B62" s="106">
        <v>728</v>
      </c>
      <c r="C62" s="111" t="str">
        <f>VLOOKUP(B62,'[1]LISTADO ATM'!$A$2:$B$820,2,0)</f>
        <v xml:space="preserve">ATM UNP La Vega Oficina Regional Norcentral </v>
      </c>
      <c r="D62" s="134" t="s">
        <v>2503</v>
      </c>
      <c r="E62" s="135"/>
    </row>
    <row r="63" spans="1:5" ht="18" x14ac:dyDescent="0.25">
      <c r="A63" s="106" t="str">
        <f>VLOOKUP(B63,'[1]LISTADO ATM'!$A$2:$C$820,3,0)</f>
        <v>DISTRITO NACIONAL</v>
      </c>
      <c r="B63" s="106">
        <v>717</v>
      </c>
      <c r="C63" s="111" t="str">
        <f>VLOOKUP(B63,'[1]LISTADO ATM'!$A$2:$B$820,2,0)</f>
        <v xml:space="preserve">ATM Oficina Los Alcarrizos </v>
      </c>
      <c r="D63" s="134" t="s">
        <v>2506</v>
      </c>
      <c r="E63" s="135"/>
    </row>
    <row r="64" spans="1:5" ht="18" x14ac:dyDescent="0.25">
      <c r="A64" s="106" t="str">
        <f>VLOOKUP(B64,'[1]LISTADO ATM'!$A$2:$C$820,3,0)</f>
        <v>DISTRITO NACIONAL</v>
      </c>
      <c r="B64" s="106">
        <v>382</v>
      </c>
      <c r="C64" s="111" t="str">
        <f>VLOOKUP(B64,'[1]LISTADO ATM'!$A$2:$B$820,2,0)</f>
        <v>ATM Estación del Metro María Montés</v>
      </c>
      <c r="D64" s="134" t="s">
        <v>2506</v>
      </c>
      <c r="E64" s="135"/>
    </row>
    <row r="65" spans="1:5" ht="18" x14ac:dyDescent="0.25">
      <c r="A65" s="106" t="str">
        <f>VLOOKUP(B65,'[1]LISTADO ATM'!$A$2:$C$820,3,0)</f>
        <v>DISTRITO NACIONAL</v>
      </c>
      <c r="B65" s="106">
        <v>570</v>
      </c>
      <c r="C65" s="111" t="str">
        <f>VLOOKUP(B65,'[1]LISTADO ATM'!$A$2:$B$820,2,0)</f>
        <v xml:space="preserve">ATM S/M Liverpool Villa Mella </v>
      </c>
      <c r="D65" s="134" t="s">
        <v>2506</v>
      </c>
      <c r="E65" s="135"/>
    </row>
    <row r="66" spans="1:5" ht="18" x14ac:dyDescent="0.25">
      <c r="A66" s="106" t="str">
        <f>VLOOKUP(B66,'[1]LISTADO ATM'!$A$2:$C$820,3,0)</f>
        <v>DISTRITO NACIONAL</v>
      </c>
      <c r="B66" s="106">
        <v>355</v>
      </c>
      <c r="C66" s="111" t="str">
        <f>VLOOKUP(B66,'[1]LISTADO ATM'!$A$2:$B$820,2,0)</f>
        <v xml:space="preserve">ATM UNP Metro II </v>
      </c>
      <c r="D66" s="134" t="s">
        <v>2506</v>
      </c>
      <c r="E66" s="135"/>
    </row>
    <row r="67" spans="1:5" ht="18" x14ac:dyDescent="0.25">
      <c r="A67" s="106" t="str">
        <f>VLOOKUP(B67,'[1]LISTADO ATM'!$A$2:$C$820,3,0)</f>
        <v>DISTRITO NACIONAL</v>
      </c>
      <c r="B67" s="106">
        <v>264</v>
      </c>
      <c r="C67" s="111" t="str">
        <f>VLOOKUP(B67,'[1]LISTADO ATM'!$A$2:$B$820,2,0)</f>
        <v xml:space="preserve">ATM S/M Nacional Independencia </v>
      </c>
      <c r="D67" s="134" t="s">
        <v>2503</v>
      </c>
      <c r="E67" s="135"/>
    </row>
    <row r="68" spans="1:5" ht="18" x14ac:dyDescent="0.25">
      <c r="A68" s="106" t="str">
        <f>VLOOKUP(B68,'[1]LISTADO ATM'!$A$2:$C$820,3,0)</f>
        <v>DISTRITO NACIONAL</v>
      </c>
      <c r="B68" s="106">
        <v>554</v>
      </c>
      <c r="C68" s="111" t="str">
        <f>VLOOKUP(B68,'[1]LISTADO ATM'!$A$2:$B$820,2,0)</f>
        <v xml:space="preserve">ATM Oficina Isabel La Católica I </v>
      </c>
      <c r="D68" s="134" t="s">
        <v>2506</v>
      </c>
      <c r="E68" s="135"/>
    </row>
    <row r="69" spans="1:5" ht="18.75" thickBot="1" x14ac:dyDescent="0.3">
      <c r="A69" s="108" t="s">
        <v>2428</v>
      </c>
      <c r="B69" s="114">
        <f>COUNT(B54:B66)</f>
        <v>13</v>
      </c>
      <c r="C69" s="123"/>
      <c r="D69" s="132"/>
      <c r="E69" s="133"/>
    </row>
  </sheetData>
  <mergeCells count="26">
    <mergeCell ref="D56:E56"/>
    <mergeCell ref="D57:E57"/>
    <mergeCell ref="D65:E65"/>
    <mergeCell ref="D60:E60"/>
    <mergeCell ref="D61:E61"/>
    <mergeCell ref="D62:E62"/>
    <mergeCell ref="D63:E63"/>
    <mergeCell ref="D64:E64"/>
    <mergeCell ref="D55:E55"/>
    <mergeCell ref="A1:E1"/>
    <mergeCell ref="A2:E2"/>
    <mergeCell ref="A7:E7"/>
    <mergeCell ref="C10:E10"/>
    <mergeCell ref="A12:E12"/>
    <mergeCell ref="A33:E33"/>
    <mergeCell ref="A49:B49"/>
    <mergeCell ref="A50:B50"/>
    <mergeCell ref="A52:E52"/>
    <mergeCell ref="D53:E53"/>
    <mergeCell ref="D54:E54"/>
    <mergeCell ref="D69:E69"/>
    <mergeCell ref="D58:E58"/>
    <mergeCell ref="D67:E67"/>
    <mergeCell ref="D68:E68"/>
    <mergeCell ref="D66:E66"/>
    <mergeCell ref="D59:E59"/>
  </mergeCells>
  <phoneticPr fontId="47" type="noConversion"/>
  <conditionalFormatting sqref="E69:E1048576 E1:E53">
    <cfRule type="duplicateValues" dxfId="141" priority="41"/>
  </conditionalFormatting>
  <conditionalFormatting sqref="E69:E1048576 E1:E53">
    <cfRule type="duplicateValues" dxfId="140" priority="31"/>
  </conditionalFormatting>
  <conditionalFormatting sqref="B1:B4 B6:B1048576">
    <cfRule type="duplicateValues" dxfId="139" priority="30"/>
  </conditionalFormatting>
  <conditionalFormatting sqref="B1:B4 B6:B1048576">
    <cfRule type="duplicateValues" dxfId="138" priority="387153"/>
    <cfRule type="duplicateValues" dxfId="137" priority="387154"/>
  </conditionalFormatting>
  <conditionalFormatting sqref="B1:B4 B6:B1048576">
    <cfRule type="duplicateValues" dxfId="136" priority="387161"/>
  </conditionalFormatting>
  <conditionalFormatting sqref="B5">
    <cfRule type="duplicateValues" dxfId="135" priority="25"/>
    <cfRule type="duplicateValues" dxfId="134" priority="26"/>
  </conditionalFormatting>
  <conditionalFormatting sqref="B5">
    <cfRule type="duplicateValues" dxfId="133" priority="24"/>
  </conditionalFormatting>
  <conditionalFormatting sqref="B5">
    <cfRule type="duplicateValues" dxfId="132" priority="22"/>
    <cfRule type="duplicateValues" dxfId="131" priority="23"/>
  </conditionalFormatting>
  <conditionalFormatting sqref="B5">
    <cfRule type="duplicateValues" dxfId="130" priority="20"/>
    <cfRule type="duplicateValues" dxfId="129" priority="21"/>
  </conditionalFormatting>
  <conditionalFormatting sqref="B5">
    <cfRule type="duplicateValues" dxfId="128" priority="19"/>
  </conditionalFormatting>
  <conditionalFormatting sqref="B5">
    <cfRule type="duplicateValues" dxfId="127" priority="27"/>
  </conditionalFormatting>
  <conditionalFormatting sqref="B5">
    <cfRule type="duplicateValues" dxfId="126" priority="18"/>
  </conditionalFormatting>
  <conditionalFormatting sqref="E60">
    <cfRule type="duplicateValues" dxfId="125" priority="15"/>
  </conditionalFormatting>
  <conditionalFormatting sqref="E61">
    <cfRule type="duplicateValues" dxfId="124" priority="14"/>
  </conditionalFormatting>
  <conditionalFormatting sqref="E62">
    <cfRule type="duplicateValues" dxfId="123" priority="13"/>
  </conditionalFormatting>
  <conditionalFormatting sqref="E63">
    <cfRule type="duplicateValues" dxfId="122" priority="12"/>
  </conditionalFormatting>
  <conditionalFormatting sqref="E64">
    <cfRule type="duplicateValues" dxfId="121" priority="11"/>
  </conditionalFormatting>
  <conditionalFormatting sqref="E65">
    <cfRule type="duplicateValues" dxfId="120" priority="10"/>
  </conditionalFormatting>
  <conditionalFormatting sqref="E66">
    <cfRule type="duplicateValues" dxfId="119" priority="9"/>
  </conditionalFormatting>
  <conditionalFormatting sqref="E66">
    <cfRule type="duplicateValues" dxfId="118" priority="8"/>
  </conditionalFormatting>
  <conditionalFormatting sqref="E54:E66">
    <cfRule type="duplicateValues" dxfId="117" priority="7"/>
  </conditionalFormatting>
  <conditionalFormatting sqref="E67">
    <cfRule type="duplicateValues" dxfId="116" priority="6"/>
  </conditionalFormatting>
  <conditionalFormatting sqref="E67">
    <cfRule type="duplicateValues" dxfId="115" priority="5"/>
  </conditionalFormatting>
  <conditionalFormatting sqref="E67">
    <cfRule type="duplicateValues" dxfId="114" priority="4"/>
  </conditionalFormatting>
  <conditionalFormatting sqref="E68">
    <cfRule type="duplicateValues" dxfId="113" priority="3"/>
  </conditionalFormatting>
  <conditionalFormatting sqref="E68">
    <cfRule type="duplicateValues" dxfId="112" priority="2"/>
  </conditionalFormatting>
  <conditionalFormatting sqref="E68">
    <cfRule type="duplicateValues" dxfId="111" priority="1"/>
  </conditionalFormatting>
  <conditionalFormatting sqref="E54:E59">
    <cfRule type="duplicateValues" dxfId="110" priority="16"/>
  </conditionalFormatting>
  <conditionalFormatting sqref="E54:E65">
    <cfRule type="duplicateValues" dxfId="109" priority="1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2505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2498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2501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2488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2489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2494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2492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5" t="s">
        <v>2436</v>
      </c>
      <c r="B1" s="156"/>
      <c r="C1" s="156"/>
      <c r="D1" s="156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5" t="s">
        <v>2446</v>
      </c>
      <c r="B25" s="156"/>
      <c r="C25" s="156"/>
      <c r="D25" s="156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08" priority="119152"/>
  </conditionalFormatting>
  <conditionalFormatting sqref="A7:A11">
    <cfRule type="duplicateValues" dxfId="107" priority="119156"/>
    <cfRule type="duplicateValues" dxfId="106" priority="119157"/>
  </conditionalFormatting>
  <conditionalFormatting sqref="A7:A11">
    <cfRule type="duplicateValues" dxfId="105" priority="119160"/>
    <cfRule type="duplicateValues" dxfId="104" priority="119161"/>
  </conditionalFormatting>
  <conditionalFormatting sqref="B37:B39">
    <cfRule type="duplicateValues" dxfId="103" priority="219"/>
    <cfRule type="duplicateValues" dxfId="102" priority="220"/>
  </conditionalFormatting>
  <conditionalFormatting sqref="B37:B39">
    <cfRule type="duplicateValues" dxfId="101" priority="218"/>
  </conditionalFormatting>
  <conditionalFormatting sqref="B37:B39">
    <cfRule type="duplicateValues" dxfId="100" priority="217"/>
  </conditionalFormatting>
  <conditionalFormatting sqref="B37:B39">
    <cfRule type="duplicateValues" dxfId="99" priority="215"/>
    <cfRule type="duplicateValues" dxfId="98" priority="216"/>
  </conditionalFormatting>
  <conditionalFormatting sqref="B3">
    <cfRule type="duplicateValues" dxfId="97" priority="193"/>
    <cfRule type="duplicateValues" dxfId="96" priority="194"/>
  </conditionalFormatting>
  <conditionalFormatting sqref="B3">
    <cfRule type="duplicateValues" dxfId="95" priority="192"/>
  </conditionalFormatting>
  <conditionalFormatting sqref="B3">
    <cfRule type="duplicateValues" dxfId="94" priority="191"/>
  </conditionalFormatting>
  <conditionalFormatting sqref="B3">
    <cfRule type="duplicateValues" dxfId="93" priority="189"/>
    <cfRule type="duplicateValues" dxfId="92" priority="190"/>
  </conditionalFormatting>
  <conditionalFormatting sqref="A4:A6">
    <cfRule type="duplicateValues" dxfId="91" priority="188"/>
  </conditionalFormatting>
  <conditionalFormatting sqref="A4:A6">
    <cfRule type="duplicateValues" dxfId="90" priority="186"/>
    <cfRule type="duplicateValues" dxfId="89" priority="187"/>
  </conditionalFormatting>
  <conditionalFormatting sqref="A4:A6">
    <cfRule type="duplicateValues" dxfId="88" priority="184"/>
    <cfRule type="duplicateValues" dxfId="87" priority="185"/>
  </conditionalFormatting>
  <conditionalFormatting sqref="A3:A6">
    <cfRule type="duplicateValues" dxfId="86" priority="165"/>
  </conditionalFormatting>
  <conditionalFormatting sqref="A3:A6">
    <cfRule type="duplicateValues" dxfId="85" priority="163"/>
    <cfRule type="duplicateValues" dxfId="84" priority="164"/>
  </conditionalFormatting>
  <conditionalFormatting sqref="A3:A6">
    <cfRule type="duplicateValues" dxfId="83" priority="161"/>
    <cfRule type="duplicateValues" dxfId="82" priority="162"/>
  </conditionalFormatting>
  <conditionalFormatting sqref="B4:B6">
    <cfRule type="duplicateValues" dxfId="81" priority="158"/>
    <cfRule type="duplicateValues" dxfId="80" priority="159"/>
  </conditionalFormatting>
  <conditionalFormatting sqref="B4:B6">
    <cfRule type="duplicateValues" dxfId="79" priority="157"/>
  </conditionalFormatting>
  <conditionalFormatting sqref="B4:B6">
    <cfRule type="duplicateValues" dxfId="78" priority="156"/>
  </conditionalFormatting>
  <conditionalFormatting sqref="B4:B6">
    <cfRule type="duplicateValues" dxfId="77" priority="154"/>
    <cfRule type="duplicateValues" dxfId="7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169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149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149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148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108.5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107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107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113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5.67460648147971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5" priority="69"/>
  </conditionalFormatting>
  <conditionalFormatting sqref="E9:E1048576 E1:E2">
    <cfRule type="duplicateValues" dxfId="74" priority="99250"/>
  </conditionalFormatting>
  <conditionalFormatting sqref="E4">
    <cfRule type="duplicateValues" dxfId="73" priority="62"/>
  </conditionalFormatting>
  <conditionalFormatting sqref="E5:E8">
    <cfRule type="duplicateValues" dxfId="72" priority="60"/>
  </conditionalFormatting>
  <conditionalFormatting sqref="B12">
    <cfRule type="duplicateValues" dxfId="71" priority="34"/>
    <cfRule type="duplicateValues" dxfId="70" priority="35"/>
    <cfRule type="duplicateValues" dxfId="69" priority="36"/>
  </conditionalFormatting>
  <conditionalFormatting sqref="B12">
    <cfRule type="duplicateValues" dxfId="68" priority="33"/>
  </conditionalFormatting>
  <conditionalFormatting sqref="B12">
    <cfRule type="duplicateValues" dxfId="67" priority="31"/>
    <cfRule type="duplicateValues" dxfId="66" priority="32"/>
  </conditionalFormatting>
  <conditionalFormatting sqref="B12">
    <cfRule type="duplicateValues" dxfId="65" priority="28"/>
    <cfRule type="duplicateValues" dxfId="64" priority="29"/>
    <cfRule type="duplicateValues" dxfId="63" priority="30"/>
  </conditionalFormatting>
  <conditionalFormatting sqref="B12">
    <cfRule type="duplicateValues" dxfId="62" priority="27"/>
  </conditionalFormatting>
  <conditionalFormatting sqref="B12">
    <cfRule type="duplicateValues" dxfId="61" priority="25"/>
    <cfRule type="duplicateValues" dxfId="60" priority="26"/>
  </conditionalFormatting>
  <conditionalFormatting sqref="B12">
    <cfRule type="duplicateValues" dxfId="59" priority="24"/>
  </conditionalFormatting>
  <conditionalFormatting sqref="B12">
    <cfRule type="duplicateValues" dxfId="58" priority="21"/>
    <cfRule type="duplicateValues" dxfId="57" priority="22"/>
    <cfRule type="duplicateValues" dxfId="56" priority="23"/>
  </conditionalFormatting>
  <conditionalFormatting sqref="B12">
    <cfRule type="duplicateValues" dxfId="55" priority="20"/>
  </conditionalFormatting>
  <conditionalFormatting sqref="B12">
    <cfRule type="duplicateValues" dxfId="54" priority="19"/>
  </conditionalFormatting>
  <conditionalFormatting sqref="B14">
    <cfRule type="duplicateValues" dxfId="53" priority="18"/>
  </conditionalFormatting>
  <conditionalFormatting sqref="B14">
    <cfRule type="duplicateValues" dxfId="52" priority="15"/>
    <cfRule type="duplicateValues" dxfId="51" priority="16"/>
    <cfRule type="duplicateValues" dxfId="50" priority="17"/>
  </conditionalFormatting>
  <conditionalFormatting sqref="B14">
    <cfRule type="duplicateValues" dxfId="49" priority="13"/>
    <cfRule type="duplicateValues" dxfId="48" priority="14"/>
  </conditionalFormatting>
  <conditionalFormatting sqref="B14">
    <cfRule type="duplicateValues" dxfId="47" priority="10"/>
    <cfRule type="duplicateValues" dxfId="46" priority="11"/>
    <cfRule type="duplicateValues" dxfId="45" priority="12"/>
  </conditionalFormatting>
  <conditionalFormatting sqref="B14">
    <cfRule type="duplicateValues" dxfId="44" priority="9"/>
  </conditionalFormatting>
  <conditionalFormatting sqref="B14">
    <cfRule type="duplicateValues" dxfId="43" priority="8"/>
  </conditionalFormatting>
  <conditionalFormatting sqref="B14">
    <cfRule type="duplicateValues" dxfId="42" priority="7"/>
  </conditionalFormatting>
  <conditionalFormatting sqref="B14">
    <cfRule type="duplicateValues" dxfId="41" priority="4"/>
    <cfRule type="duplicateValues" dxfId="40" priority="5"/>
    <cfRule type="duplicateValues" dxfId="39" priority="6"/>
  </conditionalFormatting>
  <conditionalFormatting sqref="B14">
    <cfRule type="duplicateValues" dxfId="38" priority="2"/>
    <cfRule type="duplicateValues" dxfId="37" priority="3"/>
  </conditionalFormatting>
  <conditionalFormatting sqref="C14">
    <cfRule type="duplicateValues" dxfId="3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2021-01-31T20:30:30Z</cp:lastPrinted>
  <dcterms:created xsi:type="dcterms:W3CDTF">2014-10-01T23:18:29Z</dcterms:created>
  <dcterms:modified xsi:type="dcterms:W3CDTF">2021-03-07T15:25:23Z</dcterms:modified>
</cp:coreProperties>
</file>