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49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27" i="1" l="1"/>
  <c r="A65" i="1"/>
  <c r="A77" i="1"/>
  <c r="A71" i="1"/>
  <c r="A70" i="1"/>
  <c r="A51" i="1"/>
  <c r="F27" i="1"/>
  <c r="G27" i="1"/>
  <c r="H27" i="1"/>
  <c r="I27" i="1"/>
  <c r="J27" i="1"/>
  <c r="K27" i="1"/>
  <c r="F65" i="1"/>
  <c r="G65" i="1"/>
  <c r="H65" i="1"/>
  <c r="I65" i="1"/>
  <c r="J65" i="1"/>
  <c r="K65" i="1"/>
  <c r="F77" i="1"/>
  <c r="G77" i="1"/>
  <c r="H77" i="1"/>
  <c r="I77" i="1"/>
  <c r="J77" i="1"/>
  <c r="K77" i="1"/>
  <c r="F71" i="1"/>
  <c r="G71" i="1"/>
  <c r="H71" i="1"/>
  <c r="I71" i="1"/>
  <c r="J71" i="1"/>
  <c r="K71" i="1"/>
  <c r="F70" i="1"/>
  <c r="G70" i="1"/>
  <c r="H70" i="1"/>
  <c r="I70" i="1"/>
  <c r="J70" i="1"/>
  <c r="K70" i="1"/>
  <c r="F51" i="1"/>
  <c r="G51" i="1"/>
  <c r="H51" i="1"/>
  <c r="I51" i="1"/>
  <c r="J51" i="1"/>
  <c r="K51" i="1"/>
  <c r="A33" i="1" l="1"/>
  <c r="A59" i="1"/>
  <c r="A82" i="1"/>
  <c r="A41" i="1"/>
  <c r="A56" i="1"/>
  <c r="F33" i="1"/>
  <c r="G33" i="1"/>
  <c r="H33" i="1"/>
  <c r="I33" i="1"/>
  <c r="J33" i="1"/>
  <c r="K33" i="1"/>
  <c r="F59" i="1"/>
  <c r="G59" i="1"/>
  <c r="H59" i="1"/>
  <c r="I59" i="1"/>
  <c r="J59" i="1"/>
  <c r="K59" i="1"/>
  <c r="F82" i="1"/>
  <c r="G82" i="1"/>
  <c r="H82" i="1"/>
  <c r="I82" i="1"/>
  <c r="J82" i="1"/>
  <c r="K82" i="1"/>
  <c r="F41" i="1"/>
  <c r="G41" i="1"/>
  <c r="H41" i="1"/>
  <c r="I41" i="1"/>
  <c r="J41" i="1"/>
  <c r="K41" i="1"/>
  <c r="F56" i="1"/>
  <c r="G56" i="1"/>
  <c r="H56" i="1"/>
  <c r="I56" i="1"/>
  <c r="J56" i="1"/>
  <c r="K56" i="1"/>
  <c r="A55" i="1"/>
  <c r="A48" i="1"/>
  <c r="F55" i="1"/>
  <c r="G55" i="1"/>
  <c r="H55" i="1"/>
  <c r="I55" i="1"/>
  <c r="J55" i="1"/>
  <c r="K55" i="1"/>
  <c r="F48" i="1"/>
  <c r="G48" i="1"/>
  <c r="H48" i="1"/>
  <c r="I48" i="1"/>
  <c r="J48" i="1"/>
  <c r="K48" i="1"/>
  <c r="A15" i="1"/>
  <c r="A75" i="1"/>
  <c r="F15" i="1"/>
  <c r="G15" i="1"/>
  <c r="H15" i="1"/>
  <c r="I15" i="1"/>
  <c r="J15" i="1"/>
  <c r="K15" i="1"/>
  <c r="F75" i="1"/>
  <c r="G75" i="1"/>
  <c r="H75" i="1"/>
  <c r="I75" i="1"/>
  <c r="J75" i="1"/>
  <c r="K75" i="1"/>
  <c r="A66" i="1" l="1"/>
  <c r="F66" i="1"/>
  <c r="G66" i="1"/>
  <c r="H66" i="1"/>
  <c r="I66" i="1"/>
  <c r="J66" i="1"/>
  <c r="K66" i="1"/>
  <c r="A18" i="1"/>
  <c r="A85" i="1"/>
  <c r="A89" i="1"/>
  <c r="A90" i="1"/>
  <c r="A19" i="1"/>
  <c r="F18" i="1"/>
  <c r="G18" i="1"/>
  <c r="H18" i="1"/>
  <c r="I18" i="1"/>
  <c r="J18" i="1"/>
  <c r="K18" i="1"/>
  <c r="F85" i="1"/>
  <c r="G85" i="1"/>
  <c r="H85" i="1"/>
  <c r="I85" i="1"/>
  <c r="J85" i="1"/>
  <c r="K85" i="1"/>
  <c r="F89" i="1"/>
  <c r="G89" i="1"/>
  <c r="H89" i="1"/>
  <c r="I89" i="1"/>
  <c r="J89" i="1"/>
  <c r="K89" i="1"/>
  <c r="F90" i="1"/>
  <c r="G90" i="1"/>
  <c r="H90" i="1"/>
  <c r="I90" i="1"/>
  <c r="J90" i="1"/>
  <c r="K90" i="1"/>
  <c r="F19" i="1"/>
  <c r="G19" i="1"/>
  <c r="H19" i="1"/>
  <c r="I19" i="1"/>
  <c r="J19" i="1"/>
  <c r="K19" i="1"/>
  <c r="A58" i="1" l="1"/>
  <c r="A78" i="1"/>
  <c r="A47" i="1"/>
  <c r="A68" i="1"/>
  <c r="A36" i="1"/>
  <c r="A39" i="1"/>
  <c r="A34" i="1"/>
  <c r="A32" i="1"/>
  <c r="A87" i="1"/>
  <c r="A83" i="1"/>
  <c r="A8" i="1"/>
  <c r="A73" i="1"/>
  <c r="A50" i="1"/>
  <c r="A61" i="1"/>
  <c r="A76" i="1"/>
  <c r="F58" i="1"/>
  <c r="G58" i="1"/>
  <c r="H58" i="1"/>
  <c r="I58" i="1"/>
  <c r="J58" i="1"/>
  <c r="K58" i="1"/>
  <c r="F78" i="1"/>
  <c r="G78" i="1"/>
  <c r="H78" i="1"/>
  <c r="I78" i="1"/>
  <c r="J78" i="1"/>
  <c r="K78" i="1"/>
  <c r="F47" i="1"/>
  <c r="G47" i="1"/>
  <c r="H47" i="1"/>
  <c r="I47" i="1"/>
  <c r="J47" i="1"/>
  <c r="K47" i="1"/>
  <c r="F68" i="1"/>
  <c r="G68" i="1"/>
  <c r="H68" i="1"/>
  <c r="I68" i="1"/>
  <c r="J68" i="1"/>
  <c r="K68" i="1"/>
  <c r="F36" i="1"/>
  <c r="G36" i="1"/>
  <c r="H36" i="1"/>
  <c r="I36" i="1"/>
  <c r="J36" i="1"/>
  <c r="K36" i="1"/>
  <c r="F39" i="1"/>
  <c r="G39" i="1"/>
  <c r="H39" i="1"/>
  <c r="I39" i="1"/>
  <c r="J39" i="1"/>
  <c r="K39" i="1"/>
  <c r="F34" i="1"/>
  <c r="G34" i="1"/>
  <c r="H34" i="1"/>
  <c r="I34" i="1"/>
  <c r="J34" i="1"/>
  <c r="K34" i="1"/>
  <c r="F32" i="1"/>
  <c r="G32" i="1"/>
  <c r="H32" i="1"/>
  <c r="I32" i="1"/>
  <c r="J32" i="1"/>
  <c r="K32" i="1"/>
  <c r="F87" i="1"/>
  <c r="G87" i="1"/>
  <c r="H87" i="1"/>
  <c r="I87" i="1"/>
  <c r="J87" i="1"/>
  <c r="K87" i="1"/>
  <c r="F83" i="1"/>
  <c r="G83" i="1"/>
  <c r="H83" i="1"/>
  <c r="I83" i="1"/>
  <c r="J83" i="1"/>
  <c r="K83" i="1"/>
  <c r="F8" i="1"/>
  <c r="G8" i="1"/>
  <c r="H8" i="1"/>
  <c r="I8" i="1"/>
  <c r="J8" i="1"/>
  <c r="K8" i="1"/>
  <c r="F73" i="1"/>
  <c r="G73" i="1"/>
  <c r="H73" i="1"/>
  <c r="I73" i="1"/>
  <c r="J73" i="1"/>
  <c r="K73" i="1"/>
  <c r="F50" i="1"/>
  <c r="G50" i="1"/>
  <c r="H50" i="1"/>
  <c r="I50" i="1"/>
  <c r="J50" i="1"/>
  <c r="K50" i="1"/>
  <c r="F61" i="1"/>
  <c r="G61" i="1"/>
  <c r="H61" i="1"/>
  <c r="I61" i="1"/>
  <c r="J61" i="1"/>
  <c r="K61" i="1"/>
  <c r="F76" i="1"/>
  <c r="G76" i="1"/>
  <c r="H76" i="1"/>
  <c r="I76" i="1"/>
  <c r="J76" i="1"/>
  <c r="K76" i="1"/>
  <c r="A94" i="1"/>
  <c r="A13" i="1"/>
  <c r="A53" i="1"/>
  <c r="A72" i="1"/>
  <c r="A84" i="1"/>
  <c r="A88" i="1"/>
  <c r="A30" i="1"/>
  <c r="F94" i="1"/>
  <c r="G94" i="1"/>
  <c r="H94" i="1"/>
  <c r="I94" i="1"/>
  <c r="J94" i="1"/>
  <c r="K94" i="1"/>
  <c r="F13" i="1"/>
  <c r="G13" i="1"/>
  <c r="H13" i="1"/>
  <c r="I13" i="1"/>
  <c r="J13" i="1"/>
  <c r="K13" i="1"/>
  <c r="F53" i="1"/>
  <c r="G53" i="1"/>
  <c r="H53" i="1"/>
  <c r="I53" i="1"/>
  <c r="J53" i="1"/>
  <c r="K53" i="1"/>
  <c r="F72" i="1"/>
  <c r="G72" i="1"/>
  <c r="H72" i="1"/>
  <c r="I72" i="1"/>
  <c r="J72" i="1"/>
  <c r="K72" i="1"/>
  <c r="F84" i="1"/>
  <c r="G84" i="1"/>
  <c r="H84" i="1"/>
  <c r="I84" i="1"/>
  <c r="J84" i="1"/>
  <c r="K84" i="1"/>
  <c r="F88" i="1"/>
  <c r="G88" i="1"/>
  <c r="H88" i="1"/>
  <c r="I88" i="1"/>
  <c r="J88" i="1"/>
  <c r="K88" i="1"/>
  <c r="F30" i="1"/>
  <c r="G30" i="1"/>
  <c r="H30" i="1"/>
  <c r="I30" i="1"/>
  <c r="J30" i="1"/>
  <c r="K30" i="1"/>
  <c r="A17" i="1"/>
  <c r="A42" i="1"/>
  <c r="A28" i="1"/>
  <c r="F17" i="1"/>
  <c r="G17" i="1"/>
  <c r="H17" i="1"/>
  <c r="I17" i="1"/>
  <c r="J17" i="1"/>
  <c r="K17" i="1"/>
  <c r="F42" i="1"/>
  <c r="G42" i="1"/>
  <c r="H42" i="1"/>
  <c r="I42" i="1"/>
  <c r="J42" i="1"/>
  <c r="K42" i="1"/>
  <c r="F28" i="1"/>
  <c r="G28" i="1"/>
  <c r="H28" i="1"/>
  <c r="I28" i="1"/>
  <c r="J28" i="1"/>
  <c r="K28" i="1"/>
  <c r="A29" i="1" l="1"/>
  <c r="F29" i="1"/>
  <c r="G29" i="1"/>
  <c r="H29" i="1"/>
  <c r="I29" i="1"/>
  <c r="J29" i="1"/>
  <c r="K29" i="1"/>
  <c r="A35" i="1"/>
  <c r="F35" i="1"/>
  <c r="G35" i="1"/>
  <c r="H35" i="1"/>
  <c r="I35" i="1"/>
  <c r="J35" i="1"/>
  <c r="K35" i="1"/>
  <c r="A40" i="1"/>
  <c r="F40" i="1"/>
  <c r="G40" i="1"/>
  <c r="H40" i="1"/>
  <c r="I40" i="1"/>
  <c r="J40" i="1"/>
  <c r="K40" i="1"/>
  <c r="A79" i="1" l="1"/>
  <c r="A7" i="1"/>
  <c r="A37" i="1"/>
  <c r="F79" i="1"/>
  <c r="G79" i="1"/>
  <c r="H79" i="1"/>
  <c r="I79" i="1"/>
  <c r="J79" i="1"/>
  <c r="K79" i="1"/>
  <c r="F7" i="1"/>
  <c r="G7" i="1"/>
  <c r="H7" i="1"/>
  <c r="I7" i="1"/>
  <c r="J7" i="1"/>
  <c r="K7" i="1"/>
  <c r="F37" i="1"/>
  <c r="G37" i="1"/>
  <c r="H37" i="1"/>
  <c r="I37" i="1"/>
  <c r="J37" i="1"/>
  <c r="K37" i="1"/>
  <c r="A86" i="1"/>
  <c r="A62" i="1"/>
  <c r="A69" i="1"/>
  <c r="A60" i="1"/>
  <c r="A20" i="1"/>
  <c r="A22" i="1"/>
  <c r="A45" i="1"/>
  <c r="F86" i="1"/>
  <c r="G86" i="1"/>
  <c r="H86" i="1"/>
  <c r="I86" i="1"/>
  <c r="J86" i="1"/>
  <c r="K86" i="1"/>
  <c r="F62" i="1"/>
  <c r="G62" i="1"/>
  <c r="H62" i="1"/>
  <c r="I62" i="1"/>
  <c r="J62" i="1"/>
  <c r="K62" i="1"/>
  <c r="F69" i="1"/>
  <c r="G69" i="1"/>
  <c r="H69" i="1"/>
  <c r="I69" i="1"/>
  <c r="J69" i="1"/>
  <c r="K69" i="1"/>
  <c r="F60" i="1"/>
  <c r="G60" i="1"/>
  <c r="H60" i="1"/>
  <c r="I60" i="1"/>
  <c r="J60" i="1"/>
  <c r="K60" i="1"/>
  <c r="F20" i="1"/>
  <c r="G20" i="1"/>
  <c r="H20" i="1"/>
  <c r="I20" i="1"/>
  <c r="J20" i="1"/>
  <c r="K20" i="1"/>
  <c r="F22" i="1"/>
  <c r="G22" i="1"/>
  <c r="H22" i="1"/>
  <c r="I22" i="1"/>
  <c r="J22" i="1"/>
  <c r="K22" i="1"/>
  <c r="F45" i="1"/>
  <c r="G45" i="1"/>
  <c r="H45" i="1"/>
  <c r="I45" i="1"/>
  <c r="J45" i="1"/>
  <c r="K45" i="1"/>
  <c r="A67" i="1"/>
  <c r="F67" i="1"/>
  <c r="G67" i="1"/>
  <c r="H67" i="1"/>
  <c r="I67" i="1"/>
  <c r="J67" i="1"/>
  <c r="K67" i="1"/>
  <c r="A92" i="1"/>
  <c r="A81" i="1"/>
  <c r="A52" i="1"/>
  <c r="A63" i="1"/>
  <c r="A64" i="1"/>
  <c r="A74" i="1"/>
  <c r="F92" i="1"/>
  <c r="G92" i="1"/>
  <c r="H92" i="1"/>
  <c r="I92" i="1"/>
  <c r="J92" i="1"/>
  <c r="K92" i="1"/>
  <c r="F81" i="1"/>
  <c r="G81" i="1"/>
  <c r="H81" i="1"/>
  <c r="I81" i="1"/>
  <c r="J81" i="1"/>
  <c r="K81" i="1"/>
  <c r="F52" i="1"/>
  <c r="G52" i="1"/>
  <c r="H52" i="1"/>
  <c r="I52" i="1"/>
  <c r="J52" i="1"/>
  <c r="K52" i="1"/>
  <c r="F63" i="1"/>
  <c r="G63" i="1"/>
  <c r="H63" i="1"/>
  <c r="I63" i="1"/>
  <c r="J63" i="1"/>
  <c r="K63" i="1"/>
  <c r="F64" i="1"/>
  <c r="G64" i="1"/>
  <c r="H64" i="1"/>
  <c r="I64" i="1"/>
  <c r="J64" i="1"/>
  <c r="K64" i="1"/>
  <c r="F74" i="1"/>
  <c r="G74" i="1"/>
  <c r="H74" i="1"/>
  <c r="I74" i="1"/>
  <c r="J74" i="1"/>
  <c r="K74" i="1"/>
  <c r="A80" i="1" l="1"/>
  <c r="A6" i="1"/>
  <c r="A24" i="1"/>
  <c r="A10" i="1"/>
  <c r="A21" i="1"/>
  <c r="F80" i="1"/>
  <c r="G80" i="1"/>
  <c r="H80" i="1"/>
  <c r="I80" i="1"/>
  <c r="J80" i="1"/>
  <c r="K80" i="1"/>
  <c r="F6" i="1"/>
  <c r="G6" i="1"/>
  <c r="H6" i="1"/>
  <c r="I6" i="1"/>
  <c r="J6" i="1"/>
  <c r="K6" i="1"/>
  <c r="F24" i="1"/>
  <c r="G24" i="1"/>
  <c r="H24" i="1"/>
  <c r="I24" i="1"/>
  <c r="J24" i="1"/>
  <c r="K24" i="1"/>
  <c r="F10" i="1"/>
  <c r="G10" i="1"/>
  <c r="H10" i="1"/>
  <c r="I10" i="1"/>
  <c r="J10" i="1"/>
  <c r="K10" i="1"/>
  <c r="F21" i="1"/>
  <c r="G21" i="1"/>
  <c r="H21" i="1"/>
  <c r="I21" i="1"/>
  <c r="J21" i="1"/>
  <c r="K21" i="1"/>
  <c r="A93" i="1"/>
  <c r="A23" i="1"/>
  <c r="A12" i="1"/>
  <c r="F93" i="1"/>
  <c r="G93" i="1"/>
  <c r="H93" i="1"/>
  <c r="I93" i="1"/>
  <c r="J93" i="1"/>
  <c r="K93" i="1"/>
  <c r="F23" i="1"/>
  <c r="G23" i="1"/>
  <c r="H23" i="1"/>
  <c r="I23" i="1"/>
  <c r="J23" i="1"/>
  <c r="K23" i="1"/>
  <c r="F12" i="1"/>
  <c r="G12" i="1"/>
  <c r="H12" i="1"/>
  <c r="I12" i="1"/>
  <c r="J12" i="1"/>
  <c r="K12" i="1"/>
  <c r="A9" i="1"/>
  <c r="F9" i="1"/>
  <c r="G9" i="1"/>
  <c r="H9" i="1"/>
  <c r="I9" i="1"/>
  <c r="J9" i="1"/>
  <c r="K9" i="1"/>
  <c r="A43" i="1" l="1"/>
  <c r="A46" i="1"/>
  <c r="A44" i="1"/>
  <c r="F43" i="1"/>
  <c r="G43" i="1"/>
  <c r="H43" i="1"/>
  <c r="I43" i="1"/>
  <c r="J43" i="1"/>
  <c r="K43" i="1"/>
  <c r="F46" i="1"/>
  <c r="G46" i="1"/>
  <c r="H46" i="1"/>
  <c r="I46" i="1"/>
  <c r="J46" i="1"/>
  <c r="K46" i="1"/>
  <c r="F44" i="1"/>
  <c r="G44" i="1"/>
  <c r="H44" i="1"/>
  <c r="I44" i="1"/>
  <c r="J44" i="1"/>
  <c r="K44" i="1"/>
  <c r="F57" i="1" l="1"/>
  <c r="G57" i="1"/>
  <c r="H57" i="1"/>
  <c r="I57" i="1"/>
  <c r="J57" i="1"/>
  <c r="K57" i="1"/>
  <c r="F31" i="1"/>
  <c r="G31" i="1"/>
  <c r="H31" i="1"/>
  <c r="I31" i="1"/>
  <c r="J31" i="1"/>
  <c r="K31" i="1"/>
  <c r="F26" i="1"/>
  <c r="G26" i="1"/>
  <c r="H26" i="1"/>
  <c r="I26" i="1"/>
  <c r="J26" i="1"/>
  <c r="K26" i="1"/>
  <c r="F11" i="1"/>
  <c r="G11" i="1"/>
  <c r="H11" i="1"/>
  <c r="I11" i="1"/>
  <c r="J11" i="1"/>
  <c r="K11" i="1"/>
  <c r="A57" i="1"/>
  <c r="A31" i="1"/>
  <c r="A26" i="1"/>
  <c r="A11" i="1"/>
  <c r="F49" i="1" l="1"/>
  <c r="G49" i="1"/>
  <c r="H49" i="1"/>
  <c r="I49" i="1"/>
  <c r="J49" i="1"/>
  <c r="K49" i="1"/>
  <c r="F91" i="1"/>
  <c r="G91" i="1"/>
  <c r="H91" i="1"/>
  <c r="I91" i="1"/>
  <c r="J91" i="1"/>
  <c r="K91" i="1"/>
  <c r="F16" i="1"/>
  <c r="G16" i="1"/>
  <c r="H16" i="1"/>
  <c r="I16" i="1"/>
  <c r="J16" i="1"/>
  <c r="K16" i="1"/>
  <c r="F25" i="1"/>
  <c r="G25" i="1"/>
  <c r="H25" i="1"/>
  <c r="I25" i="1"/>
  <c r="J25" i="1"/>
  <c r="K25" i="1"/>
  <c r="F5" i="1"/>
  <c r="G5" i="1"/>
  <c r="H5" i="1"/>
  <c r="I5" i="1"/>
  <c r="J5" i="1"/>
  <c r="K5" i="1"/>
  <c r="F54" i="1"/>
  <c r="G54" i="1"/>
  <c r="H54" i="1"/>
  <c r="I54" i="1"/>
  <c r="J54" i="1"/>
  <c r="K54" i="1"/>
  <c r="A49" i="1"/>
  <c r="A91" i="1"/>
  <c r="A16" i="1"/>
  <c r="A25" i="1"/>
  <c r="A5" i="1"/>
  <c r="A54" i="1"/>
  <c r="A14" i="1" l="1"/>
  <c r="F14" i="1"/>
  <c r="G14" i="1"/>
  <c r="H14" i="1"/>
  <c r="I14" i="1"/>
  <c r="J14" i="1"/>
  <c r="K14" i="1"/>
  <c r="A38" i="1" l="1"/>
  <c r="F38" i="1"/>
  <c r="G38" i="1"/>
  <c r="H38" i="1"/>
  <c r="I38" i="1"/>
  <c r="J38" i="1"/>
  <c r="K38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<sst xmlns="http://schemas.openxmlformats.org/spreadsheetml/2006/main" count="13313" uniqueCount="2518">
  <si>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</si>
  <si>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</si>
  <si>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</si>
  <si>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</si>
  <si>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</si>
  <si>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</si>
  <si>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</si>
  <si>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</si>
  <si>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</si>
  <si>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</si>
  <si>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</si>
  <si>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</si>
  <si>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</si>
  <si>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</si>
  <si>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</si>
  <si>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</si>
  <si>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</si>
  <si>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</si>
  <si>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</si>
  <si>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</si>
  <si>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</si>
  <si>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</si>
  <si>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</si>
  <si>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</si>
  <si>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</si>
  <si>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</si>
  <si>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</si>
  <si>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</si>
  <si>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</si>
  <si>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</si>
  <si>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</si>
  <si>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</si>
  <si>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</si>
  <si>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</si>
  <si>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</si>
  <si>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</si>
  <si>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</si>
  <si>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</si>
  <si>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</si>
  <si>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</si>
  <si>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</si>
  <si>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</si>
  <si>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</si>
  <si>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</si>
  <si>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</si>
  <si>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</si>
  <si>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</si>
  <si>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</si>
  <si>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</si>
  <si>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</si>
  <si>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</si>
  <si>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</si>
  <si>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</si>
  <si>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</si>
  <si>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</si>
  <si>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</si>
  <si>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</si>
  <si>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</si>
  <si>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</si>
  <si>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</si>
  <si>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</si>
  <si>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</si>
  <si>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</si>
  <si>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</si>
  <si>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</si>
  <si>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</si>
  <si>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</si>
  <si>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</si>
  <si>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</si>
  <si>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</si>
  <si>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</si>
  <si>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</si>
  <si>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</si>
  <si>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</si>
  <si>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</si>
  <si>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</si>
  <si>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</si>
  <si>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</si>
  <si>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</si>
  <si>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</si>
  <si>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</si>
  <si>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</si>
  <si>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</si>
  <si>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</si>
  <si>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</si>
  <si>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</si>
  <si>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</si>
  <si>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</si>
  <si>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</si>
  <si>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</si>
  <si>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</si>
  <si>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</si>
  <si>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</si>
  <si>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</si>
  <si>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</si>
  <si>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</si>
  <si>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</si>
  <si>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</si>
  <si>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</si>
  <si>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</si>
  <si>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</si>
  <si>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</si>
  <si>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</si>
  <si>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</si>
  <si>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</si>
  <si>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</si>
  <si>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</si>
  <si>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</si>
  <si>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</si>
  <si>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</si>
  <si>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</si>
  <si>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</si>
  <si>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</si>
  <si>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</si>
  <si>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</si>
  <si>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</si>
  <si>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</si>
  <si>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</si>
  <si>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</si>
  <si>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</si>
  <si>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</si>
  <si>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</si>
  <si>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</si>
  <si>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</si>
  <si>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</si>
  <si>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</si>
  <si>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</si>
  <si>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</si>
  <si>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</si>
  <si>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</si>
  <si>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</si>
  <si>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</si>
  <si>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</si>
  <si>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</si>
  <si>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</si>
  <si>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</si>
  <si>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</si>
  <si>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</si>
  <si>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</si>
  <si>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</si>
  <si>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</si>
  <si>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</si>
  <si>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</si>
  <si>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</si>
  <si>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</si>
  <si>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</si>
  <si>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</si>
  <si>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</si>
  <si>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</si>
  <si>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</si>
  <si>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</si>
  <si>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</si>
  <si>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</si>
  <si>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</si>
  <si>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</si>
  <si>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</si>
  <si>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</si>
  <si>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</si>
  <si>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</si>
  <si>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</si>
  <si>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</si>
  <si>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</si>
  <si>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</si>
  <si>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</si>
  <si>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</si>
  <si>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</si>
  <si>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</si>
  <si>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</si>
  <si>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</si>
  <si>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</si>
  <si>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</si>
  <si>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</si>
  <si>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</si>
  <si>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</si>
  <si>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</si>
  <si>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</si>
  <si>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</si>
  <si>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</si>
  <si>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</si>
  <si>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</si>
  <si>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</si>
  <si>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</si>
  <si>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</si>
  <si>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</si>
  <si>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</si>
  <si>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</si>
  <si>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</si>
  <si>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</si>
  <si>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</si>
  <si>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</si>
  <si>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</si>
  <si>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</si>
  <si>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</si>
  <si>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</si>
  <si>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</si>
  <si>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</si>
  <si>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</si>
  <si>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</si>
  <si>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</si>
  <si>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</si>
  <si>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</si>
  <si>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</si>
  <si>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</si>
  <si>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</si>
  <si>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</si>
  <si>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</si>
  <si>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</si>
  <si>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</si>
  <si>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</si>
  <si>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</si>
  <si>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</si>
  <si>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</si>
  <si>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</si>
  <si>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</si>
  <si>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</si>
  <si>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</si>
  <si>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</si>
  <si>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</si>
  <si>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</si>
  <si>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</si>
  <si>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</si>
  <si>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</si>
  <si>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</si>
  <si>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</si>
  <si>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</si>
  <si>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</si>
  <si>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</si>
  <si>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</si>
  <si>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</si>
  <si>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</si>
  <si>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</si>
  <si>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</si>
  <si>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</si>
  <si>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</si>
  <si>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</si>
  <si>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</si>
  <si>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</si>
  <si>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</si>
  <si>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</si>
  <si>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</si>
  <si>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</si>
  <si>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</si>
  <si>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</si>
  <si>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</si>
  <si>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</si>
  <si>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</si>
  <si>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</si>
  <si>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</si>
  <si>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</si>
  <si>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</si>
  <si>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</si>
  <si>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</si>
  <si>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</si>
  <si>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</si>
  <si>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</si>
  <si>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</si>
  <si>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</si>
  <si>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</si>
  <si>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</si>
  <si>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</si>
  <si>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</si>
  <si>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</si>
  <si>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</si>
  <si>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</si>
  <si>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</si>
  <si>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</si>
  <si>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</si>
  <si>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</si>
  <si>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</si>
  <si>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</si>
  <si>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</si>
  <si>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</si>
  <si>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</si>
  <si>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</si>
  <si>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</si>
  <si>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</si>
  <si>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</si>
  <si>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</si>
  <si>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</si>
  <si>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</si>
  <si>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</si>
  <si>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</si>
  <si>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</si>
  <si>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</si>
  <si>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</si>
  <si>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</si>
  <si>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</si>
  <si>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</si>
  <si>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</si>
  <si>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</si>
  <si>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</si>
  <si>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</si>
  <si>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</si>
  <si>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</si>
  <si>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</si>
  <si>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</si>
  <si>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</si>
  <si>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</si>
  <si>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</si>
  <si>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</si>
  <si>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</si>
  <si>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</si>
  <si>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</si>
  <si>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</si>
  <si>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</si>
  <si>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</si>
  <si>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</si>
  <si>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</si>
  <si>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</si>
  <si>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</si>
  <si>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</si>
  <si>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</si>
  <si>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</si>
  <si>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</si>
  <si>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</si>
  <si>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</si>
  <si>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</si>
  <si>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</si>
  <si>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</si>
  <si>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</si>
  <si>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</si>
  <si>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</si>
  <si>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</si>
  <si>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</si>
  <si>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</si>
  <si>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</si>
  <si>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</si>
  <si>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</si>
  <si>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</si>
  <si>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</si>
  <si>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</si>
  <si>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</si>
  <si>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</si>
  <si>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</si>
  <si>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</si>
  <si>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</si>
  <si>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</si>
  <si>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</si>
  <si>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</si>
  <si>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</si>
  <si>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</si>
  <si>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</si>
  <si>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</si>
  <si>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</si>
  <si>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</si>
  <si>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</si>
  <si>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</si>
  <si>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</si>
  <si>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</si>
  <si>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</si>
  <si>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</si>
  <si>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</si>
  <si>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</si>
  <si>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</si>
  <si>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</si>
  <si>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</si>
  <si>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</si>
  <si>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</si>
  <si>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</si>
  <si>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</si>
  <si>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</si>
  <si>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</si>
  <si>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</si>
  <si>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</si>
  <si>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</si>
  <si>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</si>
  <si>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</si>
  <si>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</si>
  <si>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</si>
  <si>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</si>
  <si>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</si>
  <si>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</si>
  <si>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</si>
  <si>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</si>
  <si>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</si>
  <si>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</si>
  <si>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</si>
  <si>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</si>
  <si>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</si>
  <si>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</si>
  <si>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</si>
  <si>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</si>
  <si>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</si>
  <si>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</si>
  <si>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</si>
  <si>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</si>
  <si>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</si>
  <si>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</si>
  <si>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</si>
  <si>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</si>
  <si>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</si>
  <si>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</si>
  <si>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</si>
  <si>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</si>
  <si>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</si>
  <si>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</si>
  <si>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</si>
  <si>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</si>
  <si>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</si>
  <si>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</si>
  <si>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</si>
  <si>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</si>
  <si>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</si>
  <si>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</si>
  <si>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</si>
  <si>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</si>
  <si>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</si>
  <si>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</si>
  <si>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</si>
  <si>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</si>
  <si>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</si>
  <si>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</si>
  <si>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</si>
  <si>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</si>
  <si>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</si>
  <si>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</si>
  <si>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</si>
  <si>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</si>
  <si>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</si>
  <si>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</si>
  <si>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</si>
  <si>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</si>
  <si>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</si>
  <si>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</si>
  <si>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</si>
  <si>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</si>
  <si>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</si>
  <si>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</si>
  <si>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</si>
  <si>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</si>
  <si>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</si>
  <si>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</si>
  <si>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</si>
  <si>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</si>
  <si>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</si>
  <si>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</si>
  <si>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</si>
  <si>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</si>
  <si>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</si>
  <si>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</si>
  <si>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</si>
  <si>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</si>
  <si>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</si>
  <si>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</si>
  <si>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</si>
  <si>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</si>
  <si>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</si>
  <si>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</si>
  <si>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</si>
  <si>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</si>
  <si>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</si>
  <si>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</si>
  <si>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</si>
  <si>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</si>
  <si>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</si>
  <si>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</si>
  <si>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</si>
  <si>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</si>
  <si>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</si>
  <si>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</si>
  <si>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</si>
  <si>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</si>
  <si>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</si>
  <si>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</si>
  <si>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</si>
  <si>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</si>
  <si>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</si>
  <si>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</si>
  <si>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</si>
  <si>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</si>
  <si>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</si>
  <si>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</si>
  <si>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</si>
  <si>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</si>
  <si>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</si>
  <si>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</si>
  <si>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</si>
  <si>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</si>
  <si>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</si>
  <si>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</si>
  <si>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</si>
  <si>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</si>
  <si>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</si>
  <si>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</si>
  <si>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</si>
  <si>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</si>
  <si>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</si>
  <si>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</si>
  <si>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</si>
  <si>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</si>
  <si>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</si>
  <si>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</si>
  <si>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</si>
  <si>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</si>
  <si>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</si>
  <si>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</si>
  <si>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</si>
  <si>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</si>
  <si>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</si>
  <si>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</si>
  <si>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</si>
  <si>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</si>
  <si>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</si>
  <si>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</si>
  <si>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</si>
  <si>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</si>
  <si>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</si>
  <si>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</si>
  <si>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</si>
  <si>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</si>
  <si>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</si>
  <si>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</si>
  <si>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</si>
  <si>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</si>
  <si>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</si>
  <si>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</si>
  <si>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</si>
  <si>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</si>
  <si>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</si>
  <si>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</si>
  <si>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</si>
  <si>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</si>
  <si>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</si>
  <si>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</si>
  <si>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</si>
  <si>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</si>
  <si>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</si>
  <si>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</si>
  <si>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</si>
  <si>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</si>
  <si>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</si>
  <si>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</si>
  <si>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</si>
  <si>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</si>
  <si>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</si>
  <si>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</si>
  <si>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</si>
  <si>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</si>
  <si>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</si>
  <si>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</si>
  <si>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</si>
  <si>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</si>
  <si>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</si>
  <si>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</si>
  <si>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</si>
  <si>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</si>
  <si>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</si>
  <si>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</si>
  <si>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</si>
  <si>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</si>
  <si>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</si>
  <si>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</si>
  <si>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</si>
  <si>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</si>
  <si>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</si>
  <si>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</si>
  <si>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</si>
  <si>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</si>
  <si>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</si>
  <si>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</si>
  <si>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</si>
  <si>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</si>
  <si>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</si>
  <si>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</si>
  <si>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</si>
  <si>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</si>
  <si>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</si>
  <si>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</si>
  <si>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</si>
  <si>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</si>
  <si>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</si>
  <si>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</si>
  <si>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</si>
  <si>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</si>
  <si>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</si>
  <si>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</si>
  <si>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</si>
  <si>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</si>
  <si>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</si>
  <si>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</si>
  <si>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</si>
  <si>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</si>
  <si>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</si>
  <si>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</si>
  <si>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</si>
  <si>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</si>
  <si>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</si>
  <si>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</si>
  <si>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</si>
  <si>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</si>
  <si>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</si>
  <si>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</si>
  <si>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</si>
  <si>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</si>
  <si>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</si>
  <si>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</si>
  <si>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</si>
  <si>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</si>
  <si>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</si>
  <si>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</si>
  <si>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</si>
  <si>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</si>
  <si>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</si>
  <si>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</si>
  <si>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</si>
  <si>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</si>
  <si>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</si>
  <si>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</si>
  <si>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</si>
  <si>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</si>
  <si>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</si>
  <si>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</si>
  <si>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</si>
  <si>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</si>
  <si>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</si>
  <si>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</si>
  <si>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</si>
  <si>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</si>
  <si>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</si>
  <si>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</si>
  <si>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</si>
  <si>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</si>
  <si>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</si>
  <si>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</si>
  <si>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</si>
  <si>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</si>
  <si>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</si>
  <si>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</si>
  <si>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</si>
  <si>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</si>
  <si>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</si>
  <si>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</si>
  <si>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</si>
  <si>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</si>
  <si>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</si>
  <si>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</si>
  <si>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</si>
  <si>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</si>
  <si>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</si>
  <si>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</si>
  <si>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</si>
  <si>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</si>
  <si>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</si>
  <si>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</si>
  <si>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</si>
  <si>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</si>
  <si>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</si>
  <si>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</si>
  <si>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</si>
  <si>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</si>
  <si>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</si>
  <si>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</si>
  <si>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</si>
  <si>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</si>
  <si>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</si>
  <si>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</si>
  <si>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</si>
  <si>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</si>
  <si>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</si>
  <si>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</si>
  <si>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</si>
  <si>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</si>
  <si>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</si>
  <si>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</si>
  <si>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</si>
  <si>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</si>
  <si>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</si>
  <si>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</si>
  <si>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</si>
  <si>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</si>
  <si>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</si>
  <si>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</si>
  <si>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</si>
  <si>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</si>
  <si>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</si>
  <si>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</si>
  <si>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</si>
  <si>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</si>
  <si>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</si>
  <si>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</si>
  <si>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</si>
  <si>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</si>
  <si>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</si>
  <si>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</si>
  <si>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</si>
  <si>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</si>
  <si>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</si>
  <si>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</si>
  <si>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</si>
  <si>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</si>
  <si>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</si>
  <si>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</si>
  <si>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</si>
  <si>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</si>
  <si>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</si>
  <si>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</si>
  <si>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</si>
  <si>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</si>
  <si>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</si>
  <si>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</si>
  <si>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</si>
  <si>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</si>
  <si>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</si>
  <si>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</si>
  <si>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</si>
  <si>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</si>
  <si>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</si>
  <si>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</si>
  <si>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</si>
  <si>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</si>
  <si>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</si>
  <si>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</si>
  <si>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</si>
  <si>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</si>
  <si>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</si>
  <si>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</si>
  <si>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</si>
  <si>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</si>
  <si>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</si>
  <si>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</si>
  <si>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</si>
  <si>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</si>
  <si>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</si>
  <si>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</si>
  <si>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</si>
  <si>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</si>
  <si>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</si>
  <si>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</si>
  <si>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</si>
  <si>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</si>
  <si>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</si>
  <si>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</si>
  <si>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</si>
  <si>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</si>
  <si>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</si>
  <si>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</si>
  <si>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</si>
  <si>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</si>
  <si>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</si>
  <si>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</si>
  <si>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</si>
  <si>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</si>
  <si>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</si>
  <si>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</si>
  <si>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</si>
  <si>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</si>
  <si>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</si>
  <si>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</si>
  <si>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</si>
  <si>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</si>
  <si>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</si>
  <si>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</si>
  <si>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</si>
  <si>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</si>
  <si>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</si>
  <si>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</si>
  <si>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</si>
  <si>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</si>
  <si>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</si>
  <si>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</si>
  <si>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</si>
  <si>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</si>
  <si>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</si>
  <si>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</si>
  <si>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</si>
  <si>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</si>
  <si>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</si>
  <si>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</si>
  <si>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</si>
  <si>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</si>
  <si>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</si>
  <si>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</si>
  <si>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</si>
  <si>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</si>
  <si>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</si>
  <si>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</si>
  <si>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</si>
  <si>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</si>
  <si>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</si>
  <si>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</si>
  <si>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</si>
  <si>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</si>
  <si>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</si>
  <si>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</si>
  <si>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</si>
  <si>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</si>
  <si>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</si>
  <si>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</si>
  <si>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</si>
  <si>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</si>
  <si>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</si>
  <si>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</si>
  <si>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</si>
  <si>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</si>
  <si>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</si>
  <si>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</si>
  <si>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</si>
  <si>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</si>
  <si>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</si>
  <si>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</si>
  <si>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</si>
  <si>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</si>
  <si>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</si>
  <si>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</si>
  <si>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</si>
  <si>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</si>
  <si>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</si>
  <si>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</si>
  <si>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</si>
  <si>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</si>
  <si>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</si>
  <si>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</si>
  <si>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</si>
  <si>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</si>
  <si>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</si>
  <si>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</si>
  <si>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</si>
  <si>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</si>
  <si>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</si>
  <si>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</si>
  <si>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</si>
  <si>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</si>
  <si>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</si>
  <si>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</si>
  <si>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</si>
  <si>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</si>
  <si>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</si>
  <si>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</si>
  <si>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</si>
  <si>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</si>
  <si>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</si>
  <si>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</si>
  <si>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</si>
  <si>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</si>
  <si>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</si>
  <si>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</si>
  <si>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</si>
  <si>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</si>
  <si>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</si>
  <si>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</si>
  <si>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</si>
  <si>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</si>
  <si>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</si>
  <si>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</si>
  <si>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</si>
  <si>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</si>
  <si>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</si>
  <si>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</si>
  <si>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</si>
  <si>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</si>
  <si>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</si>
  <si>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</si>
  <si>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</si>
  <si>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</si>
  <si>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</si>
  <si>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</si>
  <si>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</si>
  <si>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</si>
  <si>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</si>
  <si>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</si>
  <si>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</si>
  <si>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</si>
  <si>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</si>
  <si>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</si>
  <si>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</si>
  <si>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</si>
  <si>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</si>
  <si>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</si>
  <si>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</si>
  <si>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</si>
  <si>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</si>
  <si>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</si>
  <si>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</si>
  <si>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</si>
  <si>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</si>
  <si>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</si>
  <si>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</si>
  <si>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</si>
  <si>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</si>
  <si>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</si>
  <si>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</si>
  <si>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</si>
  <si>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</si>
  <si>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</si>
  <si>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</si>
  <si>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</si>
  <si>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</si>
  <si>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</si>
  <si>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</si>
  <si>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</si>
  <si>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</si>
  <si>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</si>
  <si>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</si>
  <si>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</si>
  <si>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</si>
  <si>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</si>
  <si>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</si>
  <si>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</si>
  <si>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</si>
  <si>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</si>
  <si>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</si>
  <si>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</si>
  <si>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</si>
  <si>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</si>
  <si>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</si>
  <si>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</si>
  <si>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</si>
  <si>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</si>
  <si>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</si>
  <si>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</si>
  <si>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</si>
  <si>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</si>
  <si>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</si>
  <si>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</si>
  <si>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</si>
  <si>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</si>
  <si>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</si>
  <si>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</si>
  <si>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</si>
  <si>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</si>
  <si>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</si>
  <si>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</si>
  <si>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</si>
  <si>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</si>
  <si>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</si>
  <si>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</si>
  <si>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</si>
  <si>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</si>
  <si>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</si>
  <si>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</si>
  <si>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</si>
  <si>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</si>
  <si>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</si>
  <si>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</si>
  <si>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</si>
  <si>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</si>
  <si>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</si>
  <si>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</si>
  <si>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</si>
  <si>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</si>
  <si>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</si>
  <si>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</si>
  <si>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</si>
  <si>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</si>
  <si>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</si>
  <si>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</si>
  <si>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</si>
  <si>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</si>
  <si>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</si>
  <si>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</si>
  <si>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</si>
  <si>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</si>
  <si>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</si>
  <si>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</si>
  <si>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</si>
  <si>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</si>
  <si>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</si>
  <si>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</si>
  <si>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</si>
  <si>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</si>
  <si>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</si>
  <si>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</si>
  <si>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</si>
  <si>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</si>
  <si>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</si>
  <si>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</si>
  <si>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</si>
  <si>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</si>
  <si>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</si>
  <si>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</si>
  <si>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</si>
  <si>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</si>
  <si>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</si>
  <si>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</si>
  <si>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</si>
  <si>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</si>
  <si>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</si>
  <si>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</si>
  <si>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</si>
  <si>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</si>
  <si>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</si>
  <si>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</si>
  <si>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</si>
  <si>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</si>
  <si>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</si>
  <si>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</si>
  <si>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</si>
  <si>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</si>
  <si>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</si>
  <si>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</si>
  <si>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</si>
  <si>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</si>
  <si>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</si>
  <si>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</si>
  <si>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</si>
  <si>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</si>
  <si>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</si>
  <si>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</si>
  <si>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</si>
  <si>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</si>
  <si>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</si>
  <si>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</si>
  <si>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</si>
  <si>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</si>
  <si>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</si>
  <si>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</si>
  <si>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</si>
  <si>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</si>
  <si>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</si>
  <si>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</si>
  <si>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</si>
  <si>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</si>
  <si>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</si>
  <si>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</si>
  <si>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</si>
  <si>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</si>
  <si>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</si>
  <si>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</si>
  <si>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</si>
  <si>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</si>
  <si>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</si>
  <si>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</si>
  <si>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</si>
  <si>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</si>
  <si>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</si>
  <si>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</si>
  <si>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</si>
  <si>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</si>
  <si>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</si>
  <si>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</si>
  <si>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</si>
  <si>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</si>
  <si>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</si>
  <si>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</si>
  <si>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</si>
  <si>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</si>
  <si>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</si>
  <si>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</si>
  <si>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</si>
  <si>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</si>
  <si>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</si>
  <si>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</si>
  <si>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</si>
  <si>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</si>
  <si>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</si>
  <si>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</si>
  <si>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</si>
  <si>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</si>
  <si>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</si>
  <si>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</si>
  <si>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</si>
  <si>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</si>
  <si>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</si>
  <si>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</si>
  <si>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</si>
  <si>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</si>
  <si>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</si>
  <si>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</si>
  <si>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</si>
  <si>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</si>
  <si>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</si>
  <si>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</si>
  <si>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</si>
  <si>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</si>
  <si>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</si>
  <si>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</si>
  <si>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</si>
  <si>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</si>
  <si>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</si>
  <si>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</si>
  <si>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</si>
  <si>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</si>
  <si>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</si>
  <si>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</si>
  <si>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</si>
  <si>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</si>
  <si>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</si>
  <si>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</si>
  <si>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</si>
  <si>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</si>
  <si>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</si>
  <si>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</si>
  <si>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</si>
  <si>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</si>
  <si>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</si>
  <si>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</si>
  <si>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</si>
  <si>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</si>
  <si>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</si>
  <si>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</si>
  <si>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</si>
  <si>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</si>
  <si>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</si>
  <si>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</si>
  <si>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</si>
  <si>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</si>
  <si>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</si>
  <si>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</si>
  <si>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</si>
  <si>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</si>
  <si>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</si>
  <si>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</si>
  <si>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</si>
  <si>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</si>
  <si>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</si>
  <si>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</si>
  <si>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</si>
  <si>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</si>
  <si>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</si>
  <si>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</si>
  <si>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</si>
  <si>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</si>
  <si>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</si>
  <si>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</si>
  <si>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</si>
  <si>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</si>
  <si>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</si>
  <si>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</si>
  <si>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</si>
  <si>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</si>
  <si>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</si>
  <si>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</si>
  <si>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</si>
  <si>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</si>
  <si>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</si>
  <si>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</si>
  <si>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</si>
  <si>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</si>
  <si>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</si>
  <si>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</si>
  <si>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</si>
  <si>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</si>
  <si>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</si>
  <si>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</si>
  <si>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</si>
  <si>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</si>
  <si>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</si>
  <si>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</si>
  <si>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</si>
  <si>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</si>
  <si>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</si>
  <si>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</si>
  <si>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</si>
  <si>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</si>
  <si>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</si>
  <si>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</si>
  <si>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</si>
  <si>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</si>
  <si>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</si>
  <si>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</si>
  <si>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</si>
  <si>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</si>
  <si>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</si>
  <si>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</si>
  <si>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</si>
  <si>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</si>
  <si>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</si>
  <si>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</si>
  <si>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</si>
  <si>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</si>
  <si>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</si>
  <si>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</si>
  <si>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</si>
  <si>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</si>
  <si>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</si>
  <si>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</si>
  <si>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</si>
  <si>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</si>
  <si>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</si>
  <si>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</si>
  <si>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</si>
  <si>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</si>
  <si>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</si>
  <si>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</si>
  <si>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</si>
  <si>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</si>
  <si>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</si>
  <si>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</si>
  <si>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</si>
  <si>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</si>
  <si>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</si>
  <si>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</si>
  <si>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</si>
  <si>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</si>
  <si>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</si>
  <si>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</si>
  <si>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</si>
  <si>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</si>
  <si>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</si>
  <si>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</si>
  <si>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</si>
  <si>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</si>
  <si>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</si>
  <si>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</si>
  <si>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</si>
  <si>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</si>
  <si>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</si>
  <si>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</si>
  <si>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</si>
  <si>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</si>
  <si>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</si>
  <si>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</si>
  <si>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</si>
  <si>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</si>
  <si>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</si>
  <si>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</si>
  <si>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</si>
  <si>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</si>
  <si>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</si>
  <si>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</si>
  <si>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</si>
  <si>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</si>
  <si>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</si>
  <si>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</si>
  <si>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</si>
  <si>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</si>
  <si>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</si>
  <si>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</si>
  <si>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</si>
  <si>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</si>
  <si>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</si>
  <si>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</si>
  <si>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</si>
  <si>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</si>
  <si>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</si>
  <si>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</si>
  <si>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</si>
  <si>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</si>
  <si>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</si>
  <si>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</si>
  <si>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</si>
  <si>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</si>
  <si>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</si>
  <si>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</si>
  <si>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</si>
  <si>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</si>
  <si>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</si>
  <si>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</si>
  <si>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</si>
  <si>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</si>
  <si>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</si>
  <si>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</si>
  <si>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</si>
  <si>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</si>
  <si>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</si>
  <si>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</si>
  <si>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</si>
  <si>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</si>
  <si>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</si>
  <si>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</si>
  <si>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</si>
  <si>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</si>
  <si>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</si>
  <si>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</si>
  <si>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</si>
  <si>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</si>
  <si>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</si>
  <si>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</si>
  <si>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</si>
  <si>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</si>
  <si>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</si>
  <si>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</si>
  <si>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</si>
  <si>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</si>
  <si>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</si>
  <si>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</si>
  <si>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</si>
  <si>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</si>
  <si>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</si>
  <si>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</si>
  <si>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</si>
  <si>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</si>
  <si>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</si>
  <si>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</si>
  <si>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</si>
  <si>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</si>
  <si>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</si>
  <si>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</si>
  <si>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</si>
  <si>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</si>
  <si>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</si>
  <si>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</si>
  <si>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</si>
  <si>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</si>
  <si>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</si>
  <si>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</si>
  <si>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</si>
  <si>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</si>
  <si>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</si>
  <si>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</si>
  <si>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</si>
  <si>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</si>
  <si>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</si>
  <si>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</si>
  <si>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</si>
  <si>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</si>
  <si>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</si>
  <si>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</si>
  <si>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</si>
  <si>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</si>
  <si>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</si>
  <si>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</si>
  <si>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</si>
  <si>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</si>
  <si>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</si>
  <si>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</si>
  <si>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</si>
  <si>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</si>
  <si>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</si>
  <si>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</si>
  <si>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</si>
  <si>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</si>
  <si>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</si>
  <si>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</si>
  <si>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</si>
  <si>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</si>
  <si>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</si>
  <si>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</si>
  <si>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</si>
  <si>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</si>
  <si>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</si>
  <si>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</si>
  <si>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</si>
  <si>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</si>
  <si>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</si>
  <si>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</si>
  <si>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</si>
  <si>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</si>
  <si>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</si>
  <si>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</si>
  <si>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</si>
  <si>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</si>
  <si>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</si>
  <si>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</si>
  <si>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</si>
  <si>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</si>
  <si>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</si>
  <si>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</si>
  <si>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</si>
  <si>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</si>
  <si>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</si>
  <si>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</si>
  <si>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</si>
  <si>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</si>
  <si>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</si>
  <si>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</si>
  <si>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</si>
  <si>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</si>
  <si>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</si>
  <si>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</si>
  <si>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</si>
  <si>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</si>
  <si>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</si>
  <si>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</si>
  <si>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</si>
  <si>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</si>
  <si>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</si>
  <si>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</si>
  <si>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</si>
  <si>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</si>
  <si>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</si>
  <si>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</si>
  <si>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</si>
  <si>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</si>
  <si>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</si>
  <si>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</si>
  <si>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</si>
  <si>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</si>
  <si>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</si>
  <si>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</si>
  <si>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</si>
  <si>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</si>
  <si>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</si>
  <si>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</si>
  <si>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</si>
  <si>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</si>
  <si>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</si>
  <si>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</si>
  <si>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</si>
  <si>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</si>
  <si>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</si>
  <si>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</si>
  <si>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</si>
  <si>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</si>
  <si>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</si>
  <si>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</si>
  <si>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</si>
  <si>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</si>
  <si>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</si>
  <si>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</si>
  <si>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</si>
  <si>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</si>
  <si>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</si>
  <si>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</si>
  <si>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</si>
  <si>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</si>
  <si>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</si>
  <si>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</si>
  <si>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</si>
  <si>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</si>
  <si>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</si>
  <si>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</si>
  <si>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</si>
  <si>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</si>
  <si>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</si>
  <si>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</si>
  <si>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</si>
  <si>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</si>
  <si>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</si>
  <si>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</si>
  <si>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</si>
  <si>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</si>
  <si>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</si>
  <si>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</si>
  <si>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</si>
  <si>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</si>
  <si>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</si>
  <si>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</si>
  <si>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</si>
  <si>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</si>
  <si>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</si>
  <si>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</si>
  <si>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</si>
  <si>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</si>
  <si>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</si>
  <si>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</si>
  <si>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</si>
  <si>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</si>
  <si>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</si>
  <si>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</si>
  <si>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</si>
  <si>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</si>
  <si>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</si>
  <si>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</si>
  <si>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</si>
  <si>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</si>
  <si>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</si>
  <si>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</si>
  <si>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</si>
  <si>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</si>
  <si>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</si>
  <si>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</si>
  <si>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</si>
  <si>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</si>
  <si>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</si>
  <si>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</si>
  <si>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</si>
  <si>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</si>
  <si>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</si>
  <si>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</si>
  <si>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</si>
  <si>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</si>
  <si>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</si>
  <si>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</si>
  <si>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</si>
  <si>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</si>
  <si>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</si>
  <si>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</si>
  <si>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</si>
  <si>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</si>
  <si>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</si>
  <si>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</si>
  <si>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</si>
  <si>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</si>
  <si>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</si>
  <si>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</si>
  <si>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</si>
  <si>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</si>
  <si>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</si>
  <si>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</si>
  <si>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</si>
  <si>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</si>
  <si>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</si>
  <si>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</si>
  <si>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</si>
  <si>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</si>
  <si>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</si>
  <si>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</si>
  <si>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</si>
  <si>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</si>
  <si>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</si>
  <si>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</si>
  <si>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</si>
  <si>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</si>
  <si>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</si>
  <si>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</si>
  <si>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</si>
  <si>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</si>
  <si>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</si>
  <si>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</si>
  <si>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</si>
  <si>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</si>
  <si>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</si>
  <si>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</si>
  <si>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</si>
  <si>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</si>
  <si>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</si>
  <si>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</si>
  <si>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</si>
  <si>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</si>
  <si>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</si>
  <si>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</si>
  <si>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</si>
  <si>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</si>
  <si>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</si>
  <si>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</si>
  <si>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</si>
  <si>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</si>
  <si>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</si>
  <si>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</si>
  <si>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</si>
  <si>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</si>
  <si>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</si>
  <si>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</si>
  <si>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</si>
  <si>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</si>
  <si>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</si>
  <si>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</si>
  <si>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</si>
  <si>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</si>
  <si>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</si>
  <si>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</si>
  <si>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</si>
  <si>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</si>
  <si>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</si>
  <si>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</si>
  <si>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</si>
  <si>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</si>
  <si>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</si>
  <si>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</si>
  <si>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</si>
  <si>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</si>
  <si>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</si>
  <si>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</si>
  <si>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</si>
  <si>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</si>
  <si>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</si>
  <si>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</si>
  <si>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</si>
  <si>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</si>
  <si>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</si>
  <si>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</si>
  <si>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</si>
  <si>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</si>
  <si>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</si>
  <si>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</si>
  <si>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</si>
  <si>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</si>
  <si>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</si>
  <si>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</si>
  <si>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</si>
  <si>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</si>
  <si>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</si>
  <si>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</si>
  <si>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</si>
  <si>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</si>
  <si>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</si>
  <si>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</si>
  <si>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</si>
  <si>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</si>
  <si>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</si>
  <si>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</si>
  <si>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</si>
  <si>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</si>
  <si>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</si>
  <si>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</si>
  <si>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</si>
  <si>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</si>
  <si>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</si>
  <si>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</si>
  <si>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</si>
  <si>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</si>
  <si>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</si>
  <si>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</si>
  <si>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</si>
  <si>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</si>
  <si>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</si>
  <si>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</si>
  <si>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</si>
  <si>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</si>
  <si>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</si>
  <si>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</si>
  <si>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</si>
  <si>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</si>
  <si>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</si>
  <si>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</si>
  <si>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</si>
  <si>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</si>
  <si>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</si>
  <si>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</si>
  <si>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</si>
  <si>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</si>
  <si>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</si>
  <si>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</si>
  <si>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</si>
  <si>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</si>
  <si>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</si>
  <si>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</si>
  <si>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</si>
  <si>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</si>
  <si>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</si>
  <si>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</si>
  <si>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</si>
  <si>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</si>
  <si>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</si>
  <si>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</si>
  <si>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</si>
  <si>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</si>
  <si>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</si>
  <si>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</si>
  <si>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</si>
  <si>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</si>
  <si>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</si>
  <si>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</si>
  <si>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</si>
  <si>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</si>
  <si>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</si>
  <si>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</si>
  <si>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</si>
  <si>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</si>
  <si>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</si>
  <si>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</si>
  <si>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</si>
  <si>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</si>
  <si>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</si>
  <si>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</si>
  <si>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</si>
  <si>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</si>
  <si>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</si>
  <si>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</si>
  <si>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</si>
  <si>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</si>
  <si>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</si>
  <si>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</si>
  <si>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</si>
  <si>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</si>
  <si>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</si>
  <si>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</si>
  <si>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</si>
  <si>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</si>
  <si>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</si>
  <si>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</si>
  <si>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</si>
  <si>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</si>
  <si>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</si>
  <si>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</si>
  <si>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</si>
  <si>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</si>
  <si>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</si>
  <si>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</si>
  <si>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</si>
  <si>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</si>
  <si>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</si>
  <si>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</si>
  <si>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</si>
  <si>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</si>
  <si>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</si>
  <si>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</si>
  <si>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</si>
  <si>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</si>
  <si>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</si>
  <si>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</si>
  <si>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</si>
  <si>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</si>
  <si>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</si>
  <si>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</si>
  <si>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</si>
  <si>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</si>
  <si>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</si>
  <si>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</si>
  <si>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</si>
  <si>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</si>
  <si>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</si>
  <si>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</si>
  <si>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</si>
  <si>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</si>
  <si>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</si>
  <si>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</si>
  <si>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</si>
  <si>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</si>
  <si>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</si>
  <si>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</si>
  <si>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</si>
  <si>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</si>
  <si>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</si>
  <si>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</si>
  <si>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</si>
  <si>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</si>
  <si>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</si>
  <si>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</si>
  <si>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</si>
  <si>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</si>
  <si>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</si>
  <si>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</si>
  <si>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</si>
  <si>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</si>
  <si>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</si>
  <si>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</si>
  <si>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</si>
  <si>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</si>
  <si>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</si>
  <si>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</si>
  <si>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</si>
  <si>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</si>
  <si>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</si>
  <si>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</si>
  <si>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</si>
  <si>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</si>
  <si>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</si>
  <si>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</si>
  <si>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</si>
  <si>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</si>
  <si>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</si>
  <si>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</si>
  <si>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</si>
  <si>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</si>
  <si>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</si>
  <si>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</si>
  <si>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</si>
  <si>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</si>
  <si>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</si>
  <si>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</si>
  <si>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</si>
  <si>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</si>
  <si>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</si>
  <si>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</si>
  <si>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</si>
  <si>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</si>
  <si>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</si>
  <si>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</si>
  <si>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</si>
  <si>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</si>
  <si>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</si>
  <si>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</si>
  <si>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</si>
  <si>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</si>
  <si>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</si>
  <si>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</si>
  <si>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</si>
  <si>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</si>
  <si>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</si>
  <si>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</si>
  <si>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</si>
  <si>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</si>
  <si>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</si>
  <si>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</si>
  <si>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</si>
  <si>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</si>
  <si>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</si>
  <si>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</si>
  <si>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</si>
  <si>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</si>
  <si>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</si>
  <si>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</si>
  <si>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</si>
  <si>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</si>
  <si>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</si>
  <si>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</si>
  <si>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</si>
  <si>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</si>
  <si>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</si>
  <si>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</si>
  <si>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</si>
  <si>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</si>
  <si>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</si>
  <si>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</si>
  <si>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</si>
  <si>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</si>
  <si>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</si>
  <si>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</si>
  <si>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</si>
  <si>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</si>
  <si>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</si>
  <si>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</si>
  <si>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</si>
  <si>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</si>
  <si>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</si>
  <si>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</si>
  <si>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</si>
  <si>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</si>
  <si>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</si>
  <si>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</si>
  <si>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</si>
  <si>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</si>
  <si>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</si>
  <si>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</si>
  <si>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</si>
  <si>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</si>
  <si>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</si>
  <si>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</si>
  <si>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</si>
  <si>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</si>
  <si>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</si>
  <si>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</si>
  <si>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</si>
  <si>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</si>
  <si>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</si>
  <si>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</si>
  <si>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</si>
  <si>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</si>
  <si>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</si>
  <si>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</si>
  <si>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</si>
  <si>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</si>
  <si>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</si>
  <si>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</si>
  <si>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</si>
  <si>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</si>
  <si>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</si>
  <si>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</si>
  <si>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</si>
  <si>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</si>
  <si>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</si>
  <si>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</si>
  <si>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</si>
  <si>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</si>
  <si>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</si>
  <si>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</si>
  <si>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</si>
  <si>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</si>
  <si>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</si>
  <si>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</si>
  <si>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</si>
  <si>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</si>
  <si>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</si>
  <si>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</si>
  <si>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</si>
  <si>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</si>
  <si>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</si>
  <si>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</si>
  <si>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</si>
  <si>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</si>
  <si>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</si>
  <si>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</si>
  <si>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</si>
  <si>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</si>
  <si>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</si>
  <si>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</si>
  <si>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</si>
  <si>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</si>
  <si>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</si>
  <si>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</si>
  <si>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</si>
  <si>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</si>
  <si>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</si>
  <si>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</si>
  <si>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</si>
  <si>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</si>
  <si>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</si>
  <si>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</si>
  <si>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</si>
  <si>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</si>
  <si>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</si>
  <si>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</si>
  <si>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</si>
  <si>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</si>
  <si>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</si>
  <si>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</si>
  <si>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</si>
  <si>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</si>
  <si>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</si>
  <si>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</si>
  <si>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</si>
  <si>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</si>
  <si>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</si>
  <si>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</si>
  <si>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</si>
  <si>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</si>
  <si>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</si>
  <si>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</si>
  <si>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</si>
  <si>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</si>
  <si>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</si>
  <si>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</si>
  <si>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</si>
  <si>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</si>
  <si>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</si>
  <si>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</si>
  <si>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</si>
  <si>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</si>
  <si>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</si>
  <si>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</si>
  <si>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</si>
  <si>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</si>
  <si>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</si>
  <si>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</si>
  <si>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</si>
  <si>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</si>
  <si>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</si>
  <si>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</si>
  <si>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</si>
  <si>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</si>
  <si>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</si>
  <si>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</si>
  <si>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</si>
  <si>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</si>
  <si>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</si>
  <si>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</si>
  <si>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</si>
  <si>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</si>
  <si>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</si>
  <si>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</si>
  <si>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</si>
  <si>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</si>
  <si>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</si>
  <si>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</si>
  <si>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</si>
  <si>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</si>
  <si>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</si>
  <si>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</si>
  <si>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</si>
  <si>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</si>
  <si>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</si>
  <si>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</si>
  <si>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</si>
  <si>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</si>
  <si>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</si>
  <si>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</si>
  <si>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</si>
  <si>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</si>
  <si>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</si>
  <si>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</si>
  <si>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</si>
  <si>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</si>
  <si>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</si>
  <si>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</si>
  <si>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</si>
  <si>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</si>
  <si>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</si>
  <si>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</si>
  <si>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</si>
  <si>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</si>
  <si>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</si>
  <si>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</si>
  <si>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</si>
  <si>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</si>
  <si>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</si>
  <si>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</si>
  <si>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</si>
  <si>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</si>
  <si>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</si>
  <si>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</si>
  <si>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</si>
  <si>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</si>
  <si>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</si>
  <si>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</si>
  <si>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</si>
  <si>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</si>
  <si>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</si>
  <si>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</si>
  <si>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</si>
  <si>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</si>
  <si>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</si>
  <si>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</si>
  <si>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</si>
  <si>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</si>
  <si>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</si>
  <si>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</si>
  <si>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</si>
  <si>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</si>
  <si>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</si>
  <si>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</si>
  <si>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</si>
  <si>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</si>
  <si>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</si>
  <si>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</si>
  <si>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</si>
  <si>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</si>
  <si>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</si>
  <si>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</si>
  <si>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</si>
  <si>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</si>
  <si>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</si>
  <si>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</si>
  <si>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</si>
  <si>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</si>
  <si>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</si>
  <si>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</si>
  <si>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</si>
  <si>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</si>
  <si>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</si>
  <si>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</si>
  <si>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</si>
  <si>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</si>
  <si>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</si>
  <si>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</si>
  <si>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</si>
  <si>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</si>
  <si>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</si>
  <si>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</si>
  <si>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</si>
  <si>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</si>
  <si>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</si>
  <si>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</si>
  <si>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</si>
  <si>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</si>
  <si>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</si>
  <si>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</si>
  <si>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</si>
  <si>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</si>
  <si>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</si>
  <si>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</si>
  <si>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</si>
  <si>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</si>
  <si>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</si>
  <si>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</si>
  <si>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</si>
  <si>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</si>
  <si>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</si>
  <si>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</si>
  <si>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</si>
  <si>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</si>
  <si>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</si>
  <si>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</si>
  <si>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</si>
  <si>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</si>
  <si>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</si>
  <si>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</si>
  <si>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</si>
  <si>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</si>
  <si>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</si>
  <si>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</si>
  <si>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</si>
  <si>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</si>
  <si>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</si>
  <si>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</si>
  <si>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</si>
  <si>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</si>
  <si>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</si>
  <si>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</si>
  <si>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</si>
  <si>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</si>
  <si>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</si>
  <si>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</si>
  <si>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</si>
  <si>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</si>
  <si>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</si>
  <si>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</si>
  <si>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</si>
  <si>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</si>
  <si>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</si>
  <si>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</si>
  <si>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</si>
  <si>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</si>
  <si>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</si>
  <si>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</si>
  <si>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</si>
  <si>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</si>
  <si>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</si>
  <si>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</si>
  <si>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</si>
  <si>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</si>
  <si>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</si>
  <si>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</si>
  <si>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</si>
  <si>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</si>
  <si>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</si>
  <si>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</si>
  <si>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</si>
  <si>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</si>
  <si>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</si>
  <si>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</si>
  <si>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</si>
  <si>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</si>
  <si>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</si>
  <si>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</si>
  <si>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</si>
  <si>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</si>
  <si>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</si>
  <si>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</si>
  <si>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</si>
  <si>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</si>
  <si>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</si>
  <si>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</si>
  <si>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</si>
  <si>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</si>
  <si>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</si>
  <si>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</si>
  <si>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</si>
  <si>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</si>
  <si>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</si>
  <si>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</si>
  <si>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</si>
  <si>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</si>
  <si>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</si>
  <si>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</si>
  <si>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</si>
  <si>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</si>
  <si>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</si>
  <si>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</si>
  <si>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</si>
  <si>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</si>
  <si>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</si>
  <si>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</si>
  <si>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</si>
  <si>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</si>
  <si>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</si>
  <si>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</si>
  <si>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</si>
  <si>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</si>
  <si>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</si>
  <si>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</si>
  <si>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</si>
  <si>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</si>
  <si>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</si>
  <si>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</si>
  <si>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</si>
  <si>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</si>
  <si>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</si>
  <si>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</si>
  <si>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</si>
  <si>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</si>
  <si>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</si>
  <si>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</si>
  <si>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</si>
  <si>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</si>
  <si>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</si>
  <si>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</si>
  <si>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</si>
  <si>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</si>
  <si>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</si>
  <si>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</si>
  <si>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</si>
  <si>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</si>
  <si>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</si>
  <si>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</si>
  <si>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</si>
  <si>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</si>
  <si>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</si>
  <si>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</si>
  <si>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</si>
  <si>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</si>
  <si>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</si>
  <si>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</si>
  <si>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</si>
  <si>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</si>
  <si>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</si>
  <si>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</si>
  <si>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</si>
  <si>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</si>
  <si>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</si>
  <si>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</si>
  <si>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</si>
  <si>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</si>
  <si>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</si>
  <si>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</si>
  <si>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</si>
  <si>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</si>
  <si>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</si>
  <si>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</si>
  <si>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</si>
  <si>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</si>
  <si>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</si>
  <si>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</si>
  <si>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</si>
  <si>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</si>
  <si>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</si>
  <si>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</si>
  <si>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</si>
  <si>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</si>
  <si>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</si>
  <si>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</si>
  <si>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</si>
  <si>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</si>
  <si>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</si>
  <si>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</si>
  <si>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</si>
  <si>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</si>
  <si>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</si>
  <si>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</si>
  <si>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</si>
  <si>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</si>
  <si>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</si>
  <si>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</si>
  <si>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</si>
  <si>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</si>
  <si>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</si>
  <si>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</si>
  <si>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</si>
  <si>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</si>
  <si>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</si>
  <si>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</si>
  <si>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</si>
  <si>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</si>
  <si>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</si>
  <si>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</si>
  <si>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</si>
  <si>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</si>
  <si>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</si>
  <si>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</si>
  <si>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</si>
  <si>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</si>
  <si>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</si>
  <si>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</si>
  <si>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</si>
  <si>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</si>
  <si>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</si>
  <si>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</si>
  <si>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</si>
  <si>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</si>
  <si>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</si>
  <si>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</si>
  <si>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</si>
  <si>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</si>
  <si>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</si>
  <si>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</si>
  <si>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</si>
  <si>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</si>
  <si>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</si>
  <si>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</si>
  <si>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</si>
  <si>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</si>
  <si>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</si>
  <si>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</si>
  <si>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</si>
  <si>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</si>
  <si>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</si>
  <si>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</si>
  <si>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</si>
  <si>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</si>
  <si>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</si>
  <si>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</si>
  <si>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</si>
  <si>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</si>
  <si>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</si>
  <si>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</si>
  <si>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</si>
  <si>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</si>
  <si>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</si>
  <si>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</si>
  <si>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</si>
  <si>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</si>
  <si>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</si>
  <si>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</si>
  <si>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</si>
  <si>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</si>
  <si>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</si>
  <si>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</si>
  <si>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</si>
  <si>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</si>
  <si>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</si>
  <si>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</si>
  <si>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</si>
  <si>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</si>
  <si>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</si>
  <si>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</si>
  <si>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</si>
  <si>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</si>
  <si>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</si>
  <si>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</si>
  <si>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</si>
  <si>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</si>
  <si>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</si>
  <si>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</si>
  <si>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</si>
  <si>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</si>
  <si>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</si>
  <si>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</si>
  <si>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</si>
  <si>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</si>
  <si>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</si>
  <si>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</si>
  <si>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</si>
  <si>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</si>
  <si>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</si>
  <si>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</si>
  <si>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</si>
  <si>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</si>
  <si>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</si>
  <si>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</si>
  <si>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</si>
  <si>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</si>
  <si>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</si>
  <si>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</si>
  <si>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</si>
  <si>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</si>
  <si>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</si>
  <si>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</si>
  <si>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</si>
  <si>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</si>
  <si>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</si>
  <si>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</si>
  <si>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</si>
  <si>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</si>
  <si>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</si>
  <si>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</si>
  <si>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</si>
  <si>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</si>
  <si>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</si>
  <si>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</si>
  <si>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</si>
  <si>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</si>
  <si>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</si>
  <si>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</si>
  <si>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</si>
  <si>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</si>
  <si>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</si>
  <si>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</si>
  <si>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</si>
  <si>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</si>
  <si>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</si>
  <si>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</si>
  <si>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</si>
  <si>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</si>
  <si>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</si>
  <si>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</si>
  <si>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</si>
  <si>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</si>
  <si>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</si>
  <si>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</si>
  <si>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</si>
  <si>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</si>
  <si>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</si>
  <si>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</si>
  <si>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</si>
  <si>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</si>
  <si>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</si>
  <si>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</si>
  <si>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</si>
  <si>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</si>
  <si>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</si>
  <si>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</si>
  <si>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</si>
  <si>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</si>
  <si>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</si>
  <si>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</si>
  <si>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</si>
  <si>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</si>
  <si>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</si>
  <si>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</si>
  <si>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</si>
  <si>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</si>
  <si>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</si>
  <si>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</si>
  <si>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</si>
  <si>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</si>
  <si>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</si>
  <si>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</si>
  <si>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</si>
  <si>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</si>
  <si>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</si>
  <si>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</si>
  <si>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</si>
  <si>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</si>
  <si>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</si>
  <si>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</si>
  <si>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</si>
  <si>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</si>
  <si>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</si>
  <si>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</si>
  <si>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</si>
  <si>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</si>
  <si>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</si>
  <si>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</si>
  <si>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</si>
  <si>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</si>
  <si>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</si>
  <si>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</si>
  <si>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</si>
  <si>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</si>
  <si>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</si>
  <si>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</si>
  <si>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</si>
  <si>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</si>
  <si>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</si>
  <si>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</si>
  <si>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</si>
  <si>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</si>
  <si>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</si>
  <si>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</si>
  <si>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</si>
  <si>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</si>
  <si>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</si>
  <si>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</si>
  <si>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</si>
  <si>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</si>
  <si>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</si>
  <si>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</si>
  <si>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</si>
  <si>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</si>
  <si>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</si>
  <si>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</si>
  <si>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</si>
  <si>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</si>
  <si>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</si>
  <si>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</si>
  <si>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</si>
  <si>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</si>
  <si>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</si>
  <si>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</si>
  <si>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</si>
  <si>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</si>
  <si>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</si>
  <si>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</si>
  <si>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</si>
  <si>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</si>
  <si>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</si>
  <si>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</si>
  <si>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</si>
  <si>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</si>
  <si>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</si>
  <si>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</si>
  <si>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</si>
  <si>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</si>
  <si>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</si>
  <si>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</si>
  <si>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</si>
  <si>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</si>
  <si>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</si>
  <si>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</si>
  <si>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</si>
  <si>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</si>
  <si>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</si>
  <si>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</si>
  <si>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</si>
  <si>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</si>
  <si>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</si>
  <si>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</si>
  <si>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</si>
  <si>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</si>
  <si>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</si>
  <si>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</si>
  <si>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</si>
  <si>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</si>
  <si>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</si>
  <si>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</si>
  <si>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</si>
  <si>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</si>
  <si>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</si>
  <si>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</si>
  <si>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</si>
  <si>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</si>
  <si>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</si>
  <si>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</si>
  <si>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</si>
  <si>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</si>
  <si>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</si>
  <si>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</si>
  <si>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</si>
  <si>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</si>
  <si>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</si>
  <si>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</si>
  <si>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</si>
  <si>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</si>
  <si>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</si>
  <si>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</si>
  <si>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</si>
  <si>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</si>
  <si>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</si>
  <si>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</si>
  <si>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</si>
  <si>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</si>
  <si>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</si>
  <si>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</si>
  <si>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</si>
  <si>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</si>
  <si>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</si>
  <si>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</si>
  <si>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</si>
  <si>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</si>
  <si>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</si>
  <si>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</si>
  <si>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</si>
  <si>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</si>
  <si>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</si>
  <si>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</si>
  <si>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</si>
  <si>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</si>
  <si>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</si>
  <si>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</si>
  <si>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</si>
  <si>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</si>
  <si>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</si>
  <si>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</si>
  <si>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</si>
  <si>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</si>
  <si>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</si>
  <si>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</si>
  <si>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</si>
  <si>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</si>
  <si>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</si>
  <si>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</si>
  <si>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</si>
  <si>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</si>
  <si>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</si>
  <si>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</si>
  <si>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</si>
  <si>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</si>
  <si>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</si>
  <si>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</si>
  <si>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</si>
  <si>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</si>
  <si>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</si>
  <si>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</si>
  <si>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</si>
  <si>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</si>
  <si>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</si>
  <si>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</si>
  <si>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</si>
  <si>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</si>
  <si>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</si>
  <si>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</si>
  <si>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</si>
  <si>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</si>
  <si>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</si>
  <si>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</si>
  <si>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</si>
  <si>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</si>
  <si>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</si>
  <si>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</si>
  <si>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REINICIO FALLIDO</t>
  </si>
  <si>
    <t>08 Marzo de 2021</t>
  </si>
  <si>
    <t>335813807</t>
  </si>
  <si>
    <t>335813806</t>
  </si>
  <si>
    <t>335813805</t>
  </si>
  <si>
    <t>335813804</t>
  </si>
  <si>
    <t>335813802</t>
  </si>
  <si>
    <t>335813801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</si>
</sst>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5"/>
      <tableStyleElement type="headerRow" dxfId="324"/>
      <tableStyleElement type="totalRow" dxfId="323"/>
      <tableStyleElement type="firstColumn" dxfId="322"/>
      <tableStyleElement type="lastColumn" dxfId="321"/>
      <tableStyleElement type="firstRowStripe" dxfId="320"/>
      <tableStyleElement type="firstColumnStripe" dxfId="3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4"/>
  <sheetViews>
    <sheetView tabSelected="1" zoomScale="80" zoomScaleNormal="80" workbookViewId="0">
      <pane ySplit="4" topLeftCell="A11" activePane="bottomLeft" state="frozen"/>
      <selection pane="bottomLeft" activeCell="D30" sqref="D3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2511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>
        <v>335813194</v>
      </c>
      <c r="C5" s="97">
        <v>44260.682060185187</v>
      </c>
      <c r="D5" s="96" t="s">
        <v>2189</v>
      </c>
      <c r="E5" s="106">
        <v>15</v>
      </c>
      <c r="F5" s="96" t="str">
        <f>VLOOKUP(E5,VIP!$A$2:$O11662,2,0)</f>
        <v>DRBR015</v>
      </c>
      <c r="G5" s="96" t="str">
        <f>VLOOKUP(E5,'LISTADO ATM'!$A$2:$B$900,2,0)</f>
        <v>ATM DNI</v>
      </c>
      <c r="H5" s="96" t="str">
        <f>VLOOKUP(E5,VIP!$A$2:$O16583,7,FALSE)</f>
        <v>N/A</v>
      </c>
      <c r="I5" s="96" t="str">
        <f>VLOOKUP(E5,VIP!$A$2:$O8548,8,FALSE)</f>
        <v>N/A</v>
      </c>
      <c r="J5" s="96" t="str">
        <f>VLOOKUP(E5,VIP!$A$2:$O8498,8,FALSE)</f>
        <v>N/A</v>
      </c>
      <c r="K5" s="96" t="str">
        <f>VLOOKUP(E5,VIP!$A$2:$O12072,6,0)</f>
        <v>N/A</v>
      </c>
      <c r="L5" s="98" t="s">
        <v>2228</v>
      </c>
      <c r="M5" s="99" t="s">
        <v>2469</v>
      </c>
      <c r="N5" s="99" t="s">
        <v>2506</v>
      </c>
      <c r="O5" s="96" t="s">
        <v>2478</v>
      </c>
      <c r="P5" s="100"/>
      <c r="Q5" s="100" t="s">
        <v>2228</v>
      </c>
    </row>
    <row r="6" spans="1:17" ht="18" x14ac:dyDescent="0.25">
      <c r="A6" s="96" t="str">
        <f>VLOOKUP(E6,'LISTADO ATM'!$A$2:$C$901,3,0)</f>
        <v>SUR</v>
      </c>
      <c r="B6" s="113">
        <v>335813605</v>
      </c>
      <c r="C6" s="97">
        <v>44261.628368055557</v>
      </c>
      <c r="D6" s="96" t="s">
        <v>2189</v>
      </c>
      <c r="E6" s="106">
        <v>48</v>
      </c>
      <c r="F6" s="96" t="str">
        <f>VLOOKUP(E6,VIP!$A$2:$O11664,2,0)</f>
        <v>DRBR048</v>
      </c>
      <c r="G6" s="96" t="str">
        <f>VLOOKUP(E6,'LISTADO ATM'!$A$2:$B$900,2,0)</f>
        <v xml:space="preserve">ATM Autoservicio Neiba I </v>
      </c>
      <c r="H6" s="96" t="str">
        <f>VLOOKUP(E6,VIP!$A$2:$O16585,7,FALSE)</f>
        <v>Si</v>
      </c>
      <c r="I6" s="96" t="str">
        <f>VLOOKUP(E6,VIP!$A$2:$O8550,8,FALSE)</f>
        <v>Si</v>
      </c>
      <c r="J6" s="96" t="str">
        <f>VLOOKUP(E6,VIP!$A$2:$O8500,8,FALSE)</f>
        <v>Si</v>
      </c>
      <c r="K6" s="96" t="str">
        <f>VLOOKUP(E6,VIP!$A$2:$O12074,6,0)</f>
        <v>SI</v>
      </c>
      <c r="L6" s="98" t="s">
        <v>2228</v>
      </c>
      <c r="M6" s="99" t="s">
        <v>2469</v>
      </c>
      <c r="N6" s="99" t="s">
        <v>2476</v>
      </c>
      <c r="O6" s="96" t="s">
        <v>2478</v>
      </c>
      <c r="P6" s="100"/>
      <c r="Q6" s="100" t="s">
        <v>2228</v>
      </c>
    </row>
    <row r="7" spans="1:17" ht="18" x14ac:dyDescent="0.25">
      <c r="A7" s="96" t="str">
        <f>VLOOKUP(E7,'LISTADO ATM'!$A$2:$C$901,3,0)</f>
        <v>SUR</v>
      </c>
      <c r="B7" s="113">
        <v>335813690</v>
      </c>
      <c r="C7" s="97">
        <v>44261.945555555554</v>
      </c>
      <c r="D7" s="96" t="s">
        <v>2189</v>
      </c>
      <c r="E7" s="106">
        <v>101</v>
      </c>
      <c r="F7" s="96" t="str">
        <f>VLOOKUP(E7,VIP!$A$2:$O11699,2,0)</f>
        <v>DRBR101</v>
      </c>
      <c r="G7" s="96" t="str">
        <f>VLOOKUP(E7,'LISTADO ATM'!$A$2:$B$900,2,0)</f>
        <v xml:space="preserve">ATM Oficina San Juan de la Maguana I </v>
      </c>
      <c r="H7" s="96" t="str">
        <f>VLOOKUP(E7,VIP!$A$2:$O16620,7,FALSE)</f>
        <v>Si</v>
      </c>
      <c r="I7" s="96" t="str">
        <f>VLOOKUP(E7,VIP!$A$2:$O8585,8,FALSE)</f>
        <v>Si</v>
      </c>
      <c r="J7" s="96" t="str">
        <f>VLOOKUP(E7,VIP!$A$2:$O8535,8,FALSE)</f>
        <v>Si</v>
      </c>
      <c r="K7" s="96" t="str">
        <f>VLOOKUP(E7,VIP!$A$2:$O12109,6,0)</f>
        <v>SI</v>
      </c>
      <c r="L7" s="98" t="s">
        <v>2228</v>
      </c>
      <c r="M7" s="99" t="s">
        <v>2469</v>
      </c>
      <c r="N7" s="99" t="s">
        <v>2476</v>
      </c>
      <c r="O7" s="96" t="s">
        <v>2478</v>
      </c>
      <c r="P7" s="96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335813761</v>
      </c>
      <c r="C8" s="97">
        <v>44262.630069444444</v>
      </c>
      <c r="D8" s="96" t="s">
        <v>2189</v>
      </c>
      <c r="E8" s="106">
        <v>149</v>
      </c>
      <c r="F8" s="96" t="str">
        <f>VLOOKUP(E8,VIP!$A$2:$O11728,2,0)</f>
        <v>DRBR149</v>
      </c>
      <c r="G8" s="96" t="str">
        <f>VLOOKUP(E8,'LISTADO ATM'!$A$2:$B$900,2,0)</f>
        <v>ATM Estación Metro Concepción</v>
      </c>
      <c r="H8" s="96" t="str">
        <f>VLOOKUP(E8,VIP!$A$2:$O16649,7,FALSE)</f>
        <v>N/A</v>
      </c>
      <c r="I8" s="96" t="str">
        <f>VLOOKUP(E8,VIP!$A$2:$O8614,8,FALSE)</f>
        <v>N/A</v>
      </c>
      <c r="J8" s="96" t="str">
        <f>VLOOKUP(E8,VIP!$A$2:$O8564,8,FALSE)</f>
        <v>N/A</v>
      </c>
      <c r="K8" s="96" t="str">
        <f>VLOOKUP(E8,VIP!$A$2:$O12138,6,0)</f>
        <v>N/A</v>
      </c>
      <c r="L8" s="98" t="s">
        <v>2228</v>
      </c>
      <c r="M8" s="99" t="s">
        <v>2469</v>
      </c>
      <c r="N8" s="99" t="s">
        <v>2476</v>
      </c>
      <c r="O8" s="96" t="s">
        <v>2478</v>
      </c>
      <c r="P8" s="96"/>
      <c r="Q8" s="100" t="s">
        <v>2228</v>
      </c>
    </row>
    <row r="9" spans="1:17" ht="18" x14ac:dyDescent="0.25">
      <c r="A9" s="96" t="str">
        <f>VLOOKUP(E9,'LISTADO ATM'!$A$2:$C$901,3,0)</f>
        <v>DISTRITO NACIONAL</v>
      </c>
      <c r="B9" s="113">
        <v>335813398</v>
      </c>
      <c r="C9" s="97">
        <v>44261.330520833333</v>
      </c>
      <c r="D9" s="96" t="s">
        <v>2189</v>
      </c>
      <c r="E9" s="106">
        <v>160</v>
      </c>
      <c r="F9" s="96" t="str">
        <f>VLOOKUP(E9,VIP!$A$2:$O11647,2,0)</f>
        <v>DRBR160</v>
      </c>
      <c r="G9" s="96" t="str">
        <f>VLOOKUP(E9,'LISTADO ATM'!$A$2:$B$900,2,0)</f>
        <v xml:space="preserve">ATM Oficina Herrera </v>
      </c>
      <c r="H9" s="96" t="str">
        <f>VLOOKUP(E9,VIP!$A$2:$O16568,7,FALSE)</f>
        <v>Si</v>
      </c>
      <c r="I9" s="96" t="str">
        <f>VLOOKUP(E9,VIP!$A$2:$O8533,8,FALSE)</f>
        <v>Si</v>
      </c>
      <c r="J9" s="96" t="str">
        <f>VLOOKUP(E9,VIP!$A$2:$O8483,8,FALSE)</f>
        <v>Si</v>
      </c>
      <c r="K9" s="96" t="str">
        <f>VLOOKUP(E9,VIP!$A$2:$O12057,6,0)</f>
        <v>NO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00"/>
      <c r="Q9" s="100" t="s">
        <v>2228</v>
      </c>
    </row>
    <row r="10" spans="1:17" ht="18" x14ac:dyDescent="0.25">
      <c r="A10" s="96" t="str">
        <f>VLOOKUP(E10,'LISTADO ATM'!$A$2:$C$901,3,0)</f>
        <v>SUR</v>
      </c>
      <c r="B10" s="113">
        <v>335813615</v>
      </c>
      <c r="C10" s="97">
        <v>44261.648043981484</v>
      </c>
      <c r="D10" s="96" t="s">
        <v>2189</v>
      </c>
      <c r="E10" s="106">
        <v>182</v>
      </c>
      <c r="F10" s="96" t="str">
        <f>VLOOKUP(E10,VIP!$A$2:$O11673,2,0)</f>
        <v>DRBR182</v>
      </c>
      <c r="G10" s="96" t="str">
        <f>VLOOKUP(E10,'LISTADO ATM'!$A$2:$B$900,2,0)</f>
        <v xml:space="preserve">ATM Barahona Comb </v>
      </c>
      <c r="H10" s="96" t="str">
        <f>VLOOKUP(E10,VIP!$A$2:$O16594,7,FALSE)</f>
        <v>Si</v>
      </c>
      <c r="I10" s="96" t="str">
        <f>VLOOKUP(E10,VIP!$A$2:$O8559,8,FALSE)</f>
        <v>Si</v>
      </c>
      <c r="J10" s="96" t="str">
        <f>VLOOKUP(E10,VIP!$A$2:$O8509,8,FALSE)</f>
        <v>Si</v>
      </c>
      <c r="K10" s="96" t="str">
        <f>VLOOKUP(E10,VIP!$A$2:$O12083,6,0)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00"/>
      <c r="Q10" s="100" t="s">
        <v>2228</v>
      </c>
    </row>
    <row r="11" spans="1:17" ht="18" x14ac:dyDescent="0.25">
      <c r="A11" s="96" t="str">
        <f>VLOOKUP(E11,'LISTADO ATM'!$A$2:$C$901,3,0)</f>
        <v>DISTRITO NACIONAL</v>
      </c>
      <c r="B11" s="113">
        <v>335813338</v>
      </c>
      <c r="C11" s="97">
        <v>44260.780555555553</v>
      </c>
      <c r="D11" s="96" t="s">
        <v>2189</v>
      </c>
      <c r="E11" s="106">
        <v>281</v>
      </c>
      <c r="F11" s="96" t="str">
        <f>VLOOKUP(E11,VIP!$A$2:$O11658,2,0)</f>
        <v>DRBR737</v>
      </c>
      <c r="G11" s="96" t="str">
        <f>VLOOKUP(E11,'LISTADO ATM'!$A$2:$B$900,2,0)</f>
        <v xml:space="preserve">ATM S/M Pola Independencia </v>
      </c>
      <c r="H11" s="96" t="str">
        <f>VLOOKUP(E11,VIP!$A$2:$O16579,7,FALSE)</f>
        <v>Si</v>
      </c>
      <c r="I11" s="96" t="str">
        <f>VLOOKUP(E11,VIP!$A$2:$O8544,8,FALSE)</f>
        <v>Si</v>
      </c>
      <c r="J11" s="96" t="str">
        <f>VLOOKUP(E11,VIP!$A$2:$O8494,8,FALSE)</f>
        <v>Si</v>
      </c>
      <c r="K11" s="96" t="str">
        <f>VLOOKUP(E11,VIP!$A$2:$O12068,6,0)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ESTE</v>
      </c>
      <c r="B12" s="113">
        <v>335813505</v>
      </c>
      <c r="C12" s="97">
        <v>44261.452592592592</v>
      </c>
      <c r="D12" s="96" t="s">
        <v>2189</v>
      </c>
      <c r="E12" s="106">
        <v>293</v>
      </c>
      <c r="F12" s="96" t="str">
        <f>VLOOKUP(E12,VIP!$A$2:$O11655,2,0)</f>
        <v>DRBR293</v>
      </c>
      <c r="G12" s="96" t="str">
        <f>VLOOKUP(E12,'LISTADO ATM'!$A$2:$B$900,2,0)</f>
        <v xml:space="preserve">ATM S/M Nueva Visión (San Pedro) </v>
      </c>
      <c r="H12" s="96" t="str">
        <f>VLOOKUP(E12,VIP!$A$2:$O16576,7,FALSE)</f>
        <v>Si</v>
      </c>
      <c r="I12" s="96" t="str">
        <f>VLOOKUP(E12,VIP!$A$2:$O8541,8,FALSE)</f>
        <v>Si</v>
      </c>
      <c r="J12" s="96" t="str">
        <f>VLOOKUP(E12,VIP!$A$2:$O8491,8,FALSE)</f>
        <v>Si</v>
      </c>
      <c r="K12" s="96" t="str">
        <f>VLOOKUP(E12,VIP!$A$2:$O12065,6,0)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>
        <v>335813714</v>
      </c>
      <c r="C13" s="97">
        <v>44262.399606481478</v>
      </c>
      <c r="D13" s="96" t="s">
        <v>2190</v>
      </c>
      <c r="E13" s="106">
        <v>380</v>
      </c>
      <c r="F13" s="96" t="str">
        <f>VLOOKUP(E13,VIP!$A$2:$O11703,2,0)</f>
        <v>DRBR380</v>
      </c>
      <c r="G13" s="96" t="str">
        <f>VLOOKUP(E13,'LISTADO ATM'!$A$2:$B$900,2,0)</f>
        <v xml:space="preserve">ATM Oficina Navarrete </v>
      </c>
      <c r="H13" s="96" t="str">
        <f>VLOOKUP(E13,VIP!$A$2:$O16624,7,FALSE)</f>
        <v>Si</v>
      </c>
      <c r="I13" s="96" t="str">
        <f>VLOOKUP(E13,VIP!$A$2:$O8589,8,FALSE)</f>
        <v>Si</v>
      </c>
      <c r="J13" s="96" t="str">
        <f>VLOOKUP(E13,VIP!$A$2:$O8539,8,FALSE)</f>
        <v>Si</v>
      </c>
      <c r="K13" s="96" t="str">
        <f>VLOOKUP(E13,VIP!$A$2:$O12113,6,0)</f>
        <v>NO</v>
      </c>
      <c r="L13" s="98" t="s">
        <v>2228</v>
      </c>
      <c r="M13" s="99" t="s">
        <v>2469</v>
      </c>
      <c r="N13" s="99" t="s">
        <v>2476</v>
      </c>
      <c r="O13" s="96" t="s">
        <v>2507</v>
      </c>
      <c r="P13" s="96"/>
      <c r="Q13" s="100" t="s">
        <v>2228</v>
      </c>
    </row>
    <row r="14" spans="1:17" ht="18" x14ac:dyDescent="0.25">
      <c r="A14" s="96" t="str">
        <f>VLOOKUP(E14,'LISTADO ATM'!$A$2:$C$901,3,0)</f>
        <v>DISTRITO NACIONAL</v>
      </c>
      <c r="B14" s="113">
        <v>335813045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2506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ESTE</v>
      </c>
      <c r="B15" s="113">
        <v>335813789</v>
      </c>
      <c r="C15" s="97">
        <v>44262.769166666665</v>
      </c>
      <c r="D15" s="96" t="s">
        <v>2472</v>
      </c>
      <c r="E15" s="106">
        <v>429</v>
      </c>
      <c r="F15" s="96" t="str">
        <f>VLOOKUP(E15,VIP!$A$2:$O11743,2,0)</f>
        <v>DRBR429</v>
      </c>
      <c r="G15" s="96" t="str">
        <f>VLOOKUP(E15,'LISTADO ATM'!$A$2:$B$900,2,0)</f>
        <v xml:space="preserve">ATM Oficina Jumbo La Romana </v>
      </c>
      <c r="H15" s="96" t="str">
        <f>VLOOKUP(E15,VIP!$A$2:$O16664,7,FALSE)</f>
        <v>Si</v>
      </c>
      <c r="I15" s="96" t="str">
        <f>VLOOKUP(E15,VIP!$A$2:$O8629,8,FALSE)</f>
        <v>Si</v>
      </c>
      <c r="J15" s="96" t="str">
        <f>VLOOKUP(E15,VIP!$A$2:$O8579,8,FALSE)</f>
        <v>Si</v>
      </c>
      <c r="K15" s="96" t="str">
        <f>VLOOKUP(E15,VIP!$A$2:$O12153,6,0)</f>
        <v>NO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01"/>
      <c r="Q15" s="100" t="s">
        <v>2228</v>
      </c>
    </row>
    <row r="16" spans="1:17" ht="18" x14ac:dyDescent="0.25">
      <c r="A16" s="96" t="str">
        <f>VLOOKUP(E16,'LISTADO ATM'!$A$2:$C$901,3,0)</f>
        <v>DISTRITO NACIONAL</v>
      </c>
      <c r="B16" s="113">
        <v>335813283</v>
      </c>
      <c r="C16" s="97">
        <v>44260.711539351854</v>
      </c>
      <c r="D16" s="96" t="s">
        <v>2189</v>
      </c>
      <c r="E16" s="106">
        <v>487</v>
      </c>
      <c r="F16" s="96" t="str">
        <f>VLOOKUP(E16,VIP!$A$2:$O11650,2,0)</f>
        <v>DRBR487</v>
      </c>
      <c r="G16" s="96" t="str">
        <f>VLOOKUP(E16,'LISTADO ATM'!$A$2:$B$900,2,0)</f>
        <v xml:space="preserve">ATM Olé Hainamosa </v>
      </c>
      <c r="H16" s="96" t="str">
        <f>VLOOKUP(E16,VIP!$A$2:$O16571,7,FALSE)</f>
        <v>Si</v>
      </c>
      <c r="I16" s="96" t="str">
        <f>VLOOKUP(E16,VIP!$A$2:$O8536,8,FALSE)</f>
        <v>Si</v>
      </c>
      <c r="J16" s="96" t="str">
        <f>VLOOKUP(E16,VIP!$A$2:$O8486,8,FALSE)</f>
        <v>Si</v>
      </c>
      <c r="K16" s="96" t="str">
        <f>VLOOKUP(E16,VIP!$A$2:$O12060,6,0)</f>
        <v>SI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ESTE</v>
      </c>
      <c r="B17" s="113">
        <v>335813709</v>
      </c>
      <c r="C17" s="97">
        <v>44262.36105324074</v>
      </c>
      <c r="D17" s="96" t="s">
        <v>2189</v>
      </c>
      <c r="E17" s="106">
        <v>519</v>
      </c>
      <c r="F17" s="96" t="str">
        <f>VLOOKUP(E17,VIP!$A$2:$O11699,2,0)</f>
        <v>DRBR519</v>
      </c>
      <c r="G17" s="96" t="str">
        <f>VLOOKUP(E17,'LISTADO ATM'!$A$2:$B$900,2,0)</f>
        <v xml:space="preserve">ATM Plaza Estrella (Bávaro) </v>
      </c>
      <c r="H17" s="96" t="str">
        <f>VLOOKUP(E17,VIP!$A$2:$O16620,7,FALSE)</f>
        <v>Si</v>
      </c>
      <c r="I17" s="96" t="str">
        <f>VLOOKUP(E17,VIP!$A$2:$O8585,8,FALSE)</f>
        <v>Si</v>
      </c>
      <c r="J17" s="96" t="str">
        <f>VLOOKUP(E17,VIP!$A$2:$O8535,8,FALSE)</f>
        <v>Si</v>
      </c>
      <c r="K17" s="96" t="str">
        <f>VLOOKUP(E17,VIP!$A$2:$O12109,6,0)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96"/>
      <c r="Q17" s="100" t="s">
        <v>2228</v>
      </c>
    </row>
    <row r="18" spans="1:17" ht="18" x14ac:dyDescent="0.25">
      <c r="A18" s="96" t="str">
        <f>VLOOKUP(E18,'LISTADO ATM'!$A$2:$C$901,3,0)</f>
        <v>DISTRITO NACIONAL</v>
      </c>
      <c r="B18" s="113">
        <v>335813786</v>
      </c>
      <c r="C18" s="97">
        <v>44262.718530092592</v>
      </c>
      <c r="D18" s="96" t="s">
        <v>2189</v>
      </c>
      <c r="E18" s="106">
        <v>552</v>
      </c>
      <c r="F18" s="96" t="str">
        <f>VLOOKUP(E18,VIP!$A$2:$O11739,2,0)</f>
        <v>DRBR323</v>
      </c>
      <c r="G18" s="96" t="str">
        <f>VLOOKUP(E18,'LISTADO ATM'!$A$2:$B$900,2,0)</f>
        <v xml:space="preserve">ATM Suprema Corte de Justicia </v>
      </c>
      <c r="H18" s="96" t="str">
        <f>VLOOKUP(E18,VIP!$A$2:$O16660,7,FALSE)</f>
        <v>Si</v>
      </c>
      <c r="I18" s="96" t="str">
        <f>VLOOKUP(E18,VIP!$A$2:$O8625,8,FALSE)</f>
        <v>Si</v>
      </c>
      <c r="J18" s="96" t="str">
        <f>VLOOKUP(E18,VIP!$A$2:$O8575,8,FALSE)</f>
        <v>Si</v>
      </c>
      <c r="K18" s="96" t="str">
        <f>VLOOKUP(E18,VIP!$A$2:$O12149,6,0)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1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3">
        <v>335813782</v>
      </c>
      <c r="C19" s="97">
        <v>44262.705416666664</v>
      </c>
      <c r="D19" s="96" t="s">
        <v>2189</v>
      </c>
      <c r="E19" s="106">
        <v>562</v>
      </c>
      <c r="F19" s="96" t="str">
        <f>VLOOKUP(E19,VIP!$A$2:$O11743,2,0)</f>
        <v>DRBR226</v>
      </c>
      <c r="G19" s="96" t="str">
        <f>VLOOKUP(E19,'LISTADO ATM'!$A$2:$B$900,2,0)</f>
        <v xml:space="preserve">ATM S/M Jumbo Carretera Mella </v>
      </c>
      <c r="H19" s="96" t="str">
        <f>VLOOKUP(E19,VIP!$A$2:$O16664,7,FALSE)</f>
        <v>Si</v>
      </c>
      <c r="I19" s="96" t="str">
        <f>VLOOKUP(E19,VIP!$A$2:$O8629,8,FALSE)</f>
        <v>Si</v>
      </c>
      <c r="J19" s="96" t="str">
        <f>VLOOKUP(E19,VIP!$A$2:$O8579,8,FALSE)</f>
        <v>Si</v>
      </c>
      <c r="K19" s="96" t="str">
        <f>VLOOKUP(E19,VIP!$A$2:$O12153,6,0)</f>
        <v>SI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1"/>
      <c r="Q19" s="100" t="s">
        <v>2228</v>
      </c>
    </row>
    <row r="20" spans="1:17" ht="18" x14ac:dyDescent="0.25">
      <c r="A20" s="96" t="str">
        <f>VLOOKUP(E20,'LISTADO ATM'!$A$2:$C$901,3,0)</f>
        <v>SUR</v>
      </c>
      <c r="B20" s="113">
        <v>335813667</v>
      </c>
      <c r="C20" s="97">
        <v>44261.806666666664</v>
      </c>
      <c r="D20" s="96" t="s">
        <v>2189</v>
      </c>
      <c r="E20" s="106">
        <v>584</v>
      </c>
      <c r="F20" s="96" t="str">
        <f>VLOOKUP(E20,VIP!$A$2:$O11702,2,0)</f>
        <v>DRBR404</v>
      </c>
      <c r="G20" s="96" t="str">
        <f>VLOOKUP(E20,'LISTADO ATM'!$A$2:$B$900,2,0)</f>
        <v xml:space="preserve">ATM Oficina San Cristóbal I </v>
      </c>
      <c r="H20" s="96" t="str">
        <f>VLOOKUP(E20,VIP!$A$2:$O16623,7,FALSE)</f>
        <v>Si</v>
      </c>
      <c r="I20" s="96" t="str">
        <f>VLOOKUP(E20,VIP!$A$2:$O8588,8,FALSE)</f>
        <v>Si</v>
      </c>
      <c r="J20" s="96" t="str">
        <f>VLOOKUP(E20,VIP!$A$2:$O8538,8,FALSE)</f>
        <v>Si</v>
      </c>
      <c r="K20" s="96" t="str">
        <f>VLOOKUP(E20,VIP!$A$2:$O12112,6,0)</f>
        <v>SI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96"/>
      <c r="Q20" s="100" t="s">
        <v>2228</v>
      </c>
    </row>
    <row r="21" spans="1:17" ht="18" x14ac:dyDescent="0.25">
      <c r="A21" s="96" t="str">
        <f>VLOOKUP(E21,'LISTADO ATM'!$A$2:$C$901,3,0)</f>
        <v>DISTRITO NACIONAL</v>
      </c>
      <c r="B21" s="113">
        <v>335813620</v>
      </c>
      <c r="C21" s="97">
        <v>44261.651365740741</v>
      </c>
      <c r="D21" s="96" t="s">
        <v>2189</v>
      </c>
      <c r="E21" s="106">
        <v>721</v>
      </c>
      <c r="F21" s="96" t="str">
        <f>VLOOKUP(E21,VIP!$A$2:$O11676,2,0)</f>
        <v>DRBR23A</v>
      </c>
      <c r="G21" s="96" t="str">
        <f>VLOOKUP(E21,'LISTADO ATM'!$A$2:$B$900,2,0)</f>
        <v xml:space="preserve">ATM Oficina Charles de Gaulle II </v>
      </c>
      <c r="H21" s="96" t="str">
        <f>VLOOKUP(E21,VIP!$A$2:$O16597,7,FALSE)</f>
        <v>Si</v>
      </c>
      <c r="I21" s="96" t="str">
        <f>VLOOKUP(E21,VIP!$A$2:$O8562,8,FALSE)</f>
        <v>Si</v>
      </c>
      <c r="J21" s="96" t="str">
        <f>VLOOKUP(E21,VIP!$A$2:$O8512,8,FALSE)</f>
        <v>Si</v>
      </c>
      <c r="K21" s="96" t="str">
        <f>VLOOKUP(E21,VIP!$A$2:$O12086,6,0)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335813664</v>
      </c>
      <c r="C22" s="97">
        <v>44261.803668981483</v>
      </c>
      <c r="D22" s="96" t="s">
        <v>2189</v>
      </c>
      <c r="E22" s="106">
        <v>821</v>
      </c>
      <c r="F22" s="96" t="str">
        <f>VLOOKUP(E22,VIP!$A$2:$O11704,2,0)</f>
        <v>DRBR821</v>
      </c>
      <c r="G22" s="96" t="str">
        <f>VLOOKUP(E22,'LISTADO ATM'!$A$2:$B$900,2,0)</f>
        <v xml:space="preserve">ATM S/M Bravo Churchill </v>
      </c>
      <c r="H22" s="96" t="str">
        <f>VLOOKUP(E22,VIP!$A$2:$O16625,7,FALSE)</f>
        <v>Si</v>
      </c>
      <c r="I22" s="96" t="str">
        <f>VLOOKUP(E22,VIP!$A$2:$O8590,8,FALSE)</f>
        <v>No</v>
      </c>
      <c r="J22" s="96" t="str">
        <f>VLOOKUP(E22,VIP!$A$2:$O8540,8,FALSE)</f>
        <v>No</v>
      </c>
      <c r="K22" s="96" t="str">
        <f>VLOOKUP(E22,VIP!$A$2:$O12114,6,0)</f>
        <v>SI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96"/>
      <c r="Q22" s="100" t="s">
        <v>2228</v>
      </c>
    </row>
    <row r="23" spans="1:17" s="102" customFormat="1" ht="18" x14ac:dyDescent="0.25">
      <c r="A23" s="96" t="str">
        <f>VLOOKUP(E23,'LISTADO ATM'!$A$2:$C$901,3,0)</f>
        <v>ESTE</v>
      </c>
      <c r="B23" s="113">
        <v>335813501</v>
      </c>
      <c r="C23" s="97">
        <v>44261.450543981482</v>
      </c>
      <c r="D23" s="96" t="s">
        <v>2189</v>
      </c>
      <c r="E23" s="106">
        <v>824</v>
      </c>
      <c r="F23" s="96" t="str">
        <f>VLOOKUP(E23,VIP!$A$2:$O11653,2,0)</f>
        <v>DRBR824</v>
      </c>
      <c r="G23" s="96" t="str">
        <f>VLOOKUP(E23,'LISTADO ATM'!$A$2:$B$900,2,0)</f>
        <v xml:space="preserve">ATM Multiplaza (Higuey) </v>
      </c>
      <c r="H23" s="96" t="str">
        <f>VLOOKUP(E23,VIP!$A$2:$O16574,7,FALSE)</f>
        <v>Si</v>
      </c>
      <c r="I23" s="96" t="str">
        <f>VLOOKUP(E23,VIP!$A$2:$O8539,8,FALSE)</f>
        <v>Si</v>
      </c>
      <c r="J23" s="96" t="str">
        <f>VLOOKUP(E23,VIP!$A$2:$O8489,8,FALSE)</f>
        <v>Si</v>
      </c>
      <c r="K23" s="96" t="str">
        <f>VLOOKUP(E23,VIP!$A$2:$O12063,6,0)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s="102" customFormat="1" ht="18" x14ac:dyDescent="0.25">
      <c r="A24" s="96" t="str">
        <f>VLOOKUP(E24,'LISTADO ATM'!$A$2:$C$901,3,0)</f>
        <v>DISTRITO NACIONAL</v>
      </c>
      <c r="B24" s="113">
        <v>335813614</v>
      </c>
      <c r="C24" s="97">
        <v>44261.646180555559</v>
      </c>
      <c r="D24" s="96" t="s">
        <v>2189</v>
      </c>
      <c r="E24" s="106">
        <v>900</v>
      </c>
      <c r="F24" s="96" t="str">
        <f>VLOOKUP(E24,VIP!$A$2:$O11672,2,0)</f>
        <v>DRBR900</v>
      </c>
      <c r="G24" s="96" t="str">
        <f>VLOOKUP(E24,'LISTADO ATM'!$A$2:$B$900,2,0)</f>
        <v xml:space="preserve">ATM UNP Merca Santo Domingo </v>
      </c>
      <c r="H24" s="96" t="str">
        <f>VLOOKUP(E24,VIP!$A$2:$O16593,7,FALSE)</f>
        <v>Si</v>
      </c>
      <c r="I24" s="96" t="str">
        <f>VLOOKUP(E24,VIP!$A$2:$O8558,8,FALSE)</f>
        <v>Si</v>
      </c>
      <c r="J24" s="96" t="str">
        <f>VLOOKUP(E24,VIP!$A$2:$O8508,8,FALSE)</f>
        <v>Si</v>
      </c>
      <c r="K24" s="96" t="str">
        <f>VLOOKUP(E24,VIP!$A$2:$O12082,6,0)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335813266</v>
      </c>
      <c r="C25" s="97">
        <v>44260.707743055558</v>
      </c>
      <c r="D25" s="96" t="s">
        <v>2189</v>
      </c>
      <c r="E25" s="106">
        <v>909</v>
      </c>
      <c r="F25" s="96" t="str">
        <f>VLOOKUP(E25,VIP!$A$2:$O11656,2,0)</f>
        <v>DRBR01A</v>
      </c>
      <c r="G25" s="96" t="str">
        <f>VLOOKUP(E25,'LISTADO ATM'!$A$2:$B$900,2,0)</f>
        <v xml:space="preserve">ATM UNP UASD </v>
      </c>
      <c r="H25" s="96" t="str">
        <f>VLOOKUP(E25,VIP!$A$2:$O16577,7,FALSE)</f>
        <v>Si</v>
      </c>
      <c r="I25" s="96" t="str">
        <f>VLOOKUP(E25,VIP!$A$2:$O8542,8,FALSE)</f>
        <v>Si</v>
      </c>
      <c r="J25" s="96" t="str">
        <f>VLOOKUP(E25,VIP!$A$2:$O8492,8,FALSE)</f>
        <v>Si</v>
      </c>
      <c r="K25" s="96" t="str">
        <f>VLOOKUP(E25,VIP!$A$2:$O12066,6,0)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0"/>
      <c r="Q25" s="100" t="s">
        <v>2228</v>
      </c>
    </row>
    <row r="26" spans="1:17" s="102" customFormat="1" ht="18" x14ac:dyDescent="0.25">
      <c r="A26" s="96" t="str">
        <f>VLOOKUP(E26,'LISTADO ATM'!$A$2:$C$901,3,0)</f>
        <v>ESTE</v>
      </c>
      <c r="B26" s="113">
        <v>335813345</v>
      </c>
      <c r="C26" s="97">
        <v>44260.79378472222</v>
      </c>
      <c r="D26" s="96" t="s">
        <v>2189</v>
      </c>
      <c r="E26" s="106">
        <v>963</v>
      </c>
      <c r="F26" s="96" t="str">
        <f>VLOOKUP(E26,VIP!$A$2:$O11656,2,0)</f>
        <v>DRBR963</v>
      </c>
      <c r="G26" s="96" t="str">
        <f>VLOOKUP(E26,'LISTADO ATM'!$A$2:$B$900,2,0)</f>
        <v xml:space="preserve">ATM Multiplaza La Romana </v>
      </c>
      <c r="H26" s="96" t="str">
        <f>VLOOKUP(E26,VIP!$A$2:$O16577,7,FALSE)</f>
        <v>Si</v>
      </c>
      <c r="I26" s="96" t="str">
        <f>VLOOKUP(E26,VIP!$A$2:$O8542,8,FALSE)</f>
        <v>Si</v>
      </c>
      <c r="J26" s="96" t="str">
        <f>VLOOKUP(E26,VIP!$A$2:$O8492,8,FALSE)</f>
        <v>Si</v>
      </c>
      <c r="K26" s="96" t="str">
        <f>VLOOKUP(E26,VIP!$A$2:$O12066,6,0)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00"/>
      <c r="Q26" s="100" t="s">
        <v>2228</v>
      </c>
    </row>
    <row r="27" spans="1:17" ht="18" x14ac:dyDescent="0.25">
      <c r="A27" s="96" t="str">
        <f>VLOOKUP(E27,'LISTADO ATM'!$A$2:$C$901,3,0)</f>
        <v>ESTE</v>
      </c>
      <c r="B27" s="113" t="s">
        <v>2512</v>
      </c>
      <c r="C27" s="97">
        <v>44263.052106481482</v>
      </c>
      <c r="D27" s="96" t="s">
        <v>2189</v>
      </c>
      <c r="E27" s="106">
        <v>1</v>
      </c>
      <c r="F27" s="96" t="str">
        <f>VLOOKUP(E27,VIP!$A$2:$O11745,2,0)</f>
        <v>DRBR001</v>
      </c>
      <c r="G27" s="96" t="str">
        <f>VLOOKUP(E27,'LISTADO ATM'!$A$2:$B$900,2,0)</f>
        <v>ATM S/M San Rafael del Yuma</v>
      </c>
      <c r="H27" s="96" t="str">
        <f>VLOOKUP(E27,VIP!$A$2:$O16666,7,FALSE)</f>
        <v>Si</v>
      </c>
      <c r="I27" s="96" t="str">
        <f>VLOOKUP(E27,VIP!$A$2:$O8631,8,FALSE)</f>
        <v>Si</v>
      </c>
      <c r="J27" s="96" t="str">
        <f>VLOOKUP(E27,VIP!$A$2:$O8581,8,FALSE)</f>
        <v>Si</v>
      </c>
      <c r="K27" s="96" t="str">
        <f>VLOOKUP(E27,VIP!$A$2:$O12155,6,0)</f>
        <v>NO</v>
      </c>
      <c r="L27" s="98" t="s">
        <v>2254</v>
      </c>
      <c r="M27" s="99" t="s">
        <v>2469</v>
      </c>
      <c r="N27" s="99" t="s">
        <v>2476</v>
      </c>
      <c r="O27" s="96" t="s">
        <v>2478</v>
      </c>
      <c r="P27" s="101"/>
      <c r="Q27" s="100" t="s">
        <v>2254</v>
      </c>
    </row>
    <row r="28" spans="1:17" ht="18" x14ac:dyDescent="0.25">
      <c r="A28" s="96" t="str">
        <f>VLOOKUP(E28,'LISTADO ATM'!$A$2:$C$901,3,0)</f>
        <v>DISTRITO NACIONAL</v>
      </c>
      <c r="B28" s="113">
        <v>335813711</v>
      </c>
      <c r="C28" s="97">
        <v>44262.366678240738</v>
      </c>
      <c r="D28" s="96" t="s">
        <v>2189</v>
      </c>
      <c r="E28" s="106">
        <v>13</v>
      </c>
      <c r="F28" s="96" t="str">
        <f>VLOOKUP(E28,VIP!$A$2:$O11701,2,0)</f>
        <v>DRBR013</v>
      </c>
      <c r="G28" s="96" t="str">
        <f>VLOOKUP(E28,'LISTADO ATM'!$A$2:$B$900,2,0)</f>
        <v xml:space="preserve">ATM CDEEE </v>
      </c>
      <c r="H28" s="96" t="str">
        <f>VLOOKUP(E28,VIP!$A$2:$O16622,7,FALSE)</f>
        <v>Si</v>
      </c>
      <c r="I28" s="96" t="str">
        <f>VLOOKUP(E28,VIP!$A$2:$O8587,8,FALSE)</f>
        <v>Si</v>
      </c>
      <c r="J28" s="96" t="str">
        <f>VLOOKUP(E28,VIP!$A$2:$O8537,8,FALSE)</f>
        <v>Si</v>
      </c>
      <c r="K28" s="96" t="str">
        <f>VLOOKUP(E28,VIP!$A$2:$O12111,6,0)</f>
        <v>NO</v>
      </c>
      <c r="L28" s="98" t="s">
        <v>2254</v>
      </c>
      <c r="M28" s="99" t="s">
        <v>2469</v>
      </c>
      <c r="N28" s="99" t="s">
        <v>2476</v>
      </c>
      <c r="O28" s="96" t="s">
        <v>2478</v>
      </c>
      <c r="P28" s="96"/>
      <c r="Q28" s="100" t="s">
        <v>2254</v>
      </c>
    </row>
    <row r="29" spans="1:17" ht="18" x14ac:dyDescent="0.25">
      <c r="A29" s="96" t="str">
        <f>VLOOKUP(E29,'LISTADO ATM'!$A$2:$C$901,3,0)</f>
        <v>DISTRITO NACIONAL</v>
      </c>
      <c r="B29" s="113">
        <v>335813700</v>
      </c>
      <c r="C29" s="97">
        <v>44262.214247685188</v>
      </c>
      <c r="D29" s="96" t="s">
        <v>2189</v>
      </c>
      <c r="E29" s="106">
        <v>39</v>
      </c>
      <c r="F29" s="96" t="str">
        <f>VLOOKUP(E29,VIP!$A$2:$O11699,2,0)</f>
        <v>DRBR039</v>
      </c>
      <c r="G29" s="96" t="str">
        <f>VLOOKUP(E29,'LISTADO ATM'!$A$2:$B$900,2,0)</f>
        <v xml:space="preserve">ATM Oficina Ovando </v>
      </c>
      <c r="H29" s="96" t="str">
        <f>VLOOKUP(E29,VIP!$A$2:$O16620,7,FALSE)</f>
        <v>Si</v>
      </c>
      <c r="I29" s="96" t="str">
        <f>VLOOKUP(E29,VIP!$A$2:$O8585,8,FALSE)</f>
        <v>No</v>
      </c>
      <c r="J29" s="96" t="str">
        <f>VLOOKUP(E29,VIP!$A$2:$O8535,8,FALSE)</f>
        <v>No</v>
      </c>
      <c r="K29" s="96" t="str">
        <f>VLOOKUP(E29,VIP!$A$2:$O12109,6,0)</f>
        <v>NO</v>
      </c>
      <c r="L29" s="98" t="s">
        <v>2254</v>
      </c>
      <c r="M29" s="99" t="s">
        <v>2469</v>
      </c>
      <c r="N29" s="99" t="s">
        <v>2476</v>
      </c>
      <c r="O29" s="96" t="s">
        <v>2478</v>
      </c>
      <c r="P29" s="96"/>
      <c r="Q29" s="100" t="s">
        <v>2254</v>
      </c>
    </row>
    <row r="30" spans="1:17" ht="18" x14ac:dyDescent="0.25">
      <c r="A30" s="96" t="str">
        <f>VLOOKUP(E30,'LISTADO ATM'!$A$2:$C$901,3,0)</f>
        <v>NORTE</v>
      </c>
      <c r="B30" s="113">
        <v>335813721</v>
      </c>
      <c r="C30" s="97">
        <v>44262.443564814814</v>
      </c>
      <c r="D30" s="96" t="s">
        <v>2190</v>
      </c>
      <c r="E30" s="106">
        <v>64</v>
      </c>
      <c r="F30" s="96" t="str">
        <f>VLOOKUP(E30,VIP!$A$2:$O11710,2,0)</f>
        <v>DRBR064</v>
      </c>
      <c r="G30" s="96" t="str">
        <f>VLOOKUP(E30,'LISTADO ATM'!$A$2:$B$900,2,0)</f>
        <v xml:space="preserve">ATM COOPALINA (Cotuí) </v>
      </c>
      <c r="H30" s="96" t="str">
        <f>VLOOKUP(E30,VIP!$A$2:$O16631,7,FALSE)</f>
        <v>Si</v>
      </c>
      <c r="I30" s="96" t="str">
        <f>VLOOKUP(E30,VIP!$A$2:$O8596,8,FALSE)</f>
        <v>Si</v>
      </c>
      <c r="J30" s="96" t="str">
        <f>VLOOKUP(E30,VIP!$A$2:$O8546,8,FALSE)</f>
        <v>Si</v>
      </c>
      <c r="K30" s="96" t="str">
        <f>VLOOKUP(E30,VIP!$A$2:$O12120,6,0)</f>
        <v>NO</v>
      </c>
      <c r="L30" s="98" t="s">
        <v>2254</v>
      </c>
      <c r="M30" s="99" t="s">
        <v>2469</v>
      </c>
      <c r="N30" s="99" t="s">
        <v>2476</v>
      </c>
      <c r="O30" s="96" t="s">
        <v>2507</v>
      </c>
      <c r="P30" s="96"/>
      <c r="Q30" s="100" t="s">
        <v>2254</v>
      </c>
    </row>
    <row r="31" spans="1:17" ht="18" x14ac:dyDescent="0.25">
      <c r="A31" s="96" t="str">
        <f>VLOOKUP(E31,'LISTADO ATM'!$A$2:$C$901,3,0)</f>
        <v>NORTE</v>
      </c>
      <c r="B31" s="113">
        <v>335813346</v>
      </c>
      <c r="C31" s="97">
        <v>44260.795046296298</v>
      </c>
      <c r="D31" s="96" t="s">
        <v>2190</v>
      </c>
      <c r="E31" s="106">
        <v>97</v>
      </c>
      <c r="F31" s="96" t="str">
        <f>VLOOKUP(E31,VIP!$A$2:$O11655,2,0)</f>
        <v>DRBR097</v>
      </c>
      <c r="G31" s="96" t="str">
        <f>VLOOKUP(E31,'LISTADO ATM'!$A$2:$B$900,2,0)</f>
        <v xml:space="preserve">ATM Oficina Villa Riva </v>
      </c>
      <c r="H31" s="96" t="str">
        <f>VLOOKUP(E31,VIP!$A$2:$O16576,7,FALSE)</f>
        <v>Si</v>
      </c>
      <c r="I31" s="96" t="str">
        <f>VLOOKUP(E31,VIP!$A$2:$O8541,8,FALSE)</f>
        <v>Si</v>
      </c>
      <c r="J31" s="96" t="str">
        <f>VLOOKUP(E31,VIP!$A$2:$O8491,8,FALSE)</f>
        <v>Si</v>
      </c>
      <c r="K31" s="96" t="str">
        <f>VLOOKUP(E31,VIP!$A$2:$O12065,6,0)</f>
        <v>NO</v>
      </c>
      <c r="L31" s="98" t="s">
        <v>2254</v>
      </c>
      <c r="M31" s="99" t="s">
        <v>2469</v>
      </c>
      <c r="N31" s="99" t="s">
        <v>2476</v>
      </c>
      <c r="O31" s="96" t="s">
        <v>2496</v>
      </c>
      <c r="P31" s="100"/>
      <c r="Q31" s="100" t="s">
        <v>2254</v>
      </c>
    </row>
    <row r="32" spans="1:17" ht="18" x14ac:dyDescent="0.25">
      <c r="A32" s="96" t="str">
        <f>VLOOKUP(E32,'LISTADO ATM'!$A$2:$C$901,3,0)</f>
        <v>NORTE</v>
      </c>
      <c r="B32" s="113">
        <v>335813758</v>
      </c>
      <c r="C32" s="97">
        <v>44262.623043981483</v>
      </c>
      <c r="D32" s="96" t="s">
        <v>2190</v>
      </c>
      <c r="E32" s="106">
        <v>142</v>
      </c>
      <c r="F32" s="96" t="str">
        <f>VLOOKUP(E32,VIP!$A$2:$O11725,2,0)</f>
        <v>DRBR142</v>
      </c>
      <c r="G32" s="96" t="str">
        <f>VLOOKUP(E32,'LISTADO ATM'!$A$2:$B$900,2,0)</f>
        <v xml:space="preserve">ATM Centro de Caja Galerías Bonao </v>
      </c>
      <c r="H32" s="96" t="str">
        <f>VLOOKUP(E32,VIP!$A$2:$O16646,7,FALSE)</f>
        <v>Si</v>
      </c>
      <c r="I32" s="96" t="str">
        <f>VLOOKUP(E32,VIP!$A$2:$O8611,8,FALSE)</f>
        <v>Si</v>
      </c>
      <c r="J32" s="96" t="str">
        <f>VLOOKUP(E32,VIP!$A$2:$O8561,8,FALSE)</f>
        <v>Si</v>
      </c>
      <c r="K32" s="96" t="str">
        <f>VLOOKUP(E32,VIP!$A$2:$O12135,6,0)</f>
        <v>SI</v>
      </c>
      <c r="L32" s="98" t="s">
        <v>2254</v>
      </c>
      <c r="M32" s="99" t="s">
        <v>2469</v>
      </c>
      <c r="N32" s="99" t="s">
        <v>2476</v>
      </c>
      <c r="O32" s="96" t="s">
        <v>2507</v>
      </c>
      <c r="P32" s="96"/>
      <c r="Q32" s="100" t="s">
        <v>2254</v>
      </c>
    </row>
    <row r="33" spans="1:17" ht="18" x14ac:dyDescent="0.25">
      <c r="A33" s="96" t="str">
        <f>VLOOKUP(E33,'LISTADO ATM'!$A$2:$C$901,3,0)</f>
        <v>NORTE</v>
      </c>
      <c r="B33" s="113">
        <v>335813799</v>
      </c>
      <c r="C33" s="97">
        <v>44262.945</v>
      </c>
      <c r="D33" s="96" t="s">
        <v>2190</v>
      </c>
      <c r="E33" s="106">
        <v>262</v>
      </c>
      <c r="F33" s="96" t="str">
        <f>VLOOKUP(E33,VIP!$A$2:$O11744,2,0)</f>
        <v>DRBR262</v>
      </c>
      <c r="G33" s="96" t="str">
        <f>VLOOKUP(E33,'LISTADO ATM'!$A$2:$B$900,2,0)</f>
        <v xml:space="preserve">ATM Oficina Obras Públicas (Santiago) </v>
      </c>
      <c r="H33" s="96" t="str">
        <f>VLOOKUP(E33,VIP!$A$2:$O16665,7,FALSE)</f>
        <v>Si</v>
      </c>
      <c r="I33" s="96" t="str">
        <f>VLOOKUP(E33,VIP!$A$2:$O8630,8,FALSE)</f>
        <v>Si</v>
      </c>
      <c r="J33" s="96" t="str">
        <f>VLOOKUP(E33,VIP!$A$2:$O8580,8,FALSE)</f>
        <v>Si</v>
      </c>
      <c r="K33" s="96" t="str">
        <f>VLOOKUP(E33,VIP!$A$2:$O12154,6,0)</f>
        <v>SI</v>
      </c>
      <c r="L33" s="98" t="s">
        <v>2254</v>
      </c>
      <c r="M33" s="99" t="s">
        <v>2469</v>
      </c>
      <c r="N33" s="99" t="s">
        <v>2476</v>
      </c>
      <c r="O33" s="96" t="s">
        <v>2502</v>
      </c>
      <c r="P33" s="101"/>
      <c r="Q33" s="100" t="s">
        <v>2254</v>
      </c>
    </row>
    <row r="34" spans="1:17" ht="18" x14ac:dyDescent="0.25">
      <c r="A34" s="96" t="str">
        <f>VLOOKUP(E34,'LISTADO ATM'!$A$2:$C$901,3,0)</f>
        <v>NORTE</v>
      </c>
      <c r="B34" s="113">
        <v>335813757</v>
      </c>
      <c r="C34" s="97">
        <v>44262.621215277781</v>
      </c>
      <c r="D34" s="96" t="s">
        <v>2190</v>
      </c>
      <c r="E34" s="106">
        <v>290</v>
      </c>
      <c r="F34" s="96" t="str">
        <f>VLOOKUP(E34,VIP!$A$2:$O11724,2,0)</f>
        <v>DRBR290</v>
      </c>
      <c r="G34" s="96" t="str">
        <f>VLOOKUP(E34,'LISTADO ATM'!$A$2:$B$900,2,0)</f>
        <v xml:space="preserve">ATM Oficina San Francisco de Macorís </v>
      </c>
      <c r="H34" s="96" t="str">
        <f>VLOOKUP(E34,VIP!$A$2:$O16645,7,FALSE)</f>
        <v>Si</v>
      </c>
      <c r="I34" s="96" t="str">
        <f>VLOOKUP(E34,VIP!$A$2:$O8610,8,FALSE)</f>
        <v>Si</v>
      </c>
      <c r="J34" s="96" t="str">
        <f>VLOOKUP(E34,VIP!$A$2:$O8560,8,FALSE)</f>
        <v>Si</v>
      </c>
      <c r="K34" s="96" t="str">
        <f>VLOOKUP(E34,VIP!$A$2:$O12134,6,0)</f>
        <v>NO</v>
      </c>
      <c r="L34" s="98" t="s">
        <v>2254</v>
      </c>
      <c r="M34" s="99" t="s">
        <v>2469</v>
      </c>
      <c r="N34" s="99" t="s">
        <v>2476</v>
      </c>
      <c r="O34" s="96" t="s">
        <v>2507</v>
      </c>
      <c r="P34" s="96"/>
      <c r="Q34" s="100" t="s">
        <v>2254</v>
      </c>
    </row>
    <row r="35" spans="1:17" ht="18" x14ac:dyDescent="0.25">
      <c r="A35" s="96" t="str">
        <f>VLOOKUP(E35,'LISTADO ATM'!$A$2:$C$901,3,0)</f>
        <v>SUR</v>
      </c>
      <c r="B35" s="113">
        <v>335813699</v>
      </c>
      <c r="C35" s="97">
        <v>44262.136296296296</v>
      </c>
      <c r="D35" s="96" t="s">
        <v>2189</v>
      </c>
      <c r="E35" s="106">
        <v>311</v>
      </c>
      <c r="F35" s="96" t="str">
        <f>VLOOKUP(E35,VIP!$A$2:$O11700,2,0)</f>
        <v>DRBR311</v>
      </c>
      <c r="G35" s="96" t="str">
        <f>VLOOKUP(E35,'LISTADO ATM'!$A$2:$B$900,2,0)</f>
        <v>ATM Plaza Eroski</v>
      </c>
      <c r="H35" s="96" t="str">
        <f>VLOOKUP(E35,VIP!$A$2:$O16621,7,FALSE)</f>
        <v>Si</v>
      </c>
      <c r="I35" s="96" t="str">
        <f>VLOOKUP(E35,VIP!$A$2:$O8586,8,FALSE)</f>
        <v>Si</v>
      </c>
      <c r="J35" s="96" t="str">
        <f>VLOOKUP(E35,VIP!$A$2:$O8536,8,FALSE)</f>
        <v>Si</v>
      </c>
      <c r="K35" s="96" t="str">
        <f>VLOOKUP(E35,VIP!$A$2:$O12110,6,0)</f>
        <v>NO</v>
      </c>
      <c r="L35" s="98" t="s">
        <v>2254</v>
      </c>
      <c r="M35" s="99" t="s">
        <v>2469</v>
      </c>
      <c r="N35" s="99" t="s">
        <v>2476</v>
      </c>
      <c r="O35" s="96" t="s">
        <v>2478</v>
      </c>
      <c r="P35" s="96"/>
      <c r="Q35" s="100" t="s">
        <v>2254</v>
      </c>
    </row>
    <row r="36" spans="1:17" ht="18" x14ac:dyDescent="0.25">
      <c r="A36" s="96" t="str">
        <f>VLOOKUP(E36,'LISTADO ATM'!$A$2:$C$901,3,0)</f>
        <v>NORTE</v>
      </c>
      <c r="B36" s="113">
        <v>335813754</v>
      </c>
      <c r="C36" s="97">
        <v>44262.614733796298</v>
      </c>
      <c r="D36" s="96" t="s">
        <v>2190</v>
      </c>
      <c r="E36" s="106">
        <v>397</v>
      </c>
      <c r="F36" s="96" t="str">
        <f>VLOOKUP(E36,VIP!$A$2:$O11722,2,0)</f>
        <v>DRBR397</v>
      </c>
      <c r="G36" s="96" t="str">
        <f>VLOOKUP(E36,'LISTADO ATM'!$A$2:$B$900,2,0)</f>
        <v xml:space="preserve">ATM Autobanco San Francisco de Macoris </v>
      </c>
      <c r="H36" s="96" t="str">
        <f>VLOOKUP(E36,VIP!$A$2:$O16643,7,FALSE)</f>
        <v>Si</v>
      </c>
      <c r="I36" s="96" t="str">
        <f>VLOOKUP(E36,VIP!$A$2:$O8608,8,FALSE)</f>
        <v>Si</v>
      </c>
      <c r="J36" s="96" t="str">
        <f>VLOOKUP(E36,VIP!$A$2:$O8558,8,FALSE)</f>
        <v>Si</v>
      </c>
      <c r="K36" s="96" t="str">
        <f>VLOOKUP(E36,VIP!$A$2:$O12132,6,0)</f>
        <v>NO</v>
      </c>
      <c r="L36" s="98" t="s">
        <v>2254</v>
      </c>
      <c r="M36" s="99" t="s">
        <v>2469</v>
      </c>
      <c r="N36" s="99" t="s">
        <v>2476</v>
      </c>
      <c r="O36" s="96" t="s">
        <v>2507</v>
      </c>
      <c r="P36" s="96"/>
      <c r="Q36" s="100" t="s">
        <v>2254</v>
      </c>
    </row>
    <row r="37" spans="1:17" ht="18" x14ac:dyDescent="0.25">
      <c r="A37" s="96" t="str">
        <f>VLOOKUP(E37,'LISTADO ATM'!$A$2:$C$901,3,0)</f>
        <v>DISTRITO NACIONAL</v>
      </c>
      <c r="B37" s="113">
        <v>335813687</v>
      </c>
      <c r="C37" s="97">
        <v>44261.938020833331</v>
      </c>
      <c r="D37" s="96" t="s">
        <v>2189</v>
      </c>
      <c r="E37" s="106">
        <v>476</v>
      </c>
      <c r="F37" s="96" t="str">
        <f>VLOOKUP(E37,VIP!$A$2:$O11702,2,0)</f>
        <v>DRBR476</v>
      </c>
      <c r="G37" s="96" t="str">
        <f>VLOOKUP(E37,'LISTADO ATM'!$A$2:$B$900,2,0)</f>
        <v xml:space="preserve">ATM Multicentro La Sirena Las Caobas </v>
      </c>
      <c r="H37" s="96" t="str">
        <f>VLOOKUP(E37,VIP!$A$2:$O16623,7,FALSE)</f>
        <v>Si</v>
      </c>
      <c r="I37" s="96" t="str">
        <f>VLOOKUP(E37,VIP!$A$2:$O8588,8,FALSE)</f>
        <v>Si</v>
      </c>
      <c r="J37" s="96" t="str">
        <f>VLOOKUP(E37,VIP!$A$2:$O8538,8,FALSE)</f>
        <v>Si</v>
      </c>
      <c r="K37" s="96" t="str">
        <f>VLOOKUP(E37,VIP!$A$2:$O12112,6,0)</f>
        <v>SI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96"/>
      <c r="Q37" s="100" t="s">
        <v>2254</v>
      </c>
    </row>
    <row r="38" spans="1:17" ht="18" x14ac:dyDescent="0.25">
      <c r="A38" s="96" t="str">
        <f>VLOOKUP(E38,'LISTADO ATM'!$A$2:$C$901,3,0)</f>
        <v>SUR</v>
      </c>
      <c r="B38" s="113">
        <v>335812480</v>
      </c>
      <c r="C38" s="97">
        <v>44260.391481481478</v>
      </c>
      <c r="D38" s="96" t="s">
        <v>2189</v>
      </c>
      <c r="E38" s="106">
        <v>592</v>
      </c>
      <c r="F38" s="96" t="str">
        <f>VLOOKUP(E38,VIP!$A$2:$O11612,2,0)</f>
        <v>DRBR081</v>
      </c>
      <c r="G38" s="96" t="str">
        <f>VLOOKUP(E38,'LISTADO ATM'!$A$2:$B$900,2,0)</f>
        <v xml:space="preserve">ATM Centro de Caja San Cristóbal I </v>
      </c>
      <c r="H38" s="96" t="str">
        <f>VLOOKUP(E38,VIP!$A$2:$O16533,7,FALSE)</f>
        <v>Si</v>
      </c>
      <c r="I38" s="96" t="str">
        <f>VLOOKUP(E38,VIP!$A$2:$O8498,8,FALSE)</f>
        <v>Si</v>
      </c>
      <c r="J38" s="96" t="str">
        <f>VLOOKUP(E38,VIP!$A$2:$O8448,8,FALSE)</f>
        <v>Si</v>
      </c>
      <c r="K38" s="96" t="str">
        <f>VLOOKUP(E38,VIP!$A$2:$O12022,6,0)</f>
        <v>SI</v>
      </c>
      <c r="L38" s="98" t="s">
        <v>2254</v>
      </c>
      <c r="M38" s="99" t="s">
        <v>2469</v>
      </c>
      <c r="N38" s="99" t="s">
        <v>2506</v>
      </c>
      <c r="O38" s="96" t="s">
        <v>2478</v>
      </c>
      <c r="P38" s="100"/>
      <c r="Q38" s="100" t="s">
        <v>2254</v>
      </c>
    </row>
    <row r="39" spans="1:17" ht="18" x14ac:dyDescent="0.25">
      <c r="A39" s="96" t="str">
        <f>VLOOKUP(E39,'LISTADO ATM'!$A$2:$C$901,3,0)</f>
        <v>ESTE</v>
      </c>
      <c r="B39" s="113">
        <v>335813756</v>
      </c>
      <c r="C39" s="97">
        <v>44262.620578703703</v>
      </c>
      <c r="D39" s="96" t="s">
        <v>2189</v>
      </c>
      <c r="E39" s="106">
        <v>822</v>
      </c>
      <c r="F39" s="96" t="str">
        <f>VLOOKUP(E39,VIP!$A$2:$O11723,2,0)</f>
        <v>DRBR822</v>
      </c>
      <c r="G39" s="96" t="str">
        <f>VLOOKUP(E39,'LISTADO ATM'!$A$2:$B$900,2,0)</f>
        <v xml:space="preserve">ATM INDUSPALMA </v>
      </c>
      <c r="H39" s="96" t="str">
        <f>VLOOKUP(E39,VIP!$A$2:$O16644,7,FALSE)</f>
        <v>Si</v>
      </c>
      <c r="I39" s="96" t="str">
        <f>VLOOKUP(E39,VIP!$A$2:$O8609,8,FALSE)</f>
        <v>Si</v>
      </c>
      <c r="J39" s="96" t="str">
        <f>VLOOKUP(E39,VIP!$A$2:$O8559,8,FALSE)</f>
        <v>Si</v>
      </c>
      <c r="K39" s="96" t="str">
        <f>VLOOKUP(E39,VIP!$A$2:$O12133,6,0)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96"/>
      <c r="Q39" s="100" t="s">
        <v>2254</v>
      </c>
    </row>
    <row r="40" spans="1:17" ht="18" x14ac:dyDescent="0.25">
      <c r="A40" s="96" t="str">
        <f>VLOOKUP(E40,'LISTADO ATM'!$A$2:$C$901,3,0)</f>
        <v>ESTE</v>
      </c>
      <c r="B40" s="113">
        <v>335813697</v>
      </c>
      <c r="C40" s="97">
        <v>44262.051053240742</v>
      </c>
      <c r="D40" s="96" t="s">
        <v>2189</v>
      </c>
      <c r="E40" s="106">
        <v>859</v>
      </c>
      <c r="F40" s="96" t="str">
        <f>VLOOKUP(E40,VIP!$A$2:$O11701,2,0)</f>
        <v>DRBR859</v>
      </c>
      <c r="G40" s="96" t="str">
        <f>VLOOKUP(E40,'LISTADO ATM'!$A$2:$B$900,2,0)</f>
        <v xml:space="preserve">ATM Hotel Vista Sol (Punta Cana) </v>
      </c>
      <c r="H40" s="96" t="str">
        <f>VLOOKUP(E40,VIP!$A$2:$O16622,7,FALSE)</f>
        <v>Si</v>
      </c>
      <c r="I40" s="96" t="str">
        <f>VLOOKUP(E40,VIP!$A$2:$O8587,8,FALSE)</f>
        <v>Si</v>
      </c>
      <c r="J40" s="96" t="str">
        <f>VLOOKUP(E40,VIP!$A$2:$O8537,8,FALSE)</f>
        <v>Si</v>
      </c>
      <c r="K40" s="96" t="str">
        <f>VLOOKUP(E40,VIP!$A$2:$O12111,6,0)</f>
        <v>NO</v>
      </c>
      <c r="L40" s="98" t="s">
        <v>2254</v>
      </c>
      <c r="M40" s="99" t="s">
        <v>2469</v>
      </c>
      <c r="N40" s="99" t="s">
        <v>2476</v>
      </c>
      <c r="O40" s="96" t="s">
        <v>2478</v>
      </c>
      <c r="P40" s="96"/>
      <c r="Q40" s="100" t="s">
        <v>2254</v>
      </c>
    </row>
    <row r="41" spans="1:17" ht="18" x14ac:dyDescent="0.25">
      <c r="A41" s="96" t="str">
        <f>VLOOKUP(E41,'LISTADO ATM'!$A$2:$C$901,3,0)</f>
        <v>SUR</v>
      </c>
      <c r="B41" s="113">
        <v>335813796</v>
      </c>
      <c r="C41" s="97">
        <v>44262.901712962965</v>
      </c>
      <c r="D41" s="96" t="s">
        <v>2189</v>
      </c>
      <c r="E41" s="106">
        <v>885</v>
      </c>
      <c r="F41" s="96" t="str">
        <f>VLOOKUP(E41,VIP!$A$2:$O11747,2,0)</f>
        <v>DRBR885</v>
      </c>
      <c r="G41" s="96" t="str">
        <f>VLOOKUP(E41,'LISTADO ATM'!$A$2:$B$900,2,0)</f>
        <v xml:space="preserve">ATM UNP Rancho Arriba </v>
      </c>
      <c r="H41" s="96" t="str">
        <f>VLOOKUP(E41,VIP!$A$2:$O16668,7,FALSE)</f>
        <v>Si</v>
      </c>
      <c r="I41" s="96" t="str">
        <f>VLOOKUP(E41,VIP!$A$2:$O8633,8,FALSE)</f>
        <v>Si</v>
      </c>
      <c r="J41" s="96" t="str">
        <f>VLOOKUP(E41,VIP!$A$2:$O8583,8,FALSE)</f>
        <v>Si</v>
      </c>
      <c r="K41" s="96" t="str">
        <f>VLOOKUP(E41,VIP!$A$2:$O12157,6,0)</f>
        <v>NO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101"/>
      <c r="Q41" s="100" t="s">
        <v>2254</v>
      </c>
    </row>
    <row r="42" spans="1:17" ht="18" x14ac:dyDescent="0.25">
      <c r="A42" s="96" t="str">
        <f>VLOOKUP(E42,'LISTADO ATM'!$A$2:$C$901,3,0)</f>
        <v>DISTRITO NACIONAL</v>
      </c>
      <c r="B42" s="113">
        <v>335813710</v>
      </c>
      <c r="C42" s="97">
        <v>44262.365925925929</v>
      </c>
      <c r="D42" s="96" t="s">
        <v>2189</v>
      </c>
      <c r="E42" s="106">
        <v>915</v>
      </c>
      <c r="F42" s="96" t="str">
        <f>VLOOKUP(E42,VIP!$A$2:$O11700,2,0)</f>
        <v>DRBR24F</v>
      </c>
      <c r="G42" s="96" t="str">
        <f>VLOOKUP(E42,'LISTADO ATM'!$A$2:$B$900,2,0)</f>
        <v xml:space="preserve">ATM Multicentro La Sirena Aut. Duarte </v>
      </c>
      <c r="H42" s="96" t="str">
        <f>VLOOKUP(E42,VIP!$A$2:$O16621,7,FALSE)</f>
        <v>Si</v>
      </c>
      <c r="I42" s="96" t="str">
        <f>VLOOKUP(E42,VIP!$A$2:$O8586,8,FALSE)</f>
        <v>Si</v>
      </c>
      <c r="J42" s="96" t="str">
        <f>VLOOKUP(E42,VIP!$A$2:$O8536,8,FALSE)</f>
        <v>Si</v>
      </c>
      <c r="K42" s="96" t="str">
        <f>VLOOKUP(E42,VIP!$A$2:$O12110,6,0)</f>
        <v>SI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96"/>
      <c r="Q42" s="100" t="s">
        <v>2254</v>
      </c>
    </row>
    <row r="43" spans="1:17" ht="18" x14ac:dyDescent="0.25">
      <c r="A43" s="96" t="str">
        <f>VLOOKUP(E43,'LISTADO ATM'!$A$2:$C$901,3,0)</f>
        <v>ESTE</v>
      </c>
      <c r="B43" s="113">
        <v>335813389</v>
      </c>
      <c r="C43" s="97">
        <v>44261.110937500001</v>
      </c>
      <c r="D43" s="96" t="s">
        <v>2189</v>
      </c>
      <c r="E43" s="106">
        <v>934</v>
      </c>
      <c r="F43" s="96" t="str">
        <f>VLOOKUP(E43,VIP!$A$2:$O11645,2,0)</f>
        <v>DRBR934</v>
      </c>
      <c r="G43" s="96" t="str">
        <f>VLOOKUP(E43,'LISTADO ATM'!$A$2:$B$900,2,0)</f>
        <v>ATM Hotel Dreams La Romana</v>
      </c>
      <c r="H43" s="96" t="str">
        <f>VLOOKUP(E43,VIP!$A$2:$O16566,7,FALSE)</f>
        <v>Si</v>
      </c>
      <c r="I43" s="96" t="str">
        <f>VLOOKUP(E43,VIP!$A$2:$O8531,8,FALSE)</f>
        <v>Si</v>
      </c>
      <c r="J43" s="96" t="str">
        <f>VLOOKUP(E43,VIP!$A$2:$O8481,8,FALSE)</f>
        <v>Si</v>
      </c>
      <c r="K43" s="96" t="str">
        <f>VLOOKUP(E43,VIP!$A$2:$O12055,6,0)</f>
        <v>NO</v>
      </c>
      <c r="L43" s="98" t="s">
        <v>2254</v>
      </c>
      <c r="M43" s="99" t="s">
        <v>2469</v>
      </c>
      <c r="N43" s="99" t="s">
        <v>2476</v>
      </c>
      <c r="O43" s="96" t="s">
        <v>2478</v>
      </c>
      <c r="P43" s="100"/>
      <c r="Q43" s="100" t="s">
        <v>2254</v>
      </c>
    </row>
    <row r="44" spans="1:17" ht="18" x14ac:dyDescent="0.25">
      <c r="A44" s="96" t="str">
        <f>VLOOKUP(E44,'LISTADO ATM'!$A$2:$C$901,3,0)</f>
        <v>DISTRITO NACIONAL</v>
      </c>
      <c r="B44" s="113">
        <v>335813386</v>
      </c>
      <c r="C44" s="97">
        <v>44261.019837962966</v>
      </c>
      <c r="D44" s="96" t="s">
        <v>2472</v>
      </c>
      <c r="E44" s="106">
        <v>545</v>
      </c>
      <c r="F44" s="96" t="str">
        <f>VLOOKUP(E44,VIP!$A$2:$O11648,2,0)</f>
        <v>DRBR995</v>
      </c>
      <c r="G44" s="96" t="str">
        <f>VLOOKUP(E44,'LISTADO ATM'!$A$2:$B$900,2,0)</f>
        <v xml:space="preserve">ATM Oficina Isabel La Católica II  </v>
      </c>
      <c r="H44" s="96" t="str">
        <f>VLOOKUP(E44,VIP!$A$2:$O16569,7,FALSE)</f>
        <v>Si</v>
      </c>
      <c r="I44" s="96" t="str">
        <f>VLOOKUP(E44,VIP!$A$2:$O8534,8,FALSE)</f>
        <v>Si</v>
      </c>
      <c r="J44" s="96" t="str">
        <f>VLOOKUP(E44,VIP!$A$2:$O8484,8,FALSE)</f>
        <v>Si</v>
      </c>
      <c r="K44" s="96" t="str">
        <f>VLOOKUP(E44,VIP!$A$2:$O12058,6,0)</f>
        <v>NO</v>
      </c>
      <c r="L44" s="98" t="s">
        <v>2503</v>
      </c>
      <c r="M44" s="99" t="s">
        <v>2469</v>
      </c>
      <c r="N44" s="99" t="s">
        <v>2476</v>
      </c>
      <c r="O44" s="96" t="s">
        <v>2477</v>
      </c>
      <c r="P44" s="100"/>
      <c r="Q44" s="100" t="s">
        <v>2503</v>
      </c>
    </row>
    <row r="45" spans="1:17" ht="18" x14ac:dyDescent="0.25">
      <c r="A45" s="96" t="str">
        <f>VLOOKUP(E45,'LISTADO ATM'!$A$2:$C$901,3,0)</f>
        <v>NORTE</v>
      </c>
      <c r="B45" s="113">
        <v>335813662</v>
      </c>
      <c r="C45" s="97">
        <v>44261.801666666666</v>
      </c>
      <c r="D45" s="96" t="s">
        <v>2487</v>
      </c>
      <c r="E45" s="106">
        <v>809</v>
      </c>
      <c r="F45" s="96" t="str">
        <f>VLOOKUP(E45,VIP!$A$2:$O11706,2,0)</f>
        <v>DRBR809</v>
      </c>
      <c r="G45" s="96" t="str">
        <f>VLOOKUP(E45,'LISTADO ATM'!$A$2:$B$900,2,0)</f>
        <v>ATM Yoma (Cotuí)</v>
      </c>
      <c r="H45" s="96" t="str">
        <f>VLOOKUP(E45,VIP!$A$2:$O16627,7,FALSE)</f>
        <v>Si</v>
      </c>
      <c r="I45" s="96" t="str">
        <f>VLOOKUP(E45,VIP!$A$2:$O8592,8,FALSE)</f>
        <v>Si</v>
      </c>
      <c r="J45" s="96" t="str">
        <f>VLOOKUP(E45,VIP!$A$2:$O8542,8,FALSE)</f>
        <v>Si</v>
      </c>
      <c r="K45" s="96" t="str">
        <f>VLOOKUP(E45,VIP!$A$2:$O12116,6,0)</f>
        <v>NO</v>
      </c>
      <c r="L45" s="98" t="s">
        <v>2503</v>
      </c>
      <c r="M45" s="99" t="s">
        <v>2469</v>
      </c>
      <c r="N45" s="99" t="s">
        <v>2476</v>
      </c>
      <c r="O45" s="96" t="s">
        <v>2490</v>
      </c>
      <c r="P45" s="96"/>
      <c r="Q45" s="100" t="s">
        <v>2503</v>
      </c>
    </row>
    <row r="46" spans="1:17" ht="18" x14ac:dyDescent="0.25">
      <c r="A46" s="96" t="str">
        <f>VLOOKUP(E46,'LISTADO ATM'!$A$2:$C$901,3,0)</f>
        <v>DISTRITO NACIONAL</v>
      </c>
      <c r="B46" s="113">
        <v>335813387</v>
      </c>
      <c r="C46" s="97">
        <v>44261.021863425929</v>
      </c>
      <c r="D46" s="96" t="s">
        <v>2472</v>
      </c>
      <c r="E46" s="106">
        <v>946</v>
      </c>
      <c r="F46" s="96" t="str">
        <f>VLOOKUP(E46,VIP!$A$2:$O11647,2,0)</f>
        <v>DRBR24R</v>
      </c>
      <c r="G46" s="96" t="str">
        <f>VLOOKUP(E46,'LISTADO ATM'!$A$2:$B$900,2,0)</f>
        <v xml:space="preserve">ATM Oficina Núñez de Cáceres I </v>
      </c>
      <c r="H46" s="96" t="str">
        <f>VLOOKUP(E46,VIP!$A$2:$O16568,7,FALSE)</f>
        <v>Si</v>
      </c>
      <c r="I46" s="96" t="str">
        <f>VLOOKUP(E46,VIP!$A$2:$O8533,8,FALSE)</f>
        <v>Si</v>
      </c>
      <c r="J46" s="96" t="str">
        <f>VLOOKUP(E46,VIP!$A$2:$O8483,8,FALSE)</f>
        <v>Si</v>
      </c>
      <c r="K46" s="96" t="str">
        <f>VLOOKUP(E46,VIP!$A$2:$O12057,6,0)</f>
        <v>NO</v>
      </c>
      <c r="L46" s="98" t="s">
        <v>2503</v>
      </c>
      <c r="M46" s="99" t="s">
        <v>2469</v>
      </c>
      <c r="N46" s="99" t="s">
        <v>2476</v>
      </c>
      <c r="O46" s="96" t="s">
        <v>2477</v>
      </c>
      <c r="P46" s="100"/>
      <c r="Q46" s="100" t="s">
        <v>2503</v>
      </c>
    </row>
    <row r="47" spans="1:17" ht="18" x14ac:dyDescent="0.25">
      <c r="A47" s="96" t="str">
        <f>VLOOKUP(E47,'LISTADO ATM'!$A$2:$C$901,3,0)</f>
        <v>DISTRITO NACIONAL</v>
      </c>
      <c r="B47" s="113">
        <v>335813749</v>
      </c>
      <c r="C47" s="97">
        <v>44262.547662037039</v>
      </c>
      <c r="D47" s="96" t="s">
        <v>2472</v>
      </c>
      <c r="E47" s="106">
        <v>264</v>
      </c>
      <c r="F47" s="96" t="str">
        <f>VLOOKUP(E47,VIP!$A$2:$O11718,2,0)</f>
        <v>DRBR264</v>
      </c>
      <c r="G47" s="96" t="str">
        <f>VLOOKUP(E47,'LISTADO ATM'!$A$2:$B$900,2,0)</f>
        <v xml:space="preserve">ATM S/M Nacional Independencia </v>
      </c>
      <c r="H47" s="96" t="str">
        <f>VLOOKUP(E47,VIP!$A$2:$O16639,7,FALSE)</f>
        <v>Si</v>
      </c>
      <c r="I47" s="96" t="str">
        <f>VLOOKUP(E47,VIP!$A$2:$O8604,8,FALSE)</f>
        <v>Si</v>
      </c>
      <c r="J47" s="96" t="str">
        <f>VLOOKUP(E47,VIP!$A$2:$O8554,8,FALSE)</f>
        <v>Si</v>
      </c>
      <c r="K47" s="96" t="str">
        <f>VLOOKUP(E47,VIP!$A$2:$O12128,6,0)</f>
        <v>SI</v>
      </c>
      <c r="L47" s="98" t="s">
        <v>2462</v>
      </c>
      <c r="M47" s="99" t="s">
        <v>2469</v>
      </c>
      <c r="N47" s="99" t="s">
        <v>2476</v>
      </c>
      <c r="O47" s="96" t="s">
        <v>2477</v>
      </c>
      <c r="P47" s="96"/>
      <c r="Q47" s="100" t="s">
        <v>2462</v>
      </c>
    </row>
    <row r="48" spans="1:17" ht="18" x14ac:dyDescent="0.25">
      <c r="A48" s="96" t="str">
        <f>VLOOKUP(E48,'LISTADO ATM'!$A$2:$C$901,3,0)</f>
        <v>DISTRITO NACIONAL</v>
      </c>
      <c r="B48" s="113">
        <v>335813792</v>
      </c>
      <c r="C48" s="97">
        <v>44262.779490740744</v>
      </c>
      <c r="D48" s="96" t="s">
        <v>2472</v>
      </c>
      <c r="E48" s="106">
        <v>267</v>
      </c>
      <c r="F48" s="96" t="str">
        <f>VLOOKUP(E48,VIP!$A$2:$O11744,2,0)</f>
        <v>DRBR267</v>
      </c>
      <c r="G48" s="96" t="str">
        <f>VLOOKUP(E48,'LISTADO ATM'!$A$2:$B$900,2,0)</f>
        <v xml:space="preserve">ATM Centro de Caja México </v>
      </c>
      <c r="H48" s="96" t="str">
        <f>VLOOKUP(E48,VIP!$A$2:$O16665,7,FALSE)</f>
        <v>Si</v>
      </c>
      <c r="I48" s="96" t="str">
        <f>VLOOKUP(E48,VIP!$A$2:$O8630,8,FALSE)</f>
        <v>Si</v>
      </c>
      <c r="J48" s="96" t="str">
        <f>VLOOKUP(E48,VIP!$A$2:$O8580,8,FALSE)</f>
        <v>Si</v>
      </c>
      <c r="K48" s="96" t="str">
        <f>VLOOKUP(E48,VIP!$A$2:$O12154,6,0)</f>
        <v>NO</v>
      </c>
      <c r="L48" s="98" t="s">
        <v>2462</v>
      </c>
      <c r="M48" s="99" t="s">
        <v>2469</v>
      </c>
      <c r="N48" s="99" t="s">
        <v>2476</v>
      </c>
      <c r="O48" s="96" t="s">
        <v>2477</v>
      </c>
      <c r="P48" s="101"/>
      <c r="Q48" s="100" t="s">
        <v>2462</v>
      </c>
    </row>
    <row r="49" spans="1:17" ht="18" x14ac:dyDescent="0.25">
      <c r="A49" s="96" t="str">
        <f>VLOOKUP(E49,'LISTADO ATM'!$A$2:$C$901,3,0)</f>
        <v>DISTRITO NACIONAL</v>
      </c>
      <c r="B49" s="113">
        <v>335813322</v>
      </c>
      <c r="C49" s="97">
        <v>44260.744560185187</v>
      </c>
      <c r="D49" s="96" t="s">
        <v>2472</v>
      </c>
      <c r="E49" s="106">
        <v>441</v>
      </c>
      <c r="F49" s="96" t="str">
        <f>VLOOKUP(E49,VIP!$A$2:$O11642,2,0)</f>
        <v>DRBR441</v>
      </c>
      <c r="G49" s="96" t="str">
        <f>VLOOKUP(E49,'LISTADO ATM'!$A$2:$B$900,2,0)</f>
        <v>ATM Estacion de Servicio Romulo Betancour</v>
      </c>
      <c r="H49" s="96" t="str">
        <f>VLOOKUP(E49,VIP!$A$2:$O16563,7,FALSE)</f>
        <v>NO</v>
      </c>
      <c r="I49" s="96" t="str">
        <f>VLOOKUP(E49,VIP!$A$2:$O8528,8,FALSE)</f>
        <v>NO</v>
      </c>
      <c r="J49" s="96" t="str">
        <f>VLOOKUP(E49,VIP!$A$2:$O8478,8,FALSE)</f>
        <v>NO</v>
      </c>
      <c r="K49" s="96" t="str">
        <f>VLOOKUP(E49,VIP!$A$2:$O12052,6,0)</f>
        <v>NO</v>
      </c>
      <c r="L49" s="98" t="s">
        <v>2462</v>
      </c>
      <c r="M49" s="99" t="s">
        <v>2469</v>
      </c>
      <c r="N49" s="99" t="s">
        <v>2476</v>
      </c>
      <c r="O49" s="96" t="s">
        <v>2477</v>
      </c>
      <c r="P49" s="100"/>
      <c r="Q49" s="100" t="s">
        <v>2462</v>
      </c>
    </row>
    <row r="50" spans="1:17" ht="18" x14ac:dyDescent="0.25">
      <c r="A50" s="96" t="str">
        <f>VLOOKUP(E50,'LISTADO ATM'!$A$2:$C$901,3,0)</f>
        <v>DISTRITO NACIONAL</v>
      </c>
      <c r="B50" s="113">
        <v>335813764</v>
      </c>
      <c r="C50" s="97">
        <v>44262.644826388889</v>
      </c>
      <c r="D50" s="96" t="s">
        <v>2472</v>
      </c>
      <c r="E50" s="106">
        <v>449</v>
      </c>
      <c r="F50" s="96" t="str">
        <f>VLOOKUP(E50,VIP!$A$2:$O11730,2,0)</f>
        <v>DRBR449</v>
      </c>
      <c r="G50" s="96" t="str">
        <f>VLOOKUP(E50,'LISTADO ATM'!$A$2:$B$900,2,0)</f>
        <v>ATM Autobanco Lope de Vega II</v>
      </c>
      <c r="H50" s="96" t="str">
        <f>VLOOKUP(E50,VIP!$A$2:$O16651,7,FALSE)</f>
        <v>Si</v>
      </c>
      <c r="I50" s="96" t="str">
        <f>VLOOKUP(E50,VIP!$A$2:$O8616,8,FALSE)</f>
        <v>Si</v>
      </c>
      <c r="J50" s="96" t="str">
        <f>VLOOKUP(E50,VIP!$A$2:$O8566,8,FALSE)</f>
        <v>Si</v>
      </c>
      <c r="K50" s="96" t="str">
        <f>VLOOKUP(E50,VIP!$A$2:$O12140,6,0)</f>
        <v>NO</v>
      </c>
      <c r="L50" s="98" t="s">
        <v>2462</v>
      </c>
      <c r="M50" s="99" t="s">
        <v>2469</v>
      </c>
      <c r="N50" s="99" t="s">
        <v>2476</v>
      </c>
      <c r="O50" s="96" t="s">
        <v>2477</v>
      </c>
      <c r="P50" s="96"/>
      <c r="Q50" s="100" t="s">
        <v>2462</v>
      </c>
    </row>
    <row r="51" spans="1:17" ht="18" x14ac:dyDescent="0.25">
      <c r="A51" s="96" t="str">
        <f>VLOOKUP(E51,'LISTADO ATM'!$A$2:$C$901,3,0)</f>
        <v>DISTRITO NACIONAL</v>
      </c>
      <c r="B51" s="113" t="s">
        <v>2517</v>
      </c>
      <c r="C51" s="97">
        <v>44263.019803240742</v>
      </c>
      <c r="D51" s="96" t="s">
        <v>2472</v>
      </c>
      <c r="E51" s="106">
        <v>577</v>
      </c>
      <c r="F51" s="96" t="str">
        <f>VLOOKUP(E51,VIP!$A$2:$O11750,2,0)</f>
        <v>DRBR173</v>
      </c>
      <c r="G51" s="96" t="str">
        <f>VLOOKUP(E51,'LISTADO ATM'!$A$2:$B$900,2,0)</f>
        <v xml:space="preserve">ATM Olé Ave. Duarte </v>
      </c>
      <c r="H51" s="96" t="str">
        <f>VLOOKUP(E51,VIP!$A$2:$O16671,7,FALSE)</f>
        <v>Si</v>
      </c>
      <c r="I51" s="96" t="str">
        <f>VLOOKUP(E51,VIP!$A$2:$O8636,8,FALSE)</f>
        <v>Si</v>
      </c>
      <c r="J51" s="96" t="str">
        <f>VLOOKUP(E51,VIP!$A$2:$O8586,8,FALSE)</f>
        <v>Si</v>
      </c>
      <c r="K51" s="96" t="str">
        <f>VLOOKUP(E51,VIP!$A$2:$O12160,6,0)</f>
        <v>SI</v>
      </c>
      <c r="L51" s="98" t="s">
        <v>2462</v>
      </c>
      <c r="M51" s="99" t="s">
        <v>2469</v>
      </c>
      <c r="N51" s="99" t="s">
        <v>2476</v>
      </c>
      <c r="O51" s="96" t="s">
        <v>2477</v>
      </c>
      <c r="P51" s="101"/>
      <c r="Q51" s="100" t="s">
        <v>2462</v>
      </c>
    </row>
    <row r="52" spans="1:17" ht="18" x14ac:dyDescent="0.25">
      <c r="A52" s="96" t="str">
        <f>VLOOKUP(E52,'LISTADO ATM'!$A$2:$C$901,3,0)</f>
        <v>DISTRITO NACIONAL</v>
      </c>
      <c r="B52" s="113">
        <v>335813655</v>
      </c>
      <c r="C52" s="97">
        <v>44261.73673611111</v>
      </c>
      <c r="D52" s="96" t="s">
        <v>2472</v>
      </c>
      <c r="E52" s="106">
        <v>600</v>
      </c>
      <c r="F52" s="96" t="str">
        <f>VLOOKUP(E52,VIP!$A$2:$O11695,2,0)</f>
        <v>DRBR600</v>
      </c>
      <c r="G52" s="96" t="str">
        <f>VLOOKUP(E52,'LISTADO ATM'!$A$2:$B$900,2,0)</f>
        <v>ATM S/M Bravo Hipica</v>
      </c>
      <c r="H52" s="96" t="str">
        <f>VLOOKUP(E52,VIP!$A$2:$O16616,7,FALSE)</f>
        <v>N/A</v>
      </c>
      <c r="I52" s="96" t="str">
        <f>VLOOKUP(E52,VIP!$A$2:$O8581,8,FALSE)</f>
        <v>N/A</v>
      </c>
      <c r="J52" s="96" t="str">
        <f>VLOOKUP(E52,VIP!$A$2:$O8531,8,FALSE)</f>
        <v>N/A</v>
      </c>
      <c r="K52" s="96" t="str">
        <f>VLOOKUP(E52,VIP!$A$2:$O12105,6,0)</f>
        <v>N/A</v>
      </c>
      <c r="L52" s="98" t="s">
        <v>2462</v>
      </c>
      <c r="M52" s="99" t="s">
        <v>2469</v>
      </c>
      <c r="N52" s="99" t="s">
        <v>2476</v>
      </c>
      <c r="O52" s="96" t="s">
        <v>2477</v>
      </c>
      <c r="P52" s="96"/>
      <c r="Q52" s="100" t="s">
        <v>2462</v>
      </c>
    </row>
    <row r="53" spans="1:17" ht="18" x14ac:dyDescent="0.25">
      <c r="A53" s="96" t="str">
        <f>VLOOKUP(E53,'LISTADO ATM'!$A$2:$C$901,3,0)</f>
        <v>NORTE</v>
      </c>
      <c r="B53" s="113">
        <v>335813715</v>
      </c>
      <c r="C53" s="97">
        <v>44262.430648148147</v>
      </c>
      <c r="D53" s="96" t="s">
        <v>2509</v>
      </c>
      <c r="E53" s="106">
        <v>728</v>
      </c>
      <c r="F53" s="96" t="str">
        <f>VLOOKUP(E53,VIP!$A$2:$O11704,2,0)</f>
        <v>DRBR051</v>
      </c>
      <c r="G53" s="96" t="str">
        <f>VLOOKUP(E53,'LISTADO ATM'!$A$2:$B$900,2,0)</f>
        <v xml:space="preserve">ATM UNP La Vega Oficina Regional Norcentral </v>
      </c>
      <c r="H53" s="96" t="str">
        <f>VLOOKUP(E53,VIP!$A$2:$O16625,7,FALSE)</f>
        <v>Si</v>
      </c>
      <c r="I53" s="96" t="str">
        <f>VLOOKUP(E53,VIP!$A$2:$O8590,8,FALSE)</f>
        <v>Si</v>
      </c>
      <c r="J53" s="96" t="str">
        <f>VLOOKUP(E53,VIP!$A$2:$O8540,8,FALSE)</f>
        <v>Si</v>
      </c>
      <c r="K53" s="96" t="str">
        <f>VLOOKUP(E53,VIP!$A$2:$O12114,6,0)</f>
        <v>SI</v>
      </c>
      <c r="L53" s="98" t="s">
        <v>2462</v>
      </c>
      <c r="M53" s="99" t="s">
        <v>2469</v>
      </c>
      <c r="N53" s="99" t="s">
        <v>2476</v>
      </c>
      <c r="O53" s="96" t="s">
        <v>2508</v>
      </c>
      <c r="P53" s="96"/>
      <c r="Q53" s="100" t="s">
        <v>2462</v>
      </c>
    </row>
    <row r="54" spans="1:17" ht="18" x14ac:dyDescent="0.25">
      <c r="A54" s="96" t="str">
        <f>VLOOKUP(E54,'LISTADO ATM'!$A$2:$C$901,3,0)</f>
        <v>DISTRITO NACIONAL</v>
      </c>
      <c r="B54" s="113">
        <v>335813160</v>
      </c>
      <c r="C54" s="97">
        <v>44260.668969907405</v>
      </c>
      <c r="D54" s="96" t="s">
        <v>2487</v>
      </c>
      <c r="E54" s="106">
        <v>745</v>
      </c>
      <c r="F54" s="96" t="str">
        <f>VLOOKUP(E54,VIP!$A$2:$O11664,2,0)</f>
        <v>DRBR027</v>
      </c>
      <c r="G54" s="96" t="str">
        <f>VLOOKUP(E54,'LISTADO ATM'!$A$2:$B$900,2,0)</f>
        <v xml:space="preserve">ATM Oficina Ave. Duarte </v>
      </c>
      <c r="H54" s="96" t="str">
        <f>VLOOKUP(E54,VIP!$A$2:$O16585,7,FALSE)</f>
        <v>No</v>
      </c>
      <c r="I54" s="96" t="str">
        <f>VLOOKUP(E54,VIP!$A$2:$O8550,8,FALSE)</f>
        <v>No</v>
      </c>
      <c r="J54" s="96" t="str">
        <f>VLOOKUP(E54,VIP!$A$2:$O8500,8,FALSE)</f>
        <v>No</v>
      </c>
      <c r="K54" s="96" t="str">
        <f>VLOOKUP(E54,VIP!$A$2:$O12074,6,0)</f>
        <v>NO</v>
      </c>
      <c r="L54" s="98" t="s">
        <v>2462</v>
      </c>
      <c r="M54" s="99" t="s">
        <v>2469</v>
      </c>
      <c r="N54" s="99" t="s">
        <v>2476</v>
      </c>
      <c r="O54" s="96" t="s">
        <v>2490</v>
      </c>
      <c r="P54" s="100"/>
      <c r="Q54" s="100" t="s">
        <v>2462</v>
      </c>
    </row>
    <row r="55" spans="1:17" ht="18" x14ac:dyDescent="0.25">
      <c r="A55" s="96" t="str">
        <f>VLOOKUP(E55,'LISTADO ATM'!$A$2:$C$901,3,0)</f>
        <v>SUR</v>
      </c>
      <c r="B55" s="113">
        <v>335813793</v>
      </c>
      <c r="C55" s="97">
        <v>44262.78162037037</v>
      </c>
      <c r="D55" s="96" t="s">
        <v>2487</v>
      </c>
      <c r="E55" s="106">
        <v>764</v>
      </c>
      <c r="F55" s="96" t="str">
        <f>VLOOKUP(E55,VIP!$A$2:$O11743,2,0)</f>
        <v>DRBR451</v>
      </c>
      <c r="G55" s="96" t="str">
        <f>VLOOKUP(E55,'LISTADO ATM'!$A$2:$B$900,2,0)</f>
        <v xml:space="preserve">ATM Oficina Elías Piña </v>
      </c>
      <c r="H55" s="96" t="str">
        <f>VLOOKUP(E55,VIP!$A$2:$O16664,7,FALSE)</f>
        <v>Si</v>
      </c>
      <c r="I55" s="96" t="str">
        <f>VLOOKUP(E55,VIP!$A$2:$O8629,8,FALSE)</f>
        <v>Si</v>
      </c>
      <c r="J55" s="96" t="str">
        <f>VLOOKUP(E55,VIP!$A$2:$O8579,8,FALSE)</f>
        <v>Si</v>
      </c>
      <c r="K55" s="96" t="str">
        <f>VLOOKUP(E55,VIP!$A$2:$O12153,6,0)</f>
        <v>NO</v>
      </c>
      <c r="L55" s="98" t="s">
        <v>2462</v>
      </c>
      <c r="M55" s="99" t="s">
        <v>2469</v>
      </c>
      <c r="N55" s="99" t="s">
        <v>2476</v>
      </c>
      <c r="O55" s="96" t="s">
        <v>2490</v>
      </c>
      <c r="P55" s="101"/>
      <c r="Q55" s="100" t="s">
        <v>2462</v>
      </c>
    </row>
    <row r="56" spans="1:17" ht="18" x14ac:dyDescent="0.25">
      <c r="A56" s="96" t="str">
        <f>VLOOKUP(E56,'LISTADO ATM'!$A$2:$C$901,3,0)</f>
        <v>DISTRITO NACIONAL</v>
      </c>
      <c r="B56" s="113">
        <v>335813795</v>
      </c>
      <c r="C56" s="97">
        <v>44262.89980324074</v>
      </c>
      <c r="D56" s="96" t="s">
        <v>2487</v>
      </c>
      <c r="E56" s="106">
        <v>911</v>
      </c>
      <c r="F56" s="96" t="str">
        <f>VLOOKUP(E56,VIP!$A$2:$O11748,2,0)</f>
        <v>DRBR911</v>
      </c>
      <c r="G56" s="96" t="str">
        <f>VLOOKUP(E56,'LISTADO ATM'!$A$2:$B$900,2,0)</f>
        <v xml:space="preserve">ATM Oficina Venezuela II </v>
      </c>
      <c r="H56" s="96" t="str">
        <f>VLOOKUP(E56,VIP!$A$2:$O16669,7,FALSE)</f>
        <v>Si</v>
      </c>
      <c r="I56" s="96" t="str">
        <f>VLOOKUP(E56,VIP!$A$2:$O8634,8,FALSE)</f>
        <v>Si</v>
      </c>
      <c r="J56" s="96" t="str">
        <f>VLOOKUP(E56,VIP!$A$2:$O8584,8,FALSE)</f>
        <v>Si</v>
      </c>
      <c r="K56" s="96" t="str">
        <f>VLOOKUP(E56,VIP!$A$2:$O12158,6,0)</f>
        <v>SI</v>
      </c>
      <c r="L56" s="98" t="s">
        <v>2462</v>
      </c>
      <c r="M56" s="99" t="s">
        <v>2469</v>
      </c>
      <c r="N56" s="99" t="s">
        <v>2476</v>
      </c>
      <c r="O56" s="96" t="s">
        <v>2490</v>
      </c>
      <c r="P56" s="101"/>
      <c r="Q56" s="100" t="s">
        <v>2462</v>
      </c>
    </row>
    <row r="57" spans="1:17" ht="18" x14ac:dyDescent="0.25">
      <c r="A57" s="96" t="str">
        <f>VLOOKUP(E57,'LISTADO ATM'!$A$2:$C$901,3,0)</f>
        <v>DISTRITO NACIONAL</v>
      </c>
      <c r="B57" s="113">
        <v>335813348</v>
      </c>
      <c r="C57" s="97">
        <v>44260.796712962961</v>
      </c>
      <c r="D57" s="96" t="s">
        <v>2189</v>
      </c>
      <c r="E57" s="106">
        <v>23</v>
      </c>
      <c r="F57" s="96" t="str">
        <f>VLOOKUP(E57,VIP!$A$2:$O11654,2,0)</f>
        <v>DRBR023</v>
      </c>
      <c r="G57" s="96" t="str">
        <f>VLOOKUP(E57,'LISTADO ATM'!$A$2:$B$900,2,0)</f>
        <v xml:space="preserve">ATM Oficina México </v>
      </c>
      <c r="H57" s="96" t="str">
        <f>VLOOKUP(E57,VIP!$A$2:$O16575,7,FALSE)</f>
        <v>Si</v>
      </c>
      <c r="I57" s="96" t="str">
        <f>VLOOKUP(E57,VIP!$A$2:$O8540,8,FALSE)</f>
        <v>Si</v>
      </c>
      <c r="J57" s="96" t="str">
        <f>VLOOKUP(E57,VIP!$A$2:$O8490,8,FALSE)</f>
        <v>Si</v>
      </c>
      <c r="K57" s="96" t="str">
        <f>VLOOKUP(E57,VIP!$A$2:$O12064,6,0)</f>
        <v>NO</v>
      </c>
      <c r="L57" s="98" t="s">
        <v>2440</v>
      </c>
      <c r="M57" s="99" t="s">
        <v>2469</v>
      </c>
      <c r="N57" s="99" t="s">
        <v>2476</v>
      </c>
      <c r="O57" s="96" t="s">
        <v>2478</v>
      </c>
      <c r="P57" s="100"/>
      <c r="Q57" s="100" t="s">
        <v>2440</v>
      </c>
    </row>
    <row r="58" spans="1:17" ht="18" x14ac:dyDescent="0.25">
      <c r="A58" s="96" t="str">
        <f>VLOOKUP(E58,'LISTADO ATM'!$A$2:$C$901,3,0)</f>
        <v>SUR</v>
      </c>
      <c r="B58" s="113">
        <v>335813743</v>
      </c>
      <c r="C58" s="97">
        <v>44262.488819444443</v>
      </c>
      <c r="D58" s="96" t="s">
        <v>2189</v>
      </c>
      <c r="E58" s="106">
        <v>131</v>
      </c>
      <c r="F58" s="96" t="str">
        <f>VLOOKUP(E58,VIP!$A$2:$O11716,2,0)</f>
        <v>DRBR131</v>
      </c>
      <c r="G58" s="96" t="str">
        <f>VLOOKUP(E58,'LISTADO ATM'!$A$2:$B$900,2,0)</f>
        <v xml:space="preserve">ATM Oficina Baní I </v>
      </c>
      <c r="H58" s="96" t="str">
        <f>VLOOKUP(E58,VIP!$A$2:$O16637,7,FALSE)</f>
        <v>Si</v>
      </c>
      <c r="I58" s="96" t="str">
        <f>VLOOKUP(E58,VIP!$A$2:$O8602,8,FALSE)</f>
        <v>Si</v>
      </c>
      <c r="J58" s="96" t="str">
        <f>VLOOKUP(E58,VIP!$A$2:$O8552,8,FALSE)</f>
        <v>Si</v>
      </c>
      <c r="K58" s="96" t="str">
        <f>VLOOKUP(E58,VIP!$A$2:$O12126,6,0)</f>
        <v>NO</v>
      </c>
      <c r="L58" s="98" t="s">
        <v>2440</v>
      </c>
      <c r="M58" s="99" t="s">
        <v>2469</v>
      </c>
      <c r="N58" s="99" t="s">
        <v>2476</v>
      </c>
      <c r="O58" s="96" t="s">
        <v>2478</v>
      </c>
      <c r="P58" s="96"/>
      <c r="Q58" s="100" t="s">
        <v>2440</v>
      </c>
    </row>
    <row r="59" spans="1:17" ht="18" x14ac:dyDescent="0.25">
      <c r="A59" s="96" t="str">
        <f>VLOOKUP(E59,'LISTADO ATM'!$A$2:$C$901,3,0)</f>
        <v>NORTE</v>
      </c>
      <c r="B59" s="113">
        <v>335813798</v>
      </c>
      <c r="C59" s="97">
        <v>44262.940428240741</v>
      </c>
      <c r="D59" s="96" t="s">
        <v>2190</v>
      </c>
      <c r="E59" s="106">
        <v>95</v>
      </c>
      <c r="F59" s="96" t="str">
        <f>VLOOKUP(E59,VIP!$A$2:$O11745,2,0)</f>
        <v>DRBR095</v>
      </c>
      <c r="G59" s="96" t="str">
        <f>VLOOKUP(E59,'LISTADO ATM'!$A$2:$B$900,2,0)</f>
        <v xml:space="preserve">ATM Oficina Tenares </v>
      </c>
      <c r="H59" s="96" t="str">
        <f>VLOOKUP(E59,VIP!$A$2:$O16666,7,FALSE)</f>
        <v>Si</v>
      </c>
      <c r="I59" s="96" t="str">
        <f>VLOOKUP(E59,VIP!$A$2:$O8631,8,FALSE)</f>
        <v>Si</v>
      </c>
      <c r="J59" s="96" t="str">
        <f>VLOOKUP(E59,VIP!$A$2:$O8581,8,FALSE)</f>
        <v>Si</v>
      </c>
      <c r="K59" s="96" t="str">
        <f>VLOOKUP(E59,VIP!$A$2:$O12155,6,0)</f>
        <v>SI</v>
      </c>
      <c r="L59" s="98" t="s">
        <v>2434</v>
      </c>
      <c r="M59" s="99" t="s">
        <v>2469</v>
      </c>
      <c r="N59" s="99" t="s">
        <v>2476</v>
      </c>
      <c r="O59" s="96" t="s">
        <v>2502</v>
      </c>
      <c r="P59" s="99" t="s">
        <v>2510</v>
      </c>
      <c r="Q59" s="100" t="s">
        <v>2434</v>
      </c>
    </row>
    <row r="60" spans="1:17" ht="18" x14ac:dyDescent="0.25">
      <c r="A60" s="96" t="str">
        <f>VLOOKUP(E60,'LISTADO ATM'!$A$2:$C$901,3,0)</f>
        <v>SUR</v>
      </c>
      <c r="B60" s="113">
        <v>335813670</v>
      </c>
      <c r="C60" s="97">
        <v>44261.810949074075</v>
      </c>
      <c r="D60" s="96" t="s">
        <v>2472</v>
      </c>
      <c r="E60" s="106">
        <v>45</v>
      </c>
      <c r="F60" s="96" t="str">
        <f>VLOOKUP(E60,VIP!$A$2:$O11699,2,0)</f>
        <v>DRBR045</v>
      </c>
      <c r="G60" s="96" t="str">
        <f>VLOOKUP(E60,'LISTADO ATM'!$A$2:$B$900,2,0)</f>
        <v xml:space="preserve">ATM Oficina Tamayo </v>
      </c>
      <c r="H60" s="96" t="str">
        <f>VLOOKUP(E60,VIP!$A$2:$O16620,7,FALSE)</f>
        <v>Si</v>
      </c>
      <c r="I60" s="96" t="str">
        <f>VLOOKUP(E60,VIP!$A$2:$O8585,8,FALSE)</f>
        <v>Si</v>
      </c>
      <c r="J60" s="96" t="str">
        <f>VLOOKUP(E60,VIP!$A$2:$O8535,8,FALSE)</f>
        <v>Si</v>
      </c>
      <c r="K60" s="96" t="str">
        <f>VLOOKUP(E60,VIP!$A$2:$O12109,6,0)</f>
        <v>SI</v>
      </c>
      <c r="L60" s="98" t="s">
        <v>2430</v>
      </c>
      <c r="M60" s="99" t="s">
        <v>2469</v>
      </c>
      <c r="N60" s="99" t="s">
        <v>2476</v>
      </c>
      <c r="O60" s="96" t="s">
        <v>2477</v>
      </c>
      <c r="P60" s="96"/>
      <c r="Q60" s="100" t="s">
        <v>2430</v>
      </c>
    </row>
    <row r="61" spans="1:17" ht="18" x14ac:dyDescent="0.25">
      <c r="A61" s="96" t="str">
        <f>VLOOKUP(E61,'LISTADO ATM'!$A$2:$C$901,3,0)</f>
        <v>ESTE</v>
      </c>
      <c r="B61" s="113">
        <v>335813765</v>
      </c>
      <c r="C61" s="97">
        <v>44262.646261574075</v>
      </c>
      <c r="D61" s="96" t="s">
        <v>2472</v>
      </c>
      <c r="E61" s="106">
        <v>114</v>
      </c>
      <c r="F61" s="96" t="str">
        <f>VLOOKUP(E61,VIP!$A$2:$O11731,2,0)</f>
        <v>DRBR114</v>
      </c>
      <c r="G61" s="96" t="str">
        <f>VLOOKUP(E61,'LISTADO ATM'!$A$2:$B$900,2,0)</f>
        <v xml:space="preserve">ATM Oficina Hato Mayor </v>
      </c>
      <c r="H61" s="96" t="str">
        <f>VLOOKUP(E61,VIP!$A$2:$O16652,7,FALSE)</f>
        <v>Si</v>
      </c>
      <c r="I61" s="96" t="str">
        <f>VLOOKUP(E61,VIP!$A$2:$O8617,8,FALSE)</f>
        <v>Si</v>
      </c>
      <c r="J61" s="96" t="str">
        <f>VLOOKUP(E61,VIP!$A$2:$O8567,8,FALSE)</f>
        <v>Si</v>
      </c>
      <c r="K61" s="96" t="str">
        <f>VLOOKUP(E61,VIP!$A$2:$O12141,6,0)</f>
        <v>NO</v>
      </c>
      <c r="L61" s="98" t="s">
        <v>2430</v>
      </c>
      <c r="M61" s="99" t="s">
        <v>2469</v>
      </c>
      <c r="N61" s="99" t="s">
        <v>2476</v>
      </c>
      <c r="O61" s="96" t="s">
        <v>2477</v>
      </c>
      <c r="P61" s="96"/>
      <c r="Q61" s="100" t="s">
        <v>2430</v>
      </c>
    </row>
    <row r="62" spans="1:17" ht="18" x14ac:dyDescent="0.25">
      <c r="A62" s="96" t="str">
        <f>VLOOKUP(E62,'LISTADO ATM'!$A$2:$C$901,3,0)</f>
        <v>DISTRITO NACIONAL</v>
      </c>
      <c r="B62" s="113">
        <v>335813672</v>
      </c>
      <c r="C62" s="97">
        <v>44261.818831018521</v>
      </c>
      <c r="D62" s="96" t="s">
        <v>2472</v>
      </c>
      <c r="E62" s="106">
        <v>235</v>
      </c>
      <c r="F62" s="96" t="str">
        <f>VLOOKUP(E62,VIP!$A$2:$O11697,2,0)</f>
        <v>DRBR235</v>
      </c>
      <c r="G62" s="96" t="str">
        <f>VLOOKUP(E62,'LISTADO ATM'!$A$2:$B$900,2,0)</f>
        <v xml:space="preserve">ATM Oficina Multicentro La Sirena San Isidro </v>
      </c>
      <c r="H62" s="96" t="str">
        <f>VLOOKUP(E62,VIP!$A$2:$O16618,7,FALSE)</f>
        <v>Si</v>
      </c>
      <c r="I62" s="96" t="str">
        <f>VLOOKUP(E62,VIP!$A$2:$O8583,8,FALSE)</f>
        <v>Si</v>
      </c>
      <c r="J62" s="96" t="str">
        <f>VLOOKUP(E62,VIP!$A$2:$O8533,8,FALSE)</f>
        <v>Si</v>
      </c>
      <c r="K62" s="96" t="str">
        <f>VLOOKUP(E62,VIP!$A$2:$O12107,6,0)</f>
        <v>SI</v>
      </c>
      <c r="L62" s="98" t="s">
        <v>2430</v>
      </c>
      <c r="M62" s="99" t="s">
        <v>2469</v>
      </c>
      <c r="N62" s="99" t="s">
        <v>2476</v>
      </c>
      <c r="O62" s="96" t="s">
        <v>2477</v>
      </c>
      <c r="P62" s="96"/>
      <c r="Q62" s="100" t="s">
        <v>2430</v>
      </c>
    </row>
    <row r="63" spans="1:17" ht="18" x14ac:dyDescent="0.25">
      <c r="A63" s="96" t="str">
        <f>VLOOKUP(E63,'LISTADO ATM'!$A$2:$C$901,3,0)</f>
        <v>DISTRITO NACIONAL</v>
      </c>
      <c r="B63" s="113">
        <v>335813654</v>
      </c>
      <c r="C63" s="97">
        <v>44261.733923611115</v>
      </c>
      <c r="D63" s="96" t="s">
        <v>2487</v>
      </c>
      <c r="E63" s="106">
        <v>354</v>
      </c>
      <c r="F63" s="96" t="str">
        <f>VLOOKUP(E63,VIP!$A$2:$O11696,2,0)</f>
        <v>DRBR354</v>
      </c>
      <c r="G63" s="96" t="str">
        <f>VLOOKUP(E63,'LISTADO ATM'!$A$2:$B$900,2,0)</f>
        <v xml:space="preserve">ATM Oficina Núñez de Cáceres II </v>
      </c>
      <c r="H63" s="96" t="str">
        <f>VLOOKUP(E63,VIP!$A$2:$O16617,7,FALSE)</f>
        <v>Si</v>
      </c>
      <c r="I63" s="96" t="str">
        <f>VLOOKUP(E63,VIP!$A$2:$O8582,8,FALSE)</f>
        <v>Si</v>
      </c>
      <c r="J63" s="96" t="str">
        <f>VLOOKUP(E63,VIP!$A$2:$O8532,8,FALSE)</f>
        <v>Si</v>
      </c>
      <c r="K63" s="96" t="str">
        <f>VLOOKUP(E63,VIP!$A$2:$O12106,6,0)</f>
        <v>NO</v>
      </c>
      <c r="L63" s="98" t="s">
        <v>2430</v>
      </c>
      <c r="M63" s="99" t="s">
        <v>2469</v>
      </c>
      <c r="N63" s="99" t="s">
        <v>2476</v>
      </c>
      <c r="O63" s="96" t="s">
        <v>2490</v>
      </c>
      <c r="P63" s="96"/>
      <c r="Q63" s="100" t="s">
        <v>2430</v>
      </c>
    </row>
    <row r="64" spans="1:17" ht="18" x14ac:dyDescent="0.25">
      <c r="A64" s="96" t="str">
        <f>VLOOKUP(E64,'LISTADO ATM'!$A$2:$C$901,3,0)</f>
        <v>DISTRITO NACIONAL</v>
      </c>
      <c r="B64" s="113">
        <v>335813653</v>
      </c>
      <c r="C64" s="97">
        <v>44261.707754629628</v>
      </c>
      <c r="D64" s="96" t="s">
        <v>2472</v>
      </c>
      <c r="E64" s="106">
        <v>387</v>
      </c>
      <c r="F64" s="96" t="str">
        <f>VLOOKUP(E64,VIP!$A$2:$O11697,2,0)</f>
        <v>DRBR387</v>
      </c>
      <c r="G64" s="96" t="str">
        <f>VLOOKUP(E64,'LISTADO ATM'!$A$2:$B$900,2,0)</f>
        <v xml:space="preserve">ATM S/M La Cadena San Vicente de Paul </v>
      </c>
      <c r="H64" s="96" t="str">
        <f>VLOOKUP(E64,VIP!$A$2:$O16618,7,FALSE)</f>
        <v>Si</v>
      </c>
      <c r="I64" s="96" t="str">
        <f>VLOOKUP(E64,VIP!$A$2:$O8583,8,FALSE)</f>
        <v>Si</v>
      </c>
      <c r="J64" s="96" t="str">
        <f>VLOOKUP(E64,VIP!$A$2:$O8533,8,FALSE)</f>
        <v>Si</v>
      </c>
      <c r="K64" s="96" t="str">
        <f>VLOOKUP(E64,VIP!$A$2:$O12107,6,0)</f>
        <v>NO</v>
      </c>
      <c r="L64" s="98" t="s">
        <v>2430</v>
      </c>
      <c r="M64" s="99" t="s">
        <v>2469</v>
      </c>
      <c r="N64" s="99" t="s">
        <v>2476</v>
      </c>
      <c r="O64" s="96" t="s">
        <v>2477</v>
      </c>
      <c r="P64" s="96"/>
      <c r="Q64" s="100" t="s">
        <v>2430</v>
      </c>
    </row>
    <row r="65" spans="1:17" ht="18" x14ac:dyDescent="0.25">
      <c r="A65" s="96" t="str">
        <f>VLOOKUP(E65,'LISTADO ATM'!$A$2:$C$901,3,0)</f>
        <v>ESTE</v>
      </c>
      <c r="B65" s="113" t="s">
        <v>2513</v>
      </c>
      <c r="C65" s="97">
        <v>44263.045416666668</v>
      </c>
      <c r="D65" s="96" t="s">
        <v>2472</v>
      </c>
      <c r="E65" s="106">
        <v>429</v>
      </c>
      <c r="F65" s="96" t="str">
        <f>VLOOKUP(E65,VIP!$A$2:$O11746,2,0)</f>
        <v>DRBR429</v>
      </c>
      <c r="G65" s="96" t="str">
        <f>VLOOKUP(E65,'LISTADO ATM'!$A$2:$B$900,2,0)</f>
        <v xml:space="preserve">ATM Oficina Jumbo La Romana </v>
      </c>
      <c r="H65" s="96" t="str">
        <f>VLOOKUP(E65,VIP!$A$2:$O16667,7,FALSE)</f>
        <v>Si</v>
      </c>
      <c r="I65" s="96" t="str">
        <f>VLOOKUP(E65,VIP!$A$2:$O8632,8,FALSE)</f>
        <v>Si</v>
      </c>
      <c r="J65" s="96" t="str">
        <f>VLOOKUP(E65,VIP!$A$2:$O8582,8,FALSE)</f>
        <v>Si</v>
      </c>
      <c r="K65" s="96" t="str">
        <f>VLOOKUP(E65,VIP!$A$2:$O12156,6,0)</f>
        <v>NO</v>
      </c>
      <c r="L65" s="98" t="s">
        <v>2430</v>
      </c>
      <c r="M65" s="99" t="s">
        <v>2469</v>
      </c>
      <c r="N65" s="99" t="s">
        <v>2476</v>
      </c>
      <c r="O65" s="96" t="s">
        <v>2477</v>
      </c>
      <c r="P65" s="101"/>
      <c r="Q65" s="100" t="s">
        <v>2430</v>
      </c>
    </row>
    <row r="66" spans="1:17" ht="18" x14ac:dyDescent="0.25">
      <c r="A66" s="96" t="str">
        <f>VLOOKUP(E66,'LISTADO ATM'!$A$2:$C$901,3,0)</f>
        <v>DISTRITO NACIONAL</v>
      </c>
      <c r="B66" s="113">
        <v>335813404</v>
      </c>
      <c r="C66" s="97">
        <v>44261.36041666667</v>
      </c>
      <c r="D66" s="96" t="s">
        <v>2472</v>
      </c>
      <c r="E66" s="106">
        <v>458</v>
      </c>
      <c r="F66" s="96" t="str">
        <f>VLOOKUP(E66,VIP!$A$2:$O11743,2,0)</f>
        <v>DRBR458</v>
      </c>
      <c r="G66" s="96" t="str">
        <f>VLOOKUP(E66,'LISTADO ATM'!$A$2:$B$900,2,0)</f>
        <v>ATM Hospital Dario Contreras</v>
      </c>
      <c r="H66" s="96" t="str">
        <f>VLOOKUP(E66,VIP!$A$2:$O16664,7,FALSE)</f>
        <v>Si</v>
      </c>
      <c r="I66" s="96" t="str">
        <f>VLOOKUP(E66,VIP!$A$2:$O8629,8,FALSE)</f>
        <v>Si</v>
      </c>
      <c r="J66" s="96" t="str">
        <f>VLOOKUP(E66,VIP!$A$2:$O8579,8,FALSE)</f>
        <v>Si</v>
      </c>
      <c r="K66" s="96" t="str">
        <f>VLOOKUP(E66,VIP!$A$2:$O12153,6,0)</f>
        <v>NO</v>
      </c>
      <c r="L66" s="98" t="s">
        <v>2430</v>
      </c>
      <c r="M66" s="99" t="s">
        <v>2469</v>
      </c>
      <c r="N66" s="99" t="s">
        <v>2476</v>
      </c>
      <c r="O66" s="96" t="s">
        <v>2477</v>
      </c>
      <c r="P66" s="101"/>
      <c r="Q66" s="100" t="s">
        <v>2430</v>
      </c>
    </row>
    <row r="67" spans="1:17" ht="18" x14ac:dyDescent="0.25">
      <c r="A67" s="96" t="str">
        <f>VLOOKUP(E67,'LISTADO ATM'!$A$2:$C$901,3,0)</f>
        <v>DISTRITO NACIONAL</v>
      </c>
      <c r="B67" s="113">
        <v>335813660</v>
      </c>
      <c r="C67" s="97">
        <v>44261.781608796293</v>
      </c>
      <c r="D67" s="96" t="s">
        <v>2472</v>
      </c>
      <c r="E67" s="106">
        <v>629</v>
      </c>
      <c r="F67" s="96" t="str">
        <f>VLOOKUP(E67,VIP!$A$2:$O11693,2,0)</f>
        <v>DRBR24M</v>
      </c>
      <c r="G67" s="96" t="str">
        <f>VLOOKUP(E67,'LISTADO ATM'!$A$2:$B$900,2,0)</f>
        <v xml:space="preserve">ATM Oficina Americana Independencia I </v>
      </c>
      <c r="H67" s="96" t="str">
        <f>VLOOKUP(E67,VIP!$A$2:$O16614,7,FALSE)</f>
        <v>Si</v>
      </c>
      <c r="I67" s="96" t="str">
        <f>VLOOKUP(E67,VIP!$A$2:$O8579,8,FALSE)</f>
        <v>Si</v>
      </c>
      <c r="J67" s="96" t="str">
        <f>VLOOKUP(E67,VIP!$A$2:$O8529,8,FALSE)</f>
        <v>Si</v>
      </c>
      <c r="K67" s="96" t="str">
        <f>VLOOKUP(E67,VIP!$A$2:$O12103,6,0)</f>
        <v>SI</v>
      </c>
      <c r="L67" s="98" t="s">
        <v>2430</v>
      </c>
      <c r="M67" s="99" t="s">
        <v>2469</v>
      </c>
      <c r="N67" s="99" t="s">
        <v>2476</v>
      </c>
      <c r="O67" s="96" t="s">
        <v>2477</v>
      </c>
      <c r="P67" s="96"/>
      <c r="Q67" s="100" t="s">
        <v>2430</v>
      </c>
    </row>
    <row r="68" spans="1:17" ht="18" x14ac:dyDescent="0.25">
      <c r="A68" s="96" t="str">
        <f>VLOOKUP(E68,'LISTADO ATM'!$A$2:$C$901,3,0)</f>
        <v>ESTE</v>
      </c>
      <c r="B68" s="113">
        <v>335813750</v>
      </c>
      <c r="C68" s="97">
        <v>44262.554155092592</v>
      </c>
      <c r="D68" s="96" t="s">
        <v>2472</v>
      </c>
      <c r="E68" s="106">
        <v>651</v>
      </c>
      <c r="F68" s="96" t="str">
        <f>VLOOKUP(E68,VIP!$A$2:$O11719,2,0)</f>
        <v>DRBR651</v>
      </c>
      <c r="G68" s="96" t="str">
        <f>VLOOKUP(E68,'LISTADO ATM'!$A$2:$B$900,2,0)</f>
        <v>ATM Eco Petroleo Romana</v>
      </c>
      <c r="H68" s="96" t="str">
        <f>VLOOKUP(E68,VIP!$A$2:$O16640,7,FALSE)</f>
        <v>Si</v>
      </c>
      <c r="I68" s="96" t="str">
        <f>VLOOKUP(E68,VIP!$A$2:$O8605,8,FALSE)</f>
        <v>Si</v>
      </c>
      <c r="J68" s="96" t="str">
        <f>VLOOKUP(E68,VIP!$A$2:$O8555,8,FALSE)</f>
        <v>Si</v>
      </c>
      <c r="K68" s="96" t="str">
        <f>VLOOKUP(E68,VIP!$A$2:$O12129,6,0)</f>
        <v>NO</v>
      </c>
      <c r="L68" s="98" t="s">
        <v>2430</v>
      </c>
      <c r="M68" s="99" t="s">
        <v>2469</v>
      </c>
      <c r="N68" s="99" t="s">
        <v>2476</v>
      </c>
      <c r="O68" s="96" t="s">
        <v>2477</v>
      </c>
      <c r="P68" s="96"/>
      <c r="Q68" s="100" t="s">
        <v>2430</v>
      </c>
    </row>
    <row r="69" spans="1:17" ht="18" x14ac:dyDescent="0.25">
      <c r="A69" s="96" t="str">
        <f>VLOOKUP(E69,'LISTADO ATM'!$A$2:$C$901,3,0)</f>
        <v>DISTRITO NACIONAL</v>
      </c>
      <c r="B69" s="113">
        <v>335813671</v>
      </c>
      <c r="C69" s="97">
        <v>44261.81585648148</v>
      </c>
      <c r="D69" s="96" t="s">
        <v>2472</v>
      </c>
      <c r="E69" s="106">
        <v>684</v>
      </c>
      <c r="F69" s="96" t="str">
        <f>VLOOKUP(E69,VIP!$A$2:$O11698,2,0)</f>
        <v>DRBR684</v>
      </c>
      <c r="G69" s="96" t="str">
        <f>VLOOKUP(E69,'LISTADO ATM'!$A$2:$B$900,2,0)</f>
        <v>ATM Estación Texaco Prolongación 27 Febrero</v>
      </c>
      <c r="H69" s="96" t="str">
        <f>VLOOKUP(E69,VIP!$A$2:$O16619,7,FALSE)</f>
        <v>NO</v>
      </c>
      <c r="I69" s="96" t="str">
        <f>VLOOKUP(E69,VIP!$A$2:$O8584,8,FALSE)</f>
        <v>NO</v>
      </c>
      <c r="J69" s="96" t="str">
        <f>VLOOKUP(E69,VIP!$A$2:$O8534,8,FALSE)</f>
        <v>NO</v>
      </c>
      <c r="K69" s="96" t="str">
        <f>VLOOKUP(E69,VIP!$A$2:$O12108,6,0)</f>
        <v>NO</v>
      </c>
      <c r="L69" s="98" t="s">
        <v>2430</v>
      </c>
      <c r="M69" s="99" t="s">
        <v>2469</v>
      </c>
      <c r="N69" s="99" t="s">
        <v>2476</v>
      </c>
      <c r="O69" s="96" t="s">
        <v>2477</v>
      </c>
      <c r="P69" s="96"/>
      <c r="Q69" s="100" t="s">
        <v>2430</v>
      </c>
    </row>
    <row r="70" spans="1:17" ht="18" x14ac:dyDescent="0.25">
      <c r="A70" s="96" t="str">
        <f>VLOOKUP(E70,'LISTADO ATM'!$A$2:$C$901,3,0)</f>
        <v>DISTRITO NACIONAL</v>
      </c>
      <c r="B70" s="113" t="s">
        <v>2516</v>
      </c>
      <c r="C70" s="97">
        <v>44263.022928240738</v>
      </c>
      <c r="D70" s="96" t="s">
        <v>2472</v>
      </c>
      <c r="E70" s="106">
        <v>696</v>
      </c>
      <c r="F70" s="96" t="str">
        <f>VLOOKUP(E70,VIP!$A$2:$O11749,2,0)</f>
        <v>DRBR696</v>
      </c>
      <c r="G70" s="96" t="str">
        <f>VLOOKUP(E70,'LISTADO ATM'!$A$2:$B$900,2,0)</f>
        <v>ATM Olé Jacobo Majluta</v>
      </c>
      <c r="H70" s="96" t="str">
        <f>VLOOKUP(E70,VIP!$A$2:$O16670,7,FALSE)</f>
        <v>Si</v>
      </c>
      <c r="I70" s="96" t="str">
        <f>VLOOKUP(E70,VIP!$A$2:$O8635,8,FALSE)</f>
        <v>Si</v>
      </c>
      <c r="J70" s="96" t="str">
        <f>VLOOKUP(E70,VIP!$A$2:$O8585,8,FALSE)</f>
        <v>Si</v>
      </c>
      <c r="K70" s="96" t="str">
        <f>VLOOKUP(E70,VIP!$A$2:$O12159,6,0)</f>
        <v>NO</v>
      </c>
      <c r="L70" s="98" t="s">
        <v>2430</v>
      </c>
      <c r="M70" s="99" t="s">
        <v>2469</v>
      </c>
      <c r="N70" s="99" t="s">
        <v>2476</v>
      </c>
      <c r="O70" s="96" t="s">
        <v>2477</v>
      </c>
      <c r="P70" s="101"/>
      <c r="Q70" s="100" t="s">
        <v>2430</v>
      </c>
    </row>
    <row r="71" spans="1:17" ht="18" x14ac:dyDescent="0.25">
      <c r="A71" s="96" t="str">
        <f>VLOOKUP(E71,'LISTADO ATM'!$A$2:$C$901,3,0)</f>
        <v>DISTRITO NACIONAL</v>
      </c>
      <c r="B71" s="113" t="s">
        <v>2515</v>
      </c>
      <c r="C71" s="97">
        <v>44263.025266203702</v>
      </c>
      <c r="D71" s="96" t="s">
        <v>2472</v>
      </c>
      <c r="E71" s="106">
        <v>710</v>
      </c>
      <c r="F71" s="96" t="str">
        <f>VLOOKUP(E71,VIP!$A$2:$O11748,2,0)</f>
        <v>DRBR506</v>
      </c>
      <c r="G71" s="96" t="str">
        <f>VLOOKUP(E71,'LISTADO ATM'!$A$2:$B$900,2,0)</f>
        <v xml:space="preserve">ATM S/M Soberano </v>
      </c>
      <c r="H71" s="96" t="str">
        <f>VLOOKUP(E71,VIP!$A$2:$O16669,7,FALSE)</f>
        <v>Si</v>
      </c>
      <c r="I71" s="96" t="str">
        <f>VLOOKUP(E71,VIP!$A$2:$O8634,8,FALSE)</f>
        <v>Si</v>
      </c>
      <c r="J71" s="96" t="str">
        <f>VLOOKUP(E71,VIP!$A$2:$O8584,8,FALSE)</f>
        <v>Si</v>
      </c>
      <c r="K71" s="96" t="str">
        <f>VLOOKUP(E71,VIP!$A$2:$O12158,6,0)</f>
        <v>NO</v>
      </c>
      <c r="L71" s="98" t="s">
        <v>2430</v>
      </c>
      <c r="M71" s="99" t="s">
        <v>2469</v>
      </c>
      <c r="N71" s="99" t="s">
        <v>2476</v>
      </c>
      <c r="O71" s="96" t="s">
        <v>2477</v>
      </c>
      <c r="P71" s="101"/>
      <c r="Q71" s="100" t="s">
        <v>2430</v>
      </c>
    </row>
    <row r="72" spans="1:17" ht="18" x14ac:dyDescent="0.25">
      <c r="A72" s="96" t="str">
        <f>VLOOKUP(E72,'LISTADO ATM'!$A$2:$C$901,3,0)</f>
        <v>DISTRITO NACIONAL</v>
      </c>
      <c r="B72" s="113">
        <v>335813716</v>
      </c>
      <c r="C72" s="97">
        <v>44262.434386574074</v>
      </c>
      <c r="D72" s="96" t="s">
        <v>2472</v>
      </c>
      <c r="E72" s="106">
        <v>717</v>
      </c>
      <c r="F72" s="96" t="str">
        <f>VLOOKUP(E72,VIP!$A$2:$O11705,2,0)</f>
        <v>DRBR24K</v>
      </c>
      <c r="G72" s="96" t="str">
        <f>VLOOKUP(E72,'LISTADO ATM'!$A$2:$B$900,2,0)</f>
        <v xml:space="preserve">ATM Oficina Los Alcarrizos </v>
      </c>
      <c r="H72" s="96" t="str">
        <f>VLOOKUP(E72,VIP!$A$2:$O16626,7,FALSE)</f>
        <v>Si</v>
      </c>
      <c r="I72" s="96" t="str">
        <f>VLOOKUP(E72,VIP!$A$2:$O8591,8,FALSE)</f>
        <v>Si</v>
      </c>
      <c r="J72" s="96" t="str">
        <f>VLOOKUP(E72,VIP!$A$2:$O8541,8,FALSE)</f>
        <v>Si</v>
      </c>
      <c r="K72" s="96" t="str">
        <f>VLOOKUP(E72,VIP!$A$2:$O12115,6,0)</f>
        <v>SI</v>
      </c>
      <c r="L72" s="98" t="s">
        <v>2430</v>
      </c>
      <c r="M72" s="99" t="s">
        <v>2469</v>
      </c>
      <c r="N72" s="99" t="s">
        <v>2476</v>
      </c>
      <c r="O72" s="96" t="s">
        <v>2477</v>
      </c>
      <c r="P72" s="96"/>
      <c r="Q72" s="100" t="s">
        <v>2430</v>
      </c>
    </row>
    <row r="73" spans="1:17" ht="18" x14ac:dyDescent="0.25">
      <c r="A73" s="96" t="str">
        <f>VLOOKUP(E73,'LISTADO ATM'!$A$2:$C$901,3,0)</f>
        <v>DISTRITO NACIONAL</v>
      </c>
      <c r="B73" s="113">
        <v>335813762</v>
      </c>
      <c r="C73" s="97">
        <v>44262.643101851849</v>
      </c>
      <c r="D73" s="96" t="s">
        <v>2487</v>
      </c>
      <c r="E73" s="106">
        <v>722</v>
      </c>
      <c r="F73" s="96" t="str">
        <f>VLOOKUP(E73,VIP!$A$2:$O11729,2,0)</f>
        <v>DRBR393</v>
      </c>
      <c r="G73" s="96" t="str">
        <f>VLOOKUP(E73,'LISTADO ATM'!$A$2:$B$900,2,0)</f>
        <v xml:space="preserve">ATM Oficina Charles de Gaulle III </v>
      </c>
      <c r="H73" s="96" t="str">
        <f>VLOOKUP(E73,VIP!$A$2:$O16650,7,FALSE)</f>
        <v>Si</v>
      </c>
      <c r="I73" s="96" t="str">
        <f>VLOOKUP(E73,VIP!$A$2:$O8615,8,FALSE)</f>
        <v>Si</v>
      </c>
      <c r="J73" s="96" t="str">
        <f>VLOOKUP(E73,VIP!$A$2:$O8565,8,FALSE)</f>
        <v>Si</v>
      </c>
      <c r="K73" s="96" t="str">
        <f>VLOOKUP(E73,VIP!$A$2:$O12139,6,0)</f>
        <v>SI</v>
      </c>
      <c r="L73" s="98" t="s">
        <v>2430</v>
      </c>
      <c r="M73" s="99" t="s">
        <v>2469</v>
      </c>
      <c r="N73" s="99" t="s">
        <v>2476</v>
      </c>
      <c r="O73" s="96" t="s">
        <v>2490</v>
      </c>
      <c r="P73" s="96"/>
      <c r="Q73" s="100" t="s">
        <v>2430</v>
      </c>
    </row>
    <row r="74" spans="1:17" ht="18" x14ac:dyDescent="0.25">
      <c r="A74" s="96" t="str">
        <f>VLOOKUP(E74,'LISTADO ATM'!$A$2:$C$901,3,0)</f>
        <v>DISTRITO NACIONAL</v>
      </c>
      <c r="B74" s="113">
        <v>335813652</v>
      </c>
      <c r="C74" s="97">
        <v>44261.706180555557</v>
      </c>
      <c r="D74" s="96" t="s">
        <v>2487</v>
      </c>
      <c r="E74" s="106">
        <v>734</v>
      </c>
      <c r="F74" s="96" t="str">
        <f>VLOOKUP(E74,VIP!$A$2:$O11698,2,0)</f>
        <v>DRBR178</v>
      </c>
      <c r="G74" s="96" t="str">
        <f>VLOOKUP(E74,'LISTADO ATM'!$A$2:$B$900,2,0)</f>
        <v xml:space="preserve">ATM Oficina Independencia I </v>
      </c>
      <c r="H74" s="96" t="str">
        <f>VLOOKUP(E74,VIP!$A$2:$O16619,7,FALSE)</f>
        <v>Si</v>
      </c>
      <c r="I74" s="96" t="str">
        <f>VLOOKUP(E74,VIP!$A$2:$O8584,8,FALSE)</f>
        <v>Si</v>
      </c>
      <c r="J74" s="96" t="str">
        <f>VLOOKUP(E74,VIP!$A$2:$O8534,8,FALSE)</f>
        <v>Si</v>
      </c>
      <c r="K74" s="96" t="str">
        <f>VLOOKUP(E74,VIP!$A$2:$O12108,6,0)</f>
        <v>SI</v>
      </c>
      <c r="L74" s="98" t="s">
        <v>2430</v>
      </c>
      <c r="M74" s="99" t="s">
        <v>2469</v>
      </c>
      <c r="N74" s="99" t="s">
        <v>2476</v>
      </c>
      <c r="O74" s="96" t="s">
        <v>2490</v>
      </c>
      <c r="P74" s="96"/>
      <c r="Q74" s="100" t="s">
        <v>2430</v>
      </c>
    </row>
    <row r="75" spans="1:17" ht="18" x14ac:dyDescent="0.25">
      <c r="A75" s="96" t="str">
        <f>VLOOKUP(E75,'LISTADO ATM'!$A$2:$C$901,3,0)</f>
        <v>ESTE</v>
      </c>
      <c r="B75" s="113">
        <v>335813787</v>
      </c>
      <c r="C75" s="97">
        <v>44262.736516203702</v>
      </c>
      <c r="D75" s="96" t="s">
        <v>2472</v>
      </c>
      <c r="E75" s="106">
        <v>742</v>
      </c>
      <c r="F75" s="96" t="str">
        <f>VLOOKUP(E75,VIP!$A$2:$O11744,2,0)</f>
        <v>DRBR990</v>
      </c>
      <c r="G75" s="96" t="str">
        <f>VLOOKUP(E75,'LISTADO ATM'!$A$2:$B$900,2,0)</f>
        <v xml:space="preserve">ATM Oficina Plaza del Rey (La Romana) </v>
      </c>
      <c r="H75" s="96" t="str">
        <f>VLOOKUP(E75,VIP!$A$2:$O16665,7,FALSE)</f>
        <v>Si</v>
      </c>
      <c r="I75" s="96" t="str">
        <f>VLOOKUP(E75,VIP!$A$2:$O8630,8,FALSE)</f>
        <v>Si</v>
      </c>
      <c r="J75" s="96" t="str">
        <f>VLOOKUP(E75,VIP!$A$2:$O8580,8,FALSE)</f>
        <v>Si</v>
      </c>
      <c r="K75" s="96" t="str">
        <f>VLOOKUP(E75,VIP!$A$2:$O12154,6,0)</f>
        <v>NO</v>
      </c>
      <c r="L75" s="98" t="s">
        <v>2430</v>
      </c>
      <c r="M75" s="99" t="s">
        <v>2469</v>
      </c>
      <c r="N75" s="99" t="s">
        <v>2476</v>
      </c>
      <c r="O75" s="96" t="s">
        <v>2477</v>
      </c>
      <c r="P75" s="101"/>
      <c r="Q75" s="100" t="s">
        <v>2430</v>
      </c>
    </row>
    <row r="76" spans="1:17" ht="18" x14ac:dyDescent="0.25">
      <c r="A76" s="96" t="str">
        <f>VLOOKUP(E76,'LISTADO ATM'!$A$2:$C$901,3,0)</f>
        <v>ESTE</v>
      </c>
      <c r="B76" s="113">
        <v>335813769</v>
      </c>
      <c r="C76" s="97">
        <v>44262.65253472222</v>
      </c>
      <c r="D76" s="96" t="s">
        <v>2472</v>
      </c>
      <c r="E76" s="106">
        <v>843</v>
      </c>
      <c r="F76" s="96" t="str">
        <f>VLOOKUP(E76,VIP!$A$2:$O11735,2,0)</f>
        <v>DRBR843</v>
      </c>
      <c r="G76" s="96" t="str">
        <f>VLOOKUP(E76,'LISTADO ATM'!$A$2:$B$900,2,0)</f>
        <v xml:space="preserve">ATM Oficina Romana Centro </v>
      </c>
      <c r="H76" s="96" t="str">
        <f>VLOOKUP(E76,VIP!$A$2:$O16656,7,FALSE)</f>
        <v>Si</v>
      </c>
      <c r="I76" s="96" t="str">
        <f>VLOOKUP(E76,VIP!$A$2:$O8621,8,FALSE)</f>
        <v>Si</v>
      </c>
      <c r="J76" s="96" t="str">
        <f>VLOOKUP(E76,VIP!$A$2:$O8571,8,FALSE)</f>
        <v>Si</v>
      </c>
      <c r="K76" s="96" t="str">
        <f>VLOOKUP(E76,VIP!$A$2:$O12145,6,0)</f>
        <v>NO</v>
      </c>
      <c r="L76" s="98" t="s">
        <v>2430</v>
      </c>
      <c r="M76" s="99" t="s">
        <v>2469</v>
      </c>
      <c r="N76" s="99" t="s">
        <v>2476</v>
      </c>
      <c r="O76" s="96" t="s">
        <v>2477</v>
      </c>
      <c r="P76" s="96"/>
      <c r="Q76" s="100" t="s">
        <v>2430</v>
      </c>
    </row>
    <row r="77" spans="1:17" ht="18" x14ac:dyDescent="0.25">
      <c r="A77" s="96" t="str">
        <f>VLOOKUP(E77,'LISTADO ATM'!$A$2:$C$901,3,0)</f>
        <v>DISTRITO NACIONAL</v>
      </c>
      <c r="B77" s="113" t="s">
        <v>2514</v>
      </c>
      <c r="C77" s="97">
        <v>44263.027013888888</v>
      </c>
      <c r="D77" s="96" t="s">
        <v>2472</v>
      </c>
      <c r="E77" s="106">
        <v>884</v>
      </c>
      <c r="F77" s="96" t="str">
        <f>VLOOKUP(E77,VIP!$A$2:$O11747,2,0)</f>
        <v>DRBR884</v>
      </c>
      <c r="G77" s="96" t="str">
        <f>VLOOKUP(E77,'LISTADO ATM'!$A$2:$B$900,2,0)</f>
        <v xml:space="preserve">ATM UNP Olé Sabana Perdida </v>
      </c>
      <c r="H77" s="96" t="str">
        <f>VLOOKUP(E77,VIP!$A$2:$O16668,7,FALSE)</f>
        <v>Si</v>
      </c>
      <c r="I77" s="96" t="str">
        <f>VLOOKUP(E77,VIP!$A$2:$O8633,8,FALSE)</f>
        <v>Si</v>
      </c>
      <c r="J77" s="96" t="str">
        <f>VLOOKUP(E77,VIP!$A$2:$O8583,8,FALSE)</f>
        <v>Si</v>
      </c>
      <c r="K77" s="96" t="str">
        <f>VLOOKUP(E77,VIP!$A$2:$O12157,6,0)</f>
        <v>NO</v>
      </c>
      <c r="L77" s="98" t="s">
        <v>2430</v>
      </c>
      <c r="M77" s="99" t="s">
        <v>2469</v>
      </c>
      <c r="N77" s="99" t="s">
        <v>2476</v>
      </c>
      <c r="O77" s="96" t="s">
        <v>2477</v>
      </c>
      <c r="P77" s="101"/>
      <c r="Q77" s="100" t="s">
        <v>2430</v>
      </c>
    </row>
    <row r="78" spans="1:17" ht="18" x14ac:dyDescent="0.25">
      <c r="A78" s="96" t="str">
        <f>VLOOKUP(E78,'LISTADO ATM'!$A$2:$C$901,3,0)</f>
        <v>DISTRITO NACIONAL</v>
      </c>
      <c r="B78" s="113">
        <v>335813748</v>
      </c>
      <c r="C78" s="97">
        <v>44262.542349537034</v>
      </c>
      <c r="D78" s="96" t="s">
        <v>2472</v>
      </c>
      <c r="E78" s="106">
        <v>925</v>
      </c>
      <c r="F78" s="96" t="str">
        <f>VLOOKUP(E78,VIP!$A$2:$O11717,2,0)</f>
        <v>DRBR24L</v>
      </c>
      <c r="G78" s="96" t="str">
        <f>VLOOKUP(E78,'LISTADO ATM'!$A$2:$B$900,2,0)</f>
        <v xml:space="preserve">ATM Oficina Plaza Lama Av. 27 de Febrero </v>
      </c>
      <c r="H78" s="96" t="str">
        <f>VLOOKUP(E78,VIP!$A$2:$O16638,7,FALSE)</f>
        <v>Si</v>
      </c>
      <c r="I78" s="96" t="str">
        <f>VLOOKUP(E78,VIP!$A$2:$O8603,8,FALSE)</f>
        <v>Si</v>
      </c>
      <c r="J78" s="96" t="str">
        <f>VLOOKUP(E78,VIP!$A$2:$O8553,8,FALSE)</f>
        <v>Si</v>
      </c>
      <c r="K78" s="96" t="str">
        <f>VLOOKUP(E78,VIP!$A$2:$O12127,6,0)</f>
        <v>SI</v>
      </c>
      <c r="L78" s="98" t="s">
        <v>2430</v>
      </c>
      <c r="M78" s="99" t="s">
        <v>2469</v>
      </c>
      <c r="N78" s="99" t="s">
        <v>2476</v>
      </c>
      <c r="O78" s="96" t="s">
        <v>2477</v>
      </c>
      <c r="P78" s="96"/>
      <c r="Q78" s="100" t="s">
        <v>2430</v>
      </c>
    </row>
    <row r="79" spans="1:17" ht="18" x14ac:dyDescent="0.25">
      <c r="A79" s="96" t="str">
        <f>VLOOKUP(E79,'LISTADO ATM'!$A$2:$C$901,3,0)</f>
        <v>NORTE</v>
      </c>
      <c r="B79" s="113">
        <v>335813693</v>
      </c>
      <c r="C79" s="97">
        <v>44261.948807870373</v>
      </c>
      <c r="D79" s="96" t="s">
        <v>2487</v>
      </c>
      <c r="E79" s="106">
        <v>944</v>
      </c>
      <c r="F79" s="96" t="str">
        <f>VLOOKUP(E79,VIP!$A$2:$O11696,2,0)</f>
        <v>DRBR944</v>
      </c>
      <c r="G79" s="96" t="str">
        <f>VLOOKUP(E79,'LISTADO ATM'!$A$2:$B$900,2,0)</f>
        <v xml:space="preserve">ATM UNP Mao </v>
      </c>
      <c r="H79" s="96" t="str">
        <f>VLOOKUP(E79,VIP!$A$2:$O16617,7,FALSE)</f>
        <v>Si</v>
      </c>
      <c r="I79" s="96" t="str">
        <f>VLOOKUP(E79,VIP!$A$2:$O8582,8,FALSE)</f>
        <v>Si</v>
      </c>
      <c r="J79" s="96" t="str">
        <f>VLOOKUP(E79,VIP!$A$2:$O8532,8,FALSE)</f>
        <v>Si</v>
      </c>
      <c r="K79" s="96" t="str">
        <f>VLOOKUP(E79,VIP!$A$2:$O12106,6,0)</f>
        <v>NO</v>
      </c>
      <c r="L79" s="98" t="s">
        <v>2430</v>
      </c>
      <c r="M79" s="99" t="s">
        <v>2469</v>
      </c>
      <c r="N79" s="99" t="s">
        <v>2476</v>
      </c>
      <c r="O79" s="96" t="s">
        <v>2490</v>
      </c>
      <c r="P79" s="96"/>
      <c r="Q79" s="100" t="s">
        <v>2430</v>
      </c>
    </row>
    <row r="80" spans="1:17" ht="18" x14ac:dyDescent="0.25">
      <c r="A80" s="96" t="str">
        <f>VLOOKUP(E80,'LISTADO ATM'!$A$2:$C$901,3,0)</f>
        <v>DISTRITO NACIONAL</v>
      </c>
      <c r="B80" s="113">
        <v>335813597</v>
      </c>
      <c r="C80" s="97">
        <v>44261.548460648148</v>
      </c>
      <c r="D80" s="96" t="s">
        <v>2472</v>
      </c>
      <c r="E80" s="106">
        <v>955</v>
      </c>
      <c r="F80" s="96" t="str">
        <f>VLOOKUP(E80,VIP!$A$2:$O11663,2,0)</f>
        <v>DRBR955</v>
      </c>
      <c r="G80" s="96" t="str">
        <f>VLOOKUP(E80,'LISTADO ATM'!$A$2:$B$900,2,0)</f>
        <v xml:space="preserve">ATM Oficina Americana Independencia II </v>
      </c>
      <c r="H80" s="96" t="str">
        <f>VLOOKUP(E80,VIP!$A$2:$O16584,7,FALSE)</f>
        <v>Si</v>
      </c>
      <c r="I80" s="96" t="str">
        <f>VLOOKUP(E80,VIP!$A$2:$O8549,8,FALSE)</f>
        <v>Si</v>
      </c>
      <c r="J80" s="96" t="str">
        <f>VLOOKUP(E80,VIP!$A$2:$O8499,8,FALSE)</f>
        <v>Si</v>
      </c>
      <c r="K80" s="96" t="str">
        <f>VLOOKUP(E80,VIP!$A$2:$O12073,6,0)</f>
        <v>NO</v>
      </c>
      <c r="L80" s="98" t="s">
        <v>2430</v>
      </c>
      <c r="M80" s="99" t="s">
        <v>2469</v>
      </c>
      <c r="N80" s="99" t="s">
        <v>2476</v>
      </c>
      <c r="O80" s="96" t="s">
        <v>2477</v>
      </c>
      <c r="P80" s="100"/>
      <c r="Q80" s="100" t="s">
        <v>2430</v>
      </c>
    </row>
    <row r="81" spans="1:17" ht="18" x14ac:dyDescent="0.25">
      <c r="A81" s="96" t="str">
        <f>VLOOKUP(E81,'LISTADO ATM'!$A$2:$C$901,3,0)</f>
        <v>DISTRITO NACIONAL</v>
      </c>
      <c r="B81" s="113">
        <v>335813656</v>
      </c>
      <c r="C81" s="97">
        <v>44261.739872685182</v>
      </c>
      <c r="D81" s="96" t="s">
        <v>2472</v>
      </c>
      <c r="E81" s="106">
        <v>993</v>
      </c>
      <c r="F81" s="96" t="str">
        <f>VLOOKUP(E81,VIP!$A$2:$O11694,2,0)</f>
        <v>DRBR993</v>
      </c>
      <c r="G81" s="96" t="str">
        <f>VLOOKUP(E81,'LISTADO ATM'!$A$2:$B$900,2,0)</f>
        <v xml:space="preserve">ATM Centro Medico Integral II </v>
      </c>
      <c r="H81" s="96" t="str">
        <f>VLOOKUP(E81,VIP!$A$2:$O16615,7,FALSE)</f>
        <v>Si</v>
      </c>
      <c r="I81" s="96" t="str">
        <f>VLOOKUP(E81,VIP!$A$2:$O8580,8,FALSE)</f>
        <v>Si</v>
      </c>
      <c r="J81" s="96" t="str">
        <f>VLOOKUP(E81,VIP!$A$2:$O8530,8,FALSE)</f>
        <v>Si</v>
      </c>
      <c r="K81" s="96" t="str">
        <f>VLOOKUP(E81,VIP!$A$2:$O12104,6,0)</f>
        <v>NO</v>
      </c>
      <c r="L81" s="98" t="s">
        <v>2430</v>
      </c>
      <c r="M81" s="99" t="s">
        <v>2469</v>
      </c>
      <c r="N81" s="99" t="s">
        <v>2476</v>
      </c>
      <c r="O81" s="96" t="s">
        <v>2477</v>
      </c>
      <c r="P81" s="96"/>
      <c r="Q81" s="100" t="s">
        <v>2430</v>
      </c>
    </row>
    <row r="82" spans="1:17" ht="18" x14ac:dyDescent="0.25">
      <c r="A82" s="96" t="str">
        <f>VLOOKUP(E82,'LISTADO ATM'!$A$2:$C$901,3,0)</f>
        <v>NORTE</v>
      </c>
      <c r="B82" s="113">
        <v>335813797</v>
      </c>
      <c r="C82" s="97">
        <v>44262.917372685188</v>
      </c>
      <c r="D82" s="96" t="s">
        <v>2190</v>
      </c>
      <c r="E82" s="106">
        <v>138</v>
      </c>
      <c r="F82" s="96" t="str">
        <f>VLOOKUP(E82,VIP!$A$2:$O11746,2,0)</f>
        <v>DRBR138</v>
      </c>
      <c r="G82" s="96" t="str">
        <f>VLOOKUP(E82,'LISTADO ATM'!$A$2:$B$900,2,0)</f>
        <v xml:space="preserve">ATM UNP Fantino </v>
      </c>
      <c r="H82" s="96" t="str">
        <f>VLOOKUP(E82,VIP!$A$2:$O16667,7,FALSE)</f>
        <v>Si</v>
      </c>
      <c r="I82" s="96" t="str">
        <f>VLOOKUP(E82,VIP!$A$2:$O8632,8,FALSE)</f>
        <v>Si</v>
      </c>
      <c r="J82" s="96" t="str">
        <f>VLOOKUP(E82,VIP!$A$2:$O8582,8,FALSE)</f>
        <v>Si</v>
      </c>
      <c r="K82" s="96" t="str">
        <f>VLOOKUP(E82,VIP!$A$2:$O12156,6,0)</f>
        <v>NO</v>
      </c>
      <c r="L82" s="98" t="s">
        <v>2495</v>
      </c>
      <c r="M82" s="99" t="s">
        <v>2469</v>
      </c>
      <c r="N82" s="99" t="s">
        <v>2476</v>
      </c>
      <c r="O82" s="96" t="s">
        <v>2502</v>
      </c>
      <c r="P82" s="101"/>
      <c r="Q82" s="100" t="s">
        <v>2495</v>
      </c>
    </row>
    <row r="83" spans="1:17" ht="18" x14ac:dyDescent="0.25">
      <c r="A83" s="96" t="str">
        <f>VLOOKUP(E83,'LISTADO ATM'!$A$2:$C$901,3,0)</f>
        <v>DISTRITO NACIONAL</v>
      </c>
      <c r="B83" s="113">
        <v>335813760</v>
      </c>
      <c r="C83" s="97">
        <v>44262.628518518519</v>
      </c>
      <c r="D83" s="96" t="s">
        <v>2189</v>
      </c>
      <c r="E83" s="106">
        <v>183</v>
      </c>
      <c r="F83" s="96" t="str">
        <f>VLOOKUP(E83,VIP!$A$2:$O11727,2,0)</f>
        <v>DRBR183</v>
      </c>
      <c r="G83" s="96" t="str">
        <f>VLOOKUP(E83,'LISTADO ATM'!$A$2:$B$900,2,0)</f>
        <v>ATM Estación Nativa Km. 22 Aut. Duarte.</v>
      </c>
      <c r="H83" s="96" t="str">
        <f>VLOOKUP(E83,VIP!$A$2:$O16648,7,FALSE)</f>
        <v>N/A</v>
      </c>
      <c r="I83" s="96" t="str">
        <f>VLOOKUP(E83,VIP!$A$2:$O8613,8,FALSE)</f>
        <v>N/A</v>
      </c>
      <c r="J83" s="96" t="str">
        <f>VLOOKUP(E83,VIP!$A$2:$O8563,8,FALSE)</f>
        <v>N/A</v>
      </c>
      <c r="K83" s="96" t="str">
        <f>VLOOKUP(E83,VIP!$A$2:$O12137,6,0)</f>
        <v>N/A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96"/>
      <c r="Q83" s="100" t="s">
        <v>2495</v>
      </c>
    </row>
    <row r="84" spans="1:17" ht="18" x14ac:dyDescent="0.25">
      <c r="A84" s="96" t="str">
        <f>VLOOKUP(E84,'LISTADO ATM'!$A$2:$C$901,3,0)</f>
        <v>DISTRITO NACIONAL</v>
      </c>
      <c r="B84" s="113">
        <v>335813717</v>
      </c>
      <c r="C84" s="97">
        <v>44262.437511574077</v>
      </c>
      <c r="D84" s="96" t="s">
        <v>2189</v>
      </c>
      <c r="E84" s="106">
        <v>390</v>
      </c>
      <c r="F84" s="96" t="str">
        <f>VLOOKUP(E84,VIP!$A$2:$O11706,2,0)</f>
        <v>DRBR390</v>
      </c>
      <c r="G84" s="96" t="str">
        <f>VLOOKUP(E84,'LISTADO ATM'!$A$2:$B$900,2,0)</f>
        <v xml:space="preserve">ATM Oficina Boca Chica II </v>
      </c>
      <c r="H84" s="96" t="str">
        <f>VLOOKUP(E84,VIP!$A$2:$O16627,7,FALSE)</f>
        <v>Si</v>
      </c>
      <c r="I84" s="96" t="str">
        <f>VLOOKUP(E84,VIP!$A$2:$O8592,8,FALSE)</f>
        <v>Si</v>
      </c>
      <c r="J84" s="96" t="str">
        <f>VLOOKUP(E84,VIP!$A$2:$O8542,8,FALSE)</f>
        <v>Si</v>
      </c>
      <c r="K84" s="96" t="str">
        <f>VLOOKUP(E84,VIP!$A$2:$O12116,6,0)</f>
        <v>NO</v>
      </c>
      <c r="L84" s="98" t="s">
        <v>2495</v>
      </c>
      <c r="M84" s="99" t="s">
        <v>2469</v>
      </c>
      <c r="N84" s="99" t="s">
        <v>2476</v>
      </c>
      <c r="O84" s="96" t="s">
        <v>2478</v>
      </c>
      <c r="P84" s="96"/>
      <c r="Q84" s="100" t="s">
        <v>2495</v>
      </c>
    </row>
    <row r="85" spans="1:17" ht="18" x14ac:dyDescent="0.25">
      <c r="A85" s="96" t="str">
        <f>VLOOKUP(E85,'LISTADO ATM'!$A$2:$C$901,3,0)</f>
        <v>DISTRITO NACIONAL</v>
      </c>
      <c r="B85" s="113">
        <v>335813785</v>
      </c>
      <c r="C85" s="97">
        <v>44262.717719907407</v>
      </c>
      <c r="D85" s="96" t="s">
        <v>2189</v>
      </c>
      <c r="E85" s="106">
        <v>540</v>
      </c>
      <c r="F85" s="96" t="str">
        <f>VLOOKUP(E85,VIP!$A$2:$O11740,2,0)</f>
        <v>DRBR540</v>
      </c>
      <c r="G85" s="96" t="str">
        <f>VLOOKUP(E85,'LISTADO ATM'!$A$2:$B$900,2,0)</f>
        <v xml:space="preserve">ATM Autoservicio Sambil I </v>
      </c>
      <c r="H85" s="96" t="str">
        <f>VLOOKUP(E85,VIP!$A$2:$O16661,7,FALSE)</f>
        <v>Si</v>
      </c>
      <c r="I85" s="96" t="str">
        <f>VLOOKUP(E85,VIP!$A$2:$O8626,8,FALSE)</f>
        <v>Si</v>
      </c>
      <c r="J85" s="96" t="str">
        <f>VLOOKUP(E85,VIP!$A$2:$O8576,8,FALSE)</f>
        <v>Si</v>
      </c>
      <c r="K85" s="96" t="str">
        <f>VLOOKUP(E85,VIP!$A$2:$O12150,6,0)</f>
        <v>NO</v>
      </c>
      <c r="L85" s="98" t="s">
        <v>2495</v>
      </c>
      <c r="M85" s="99" t="s">
        <v>2469</v>
      </c>
      <c r="N85" s="99" t="s">
        <v>2476</v>
      </c>
      <c r="O85" s="96" t="s">
        <v>2478</v>
      </c>
      <c r="P85" s="101"/>
      <c r="Q85" s="100" t="s">
        <v>2495</v>
      </c>
    </row>
    <row r="86" spans="1:17" ht="18" x14ac:dyDescent="0.25">
      <c r="A86" s="96" t="str">
        <f>VLOOKUP(E86,'LISTADO ATM'!$A$2:$C$901,3,0)</f>
        <v>DISTRITO NACIONAL</v>
      </c>
      <c r="B86" s="113">
        <v>335813679</v>
      </c>
      <c r="C86" s="97">
        <v>44261.853032407409</v>
      </c>
      <c r="D86" s="96" t="s">
        <v>2189</v>
      </c>
      <c r="E86" s="106">
        <v>559</v>
      </c>
      <c r="F86" s="96" t="str">
        <f>VLOOKUP(E86,VIP!$A$2:$O11695,2,0)</f>
        <v>DRBR559</v>
      </c>
      <c r="G86" s="96" t="str">
        <f>VLOOKUP(E86,'LISTADO ATM'!$A$2:$B$900,2,0)</f>
        <v xml:space="preserve">ATM UNP Metro I </v>
      </c>
      <c r="H86" s="96" t="str">
        <f>VLOOKUP(E86,VIP!$A$2:$O16616,7,FALSE)</f>
        <v>Si</v>
      </c>
      <c r="I86" s="96" t="str">
        <f>VLOOKUP(E86,VIP!$A$2:$O8581,8,FALSE)</f>
        <v>Si</v>
      </c>
      <c r="J86" s="96" t="str">
        <f>VLOOKUP(E86,VIP!$A$2:$O8531,8,FALSE)</f>
        <v>Si</v>
      </c>
      <c r="K86" s="96" t="str">
        <f>VLOOKUP(E86,VIP!$A$2:$O12105,6,0)</f>
        <v>SI</v>
      </c>
      <c r="L86" s="98" t="s">
        <v>2495</v>
      </c>
      <c r="M86" s="99" t="s">
        <v>2469</v>
      </c>
      <c r="N86" s="99" t="s">
        <v>2476</v>
      </c>
      <c r="O86" s="96" t="s">
        <v>2478</v>
      </c>
      <c r="P86" s="96"/>
      <c r="Q86" s="100" t="s">
        <v>2495</v>
      </c>
    </row>
    <row r="87" spans="1:17" ht="18" x14ac:dyDescent="0.25">
      <c r="A87" s="96" t="str">
        <f>VLOOKUP(E87,'LISTADO ATM'!$A$2:$C$901,3,0)</f>
        <v>DISTRITO NACIONAL</v>
      </c>
      <c r="B87" s="113">
        <v>335813759</v>
      </c>
      <c r="C87" s="97">
        <v>44262.623877314814</v>
      </c>
      <c r="D87" s="96" t="s">
        <v>2189</v>
      </c>
      <c r="E87" s="106">
        <v>697</v>
      </c>
      <c r="F87" s="96" t="str">
        <f>VLOOKUP(E87,VIP!$A$2:$O11726,2,0)</f>
        <v>DRBR697</v>
      </c>
      <c r="G87" s="96" t="str">
        <f>VLOOKUP(E87,'LISTADO ATM'!$A$2:$B$900,2,0)</f>
        <v>ATM Hipermercado Olé Ciudad Juan Bosch</v>
      </c>
      <c r="H87" s="96" t="str">
        <f>VLOOKUP(E87,VIP!$A$2:$O16647,7,FALSE)</f>
        <v>Si</v>
      </c>
      <c r="I87" s="96" t="str">
        <f>VLOOKUP(E87,VIP!$A$2:$O8612,8,FALSE)</f>
        <v>Si</v>
      </c>
      <c r="J87" s="96" t="str">
        <f>VLOOKUP(E87,VIP!$A$2:$O8562,8,FALSE)</f>
        <v>Si</v>
      </c>
      <c r="K87" s="96" t="str">
        <f>VLOOKUP(E87,VIP!$A$2:$O12136,6,0)</f>
        <v>NO</v>
      </c>
      <c r="L87" s="98" t="s">
        <v>2495</v>
      </c>
      <c r="M87" s="99" t="s">
        <v>2469</v>
      </c>
      <c r="N87" s="99" t="s">
        <v>2476</v>
      </c>
      <c r="O87" s="96" t="s">
        <v>2478</v>
      </c>
      <c r="P87" s="96"/>
      <c r="Q87" s="100" t="s">
        <v>2495</v>
      </c>
    </row>
    <row r="88" spans="1:17" ht="18" x14ac:dyDescent="0.25">
      <c r="A88" s="96" t="str">
        <f>VLOOKUP(E88,'LISTADO ATM'!$A$2:$C$901,3,0)</f>
        <v>DISTRITO NACIONAL</v>
      </c>
      <c r="B88" s="113">
        <v>335813718</v>
      </c>
      <c r="C88" s="97">
        <v>44262.438900462963</v>
      </c>
      <c r="D88" s="96" t="s">
        <v>2189</v>
      </c>
      <c r="E88" s="106">
        <v>769</v>
      </c>
      <c r="F88" s="96" t="str">
        <f>VLOOKUP(E88,VIP!$A$2:$O11707,2,0)</f>
        <v>DRBR769</v>
      </c>
      <c r="G88" s="96" t="str">
        <f>VLOOKUP(E88,'LISTADO ATM'!$A$2:$B$900,2,0)</f>
        <v>ATM UNP Pablo Mella Morales</v>
      </c>
      <c r="H88" s="96" t="str">
        <f>VLOOKUP(E88,VIP!$A$2:$O16628,7,FALSE)</f>
        <v>Si</v>
      </c>
      <c r="I88" s="96" t="str">
        <f>VLOOKUP(E88,VIP!$A$2:$O8593,8,FALSE)</f>
        <v>Si</v>
      </c>
      <c r="J88" s="96" t="str">
        <f>VLOOKUP(E88,VIP!$A$2:$O8543,8,FALSE)</f>
        <v>Si</v>
      </c>
      <c r="K88" s="96" t="str">
        <f>VLOOKUP(E88,VIP!$A$2:$O12117,6,0)</f>
        <v>NO</v>
      </c>
      <c r="L88" s="98" t="s">
        <v>2495</v>
      </c>
      <c r="M88" s="99" t="s">
        <v>2469</v>
      </c>
      <c r="N88" s="99" t="s">
        <v>2476</v>
      </c>
      <c r="O88" s="96" t="s">
        <v>2478</v>
      </c>
      <c r="P88" s="96"/>
      <c r="Q88" s="100" t="s">
        <v>2495</v>
      </c>
    </row>
    <row r="89" spans="1:17" ht="18" x14ac:dyDescent="0.25">
      <c r="A89" s="96" t="str">
        <f>VLOOKUP(E89,'LISTADO ATM'!$A$2:$C$901,3,0)</f>
        <v>NORTE</v>
      </c>
      <c r="B89" s="113">
        <v>335813784</v>
      </c>
      <c r="C89" s="97">
        <v>44262.709953703707</v>
      </c>
      <c r="D89" s="96" t="s">
        <v>2190</v>
      </c>
      <c r="E89" s="106">
        <v>774</v>
      </c>
      <c r="F89" s="96" t="str">
        <f>VLOOKUP(E89,VIP!$A$2:$O11741,2,0)</f>
        <v>DRBR061</v>
      </c>
      <c r="G89" s="96" t="str">
        <f>VLOOKUP(E89,'LISTADO ATM'!$A$2:$B$900,2,0)</f>
        <v xml:space="preserve">ATM Oficina Montecristi </v>
      </c>
      <c r="H89" s="96" t="str">
        <f>VLOOKUP(E89,VIP!$A$2:$O16662,7,FALSE)</f>
        <v>Si</v>
      </c>
      <c r="I89" s="96" t="str">
        <f>VLOOKUP(E89,VIP!$A$2:$O8627,8,FALSE)</f>
        <v>Si</v>
      </c>
      <c r="J89" s="96" t="str">
        <f>VLOOKUP(E89,VIP!$A$2:$O8577,8,FALSE)</f>
        <v>Si</v>
      </c>
      <c r="K89" s="96" t="str">
        <f>VLOOKUP(E89,VIP!$A$2:$O12151,6,0)</f>
        <v>NO</v>
      </c>
      <c r="L89" s="98" t="s">
        <v>2495</v>
      </c>
      <c r="M89" s="99" t="s">
        <v>2469</v>
      </c>
      <c r="N89" s="99" t="s">
        <v>2476</v>
      </c>
      <c r="O89" s="96" t="s">
        <v>2502</v>
      </c>
      <c r="P89" s="101"/>
      <c r="Q89" s="100" t="s">
        <v>2495</v>
      </c>
    </row>
    <row r="90" spans="1:17" ht="18" x14ac:dyDescent="0.25">
      <c r="A90" s="96" t="str">
        <f>VLOOKUP(E90,'LISTADO ATM'!$A$2:$C$901,3,0)</f>
        <v>SUR</v>
      </c>
      <c r="B90" s="113">
        <v>335813783</v>
      </c>
      <c r="C90" s="97">
        <v>44262.709166666667</v>
      </c>
      <c r="D90" s="96" t="s">
        <v>2189</v>
      </c>
      <c r="E90" s="106">
        <v>780</v>
      </c>
      <c r="F90" s="96" t="str">
        <f>VLOOKUP(E90,VIP!$A$2:$O11742,2,0)</f>
        <v>DRBR041</v>
      </c>
      <c r="G90" s="96" t="str">
        <f>VLOOKUP(E90,'LISTADO ATM'!$A$2:$B$900,2,0)</f>
        <v xml:space="preserve">ATM Oficina Barahona I </v>
      </c>
      <c r="H90" s="96" t="str">
        <f>VLOOKUP(E90,VIP!$A$2:$O16663,7,FALSE)</f>
        <v>Si</v>
      </c>
      <c r="I90" s="96" t="str">
        <f>VLOOKUP(E90,VIP!$A$2:$O8628,8,FALSE)</f>
        <v>Si</v>
      </c>
      <c r="J90" s="96" t="str">
        <f>VLOOKUP(E90,VIP!$A$2:$O8578,8,FALSE)</f>
        <v>Si</v>
      </c>
      <c r="K90" s="96" t="str">
        <f>VLOOKUP(E90,VIP!$A$2:$O12152,6,0)</f>
        <v>SI</v>
      </c>
      <c r="L90" s="98" t="s">
        <v>2495</v>
      </c>
      <c r="M90" s="99" t="s">
        <v>2469</v>
      </c>
      <c r="N90" s="99" t="s">
        <v>2476</v>
      </c>
      <c r="O90" s="96" t="s">
        <v>2478</v>
      </c>
      <c r="P90" s="101"/>
      <c r="Q90" s="100" t="s">
        <v>2495</v>
      </c>
    </row>
    <row r="91" spans="1:17" ht="18" x14ac:dyDescent="0.25">
      <c r="A91" s="96" t="str">
        <f>VLOOKUP(E91,'LISTADO ATM'!$A$2:$C$901,3,0)</f>
        <v>DISTRITO NACIONAL</v>
      </c>
      <c r="B91" s="113">
        <v>335813307</v>
      </c>
      <c r="C91" s="97">
        <v>44260.725821759261</v>
      </c>
      <c r="D91" s="96" t="s">
        <v>2189</v>
      </c>
      <c r="E91" s="106">
        <v>858</v>
      </c>
      <c r="F91" s="96" t="str">
        <f>VLOOKUP(E91,VIP!$A$2:$O11646,2,0)</f>
        <v>DRBR858</v>
      </c>
      <c r="G91" s="96" t="str">
        <f>VLOOKUP(E91,'LISTADO ATM'!$A$2:$B$900,2,0)</f>
        <v xml:space="preserve">ATM Cooperativa Maestros (COOPNAMA) </v>
      </c>
      <c r="H91" s="96" t="str">
        <f>VLOOKUP(E91,VIP!$A$2:$O16567,7,FALSE)</f>
        <v>Si</v>
      </c>
      <c r="I91" s="96" t="str">
        <f>VLOOKUP(E91,VIP!$A$2:$O8532,8,FALSE)</f>
        <v>No</v>
      </c>
      <c r="J91" s="96" t="str">
        <f>VLOOKUP(E91,VIP!$A$2:$O8482,8,FALSE)</f>
        <v>No</v>
      </c>
      <c r="K91" s="96" t="str">
        <f>VLOOKUP(E91,VIP!$A$2:$O12056,6,0)</f>
        <v>NO</v>
      </c>
      <c r="L91" s="98" t="s">
        <v>2495</v>
      </c>
      <c r="M91" s="99" t="s">
        <v>2469</v>
      </c>
      <c r="N91" s="99" t="s">
        <v>2476</v>
      </c>
      <c r="O91" s="96" t="s">
        <v>2478</v>
      </c>
      <c r="P91" s="100"/>
      <c r="Q91" s="100" t="s">
        <v>2495</v>
      </c>
    </row>
    <row r="92" spans="1:17" ht="18" x14ac:dyDescent="0.25">
      <c r="A92" s="96" t="str">
        <f>VLOOKUP(E92,'LISTADO ATM'!$A$2:$C$901,3,0)</f>
        <v>SUR</v>
      </c>
      <c r="B92" s="113">
        <v>335813657</v>
      </c>
      <c r="C92" s="97">
        <v>44261.74355324074</v>
      </c>
      <c r="D92" s="96" t="s">
        <v>2189</v>
      </c>
      <c r="E92" s="106">
        <v>880</v>
      </c>
      <c r="F92" s="96" t="str">
        <f>VLOOKUP(E92,VIP!$A$2:$O11693,2,0)</f>
        <v>DRBR880</v>
      </c>
      <c r="G92" s="96" t="str">
        <f>VLOOKUP(E92,'LISTADO ATM'!$A$2:$B$900,2,0)</f>
        <v xml:space="preserve">ATM Autoservicio Barahona II </v>
      </c>
      <c r="H92" s="96" t="str">
        <f>VLOOKUP(E92,VIP!$A$2:$O16614,7,FALSE)</f>
        <v>Si</v>
      </c>
      <c r="I92" s="96" t="str">
        <f>VLOOKUP(E92,VIP!$A$2:$O8579,8,FALSE)</f>
        <v>Si</v>
      </c>
      <c r="J92" s="96" t="str">
        <f>VLOOKUP(E92,VIP!$A$2:$O8529,8,FALSE)</f>
        <v>Si</v>
      </c>
      <c r="K92" s="96" t="str">
        <f>VLOOKUP(E92,VIP!$A$2:$O12103,6,0)</f>
        <v>SI</v>
      </c>
      <c r="L92" s="98" t="s">
        <v>2495</v>
      </c>
      <c r="M92" s="99" t="s">
        <v>2469</v>
      </c>
      <c r="N92" s="99" t="s">
        <v>2476</v>
      </c>
      <c r="O92" s="96" t="s">
        <v>2478</v>
      </c>
      <c r="P92" s="96"/>
      <c r="Q92" s="100" t="s">
        <v>2495</v>
      </c>
    </row>
    <row r="93" spans="1:17" ht="18" x14ac:dyDescent="0.25">
      <c r="A93" s="96" t="str">
        <f>VLOOKUP(E93,'LISTADO ATM'!$A$2:$C$901,3,0)</f>
        <v>DISTRITO NACIONAL</v>
      </c>
      <c r="B93" s="113">
        <v>335813494</v>
      </c>
      <c r="C93" s="97">
        <v>44261.44736111111</v>
      </c>
      <c r="D93" s="96" t="s">
        <v>2189</v>
      </c>
      <c r="E93" s="106">
        <v>927</v>
      </c>
      <c r="F93" s="96" t="str">
        <f>VLOOKUP(E93,VIP!$A$2:$O11651,2,0)</f>
        <v>DRBR927</v>
      </c>
      <c r="G93" s="96" t="str">
        <f>VLOOKUP(E93,'LISTADO ATM'!$A$2:$B$900,2,0)</f>
        <v>ATM S/M Bravo La Esperilla</v>
      </c>
      <c r="H93" s="96" t="str">
        <f>VLOOKUP(E93,VIP!$A$2:$O16572,7,FALSE)</f>
        <v>Si</v>
      </c>
      <c r="I93" s="96" t="str">
        <f>VLOOKUP(E93,VIP!$A$2:$O8537,8,FALSE)</f>
        <v>Si</v>
      </c>
      <c r="J93" s="96" t="str">
        <f>VLOOKUP(E93,VIP!$A$2:$O8487,8,FALSE)</f>
        <v>Si</v>
      </c>
      <c r="K93" s="96" t="str">
        <f>VLOOKUP(E93,VIP!$A$2:$O12061,6,0)</f>
        <v>NO</v>
      </c>
      <c r="L93" s="98" t="s">
        <v>2495</v>
      </c>
      <c r="M93" s="99" t="s">
        <v>2469</v>
      </c>
      <c r="N93" s="99" t="s">
        <v>2476</v>
      </c>
      <c r="O93" s="96" t="s">
        <v>2478</v>
      </c>
      <c r="P93" s="100"/>
      <c r="Q93" s="100" t="s">
        <v>2495</v>
      </c>
    </row>
    <row r="94" spans="1:17" ht="18" x14ac:dyDescent="0.25">
      <c r="A94" s="96" t="str">
        <f>VLOOKUP(E94,'LISTADO ATM'!$A$2:$C$901,3,0)</f>
        <v>DISTRITO NACIONAL</v>
      </c>
      <c r="B94" s="113">
        <v>335813713</v>
      </c>
      <c r="C94" s="97">
        <v>44262.398969907408</v>
      </c>
      <c r="D94" s="96" t="s">
        <v>2189</v>
      </c>
      <c r="E94" s="106">
        <v>967</v>
      </c>
      <c r="F94" s="96" t="str">
        <f>VLOOKUP(E94,VIP!$A$2:$O11702,2,0)</f>
        <v>DRBR967</v>
      </c>
      <c r="G94" s="96" t="str">
        <f>VLOOKUP(E94,'LISTADO ATM'!$A$2:$B$900,2,0)</f>
        <v xml:space="preserve">ATM UNP Hiper Olé Autopista Duarte </v>
      </c>
      <c r="H94" s="96" t="str">
        <f>VLOOKUP(E94,VIP!$A$2:$O16623,7,FALSE)</f>
        <v>Si</v>
      </c>
      <c r="I94" s="96" t="str">
        <f>VLOOKUP(E94,VIP!$A$2:$O8588,8,FALSE)</f>
        <v>Si</v>
      </c>
      <c r="J94" s="96" t="str">
        <f>VLOOKUP(E94,VIP!$A$2:$O8538,8,FALSE)</f>
        <v>Si</v>
      </c>
      <c r="K94" s="96" t="str">
        <f>VLOOKUP(E94,VIP!$A$2:$O12112,6,0)</f>
        <v>NO</v>
      </c>
      <c r="L94" s="98" t="s">
        <v>2495</v>
      </c>
      <c r="M94" s="99" t="s">
        <v>2469</v>
      </c>
      <c r="N94" s="99" t="s">
        <v>2476</v>
      </c>
      <c r="O94" s="96" t="s">
        <v>2478</v>
      </c>
      <c r="P94" s="96"/>
      <c r="Q94" s="100" t="s">
        <v>2495</v>
      </c>
    </row>
  </sheetData>
  <autoFilter ref="A4:Q43">
    <sortState ref="A5:Q94">
      <sortCondition ref="L4:L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22:E26">
    <cfRule type="duplicateValues" dxfId="318" priority="387605"/>
  </conditionalFormatting>
  <conditionalFormatting sqref="B22:B26">
    <cfRule type="duplicateValues" dxfId="317" priority="387606"/>
  </conditionalFormatting>
  <conditionalFormatting sqref="B22:B26">
    <cfRule type="duplicateValues" dxfId="316" priority="387607"/>
    <cfRule type="duplicateValues" dxfId="315" priority="387608"/>
    <cfRule type="duplicateValues" dxfId="314" priority="387609"/>
  </conditionalFormatting>
  <conditionalFormatting sqref="B22:B26">
    <cfRule type="duplicateValues" dxfId="313" priority="387610"/>
    <cfRule type="duplicateValues" dxfId="312" priority="387611"/>
  </conditionalFormatting>
  <conditionalFormatting sqref="E22:E26">
    <cfRule type="duplicateValues" dxfId="311" priority="387612"/>
    <cfRule type="duplicateValues" dxfId="310" priority="387613"/>
  </conditionalFormatting>
  <conditionalFormatting sqref="C22:C26">
    <cfRule type="duplicateValues" dxfId="309" priority="387614"/>
  </conditionalFormatting>
  <conditionalFormatting sqref="E27:E29">
    <cfRule type="duplicateValues" dxfId="308" priority="306"/>
  </conditionalFormatting>
  <conditionalFormatting sqref="B27:B29">
    <cfRule type="duplicateValues" dxfId="307" priority="305"/>
  </conditionalFormatting>
  <conditionalFormatting sqref="B27:B29">
    <cfRule type="duplicateValues" dxfId="306" priority="302"/>
    <cfRule type="duplicateValues" dxfId="305" priority="303"/>
    <cfRule type="duplicateValues" dxfId="304" priority="304"/>
  </conditionalFormatting>
  <conditionalFormatting sqref="B27:B29">
    <cfRule type="duplicateValues" dxfId="303" priority="300"/>
    <cfRule type="duplicateValues" dxfId="302" priority="301"/>
  </conditionalFormatting>
  <conditionalFormatting sqref="E27:E29">
    <cfRule type="duplicateValues" dxfId="301" priority="298"/>
    <cfRule type="duplicateValues" dxfId="300" priority="299"/>
  </conditionalFormatting>
  <conditionalFormatting sqref="C27:C29">
    <cfRule type="duplicateValues" dxfId="299" priority="297"/>
  </conditionalFormatting>
  <conditionalFormatting sqref="B1:B4 B84:B1048576">
    <cfRule type="duplicateValues" dxfId="298" priority="387615"/>
  </conditionalFormatting>
  <conditionalFormatting sqref="B84:B1048576">
    <cfRule type="duplicateValues" dxfId="297" priority="387619"/>
  </conditionalFormatting>
  <conditionalFormatting sqref="B1:B4 B84:B1048576">
    <cfRule type="duplicateValues" dxfId="296" priority="387622"/>
    <cfRule type="duplicateValues" dxfId="295" priority="387623"/>
    <cfRule type="duplicateValues" dxfId="294" priority="387624"/>
  </conditionalFormatting>
  <conditionalFormatting sqref="B1:B4 B84:B1048576">
    <cfRule type="duplicateValues" dxfId="293" priority="387634"/>
    <cfRule type="duplicateValues" dxfId="292" priority="387635"/>
  </conditionalFormatting>
  <conditionalFormatting sqref="B84:B1048576">
    <cfRule type="duplicateValues" dxfId="291" priority="387642"/>
    <cfRule type="duplicateValues" dxfId="290" priority="387643"/>
    <cfRule type="duplicateValues" dxfId="289" priority="387644"/>
  </conditionalFormatting>
  <conditionalFormatting sqref="B84:B1048576">
    <cfRule type="duplicateValues" dxfId="288" priority="387651"/>
    <cfRule type="duplicateValues" dxfId="287" priority="387652"/>
  </conditionalFormatting>
  <conditionalFormatting sqref="B1:B70 B84:B1048576">
    <cfRule type="duplicateValues" dxfId="286" priority="387677"/>
    <cfRule type="duplicateValues" dxfId="285" priority="387678"/>
  </conditionalFormatting>
  <conditionalFormatting sqref="B1:B70 B84:B1048576">
    <cfRule type="duplicateValues" dxfId="284" priority="387685"/>
  </conditionalFormatting>
  <conditionalFormatting sqref="E30:E43">
    <cfRule type="duplicateValues" dxfId="283" priority="244"/>
  </conditionalFormatting>
  <conditionalFormatting sqref="B30:B43">
    <cfRule type="duplicateValues" dxfId="282" priority="243"/>
  </conditionalFormatting>
  <conditionalFormatting sqref="B30:B43">
    <cfRule type="duplicateValues" dxfId="281" priority="240"/>
    <cfRule type="duplicateValues" dxfId="280" priority="241"/>
    <cfRule type="duplicateValues" dxfId="279" priority="242"/>
  </conditionalFormatting>
  <conditionalFormatting sqref="B30:B43">
    <cfRule type="duplicateValues" dxfId="278" priority="238"/>
    <cfRule type="duplicateValues" dxfId="277" priority="239"/>
  </conditionalFormatting>
  <conditionalFormatting sqref="E30:E43">
    <cfRule type="duplicateValues" dxfId="276" priority="236"/>
    <cfRule type="duplicateValues" dxfId="275" priority="237"/>
  </conditionalFormatting>
  <conditionalFormatting sqref="C30:C43">
    <cfRule type="duplicateValues" dxfId="274" priority="235"/>
  </conditionalFormatting>
  <conditionalFormatting sqref="E76:E77 E1:E4 E79:E1048576">
    <cfRule type="duplicateValues" dxfId="273" priority="387752"/>
  </conditionalFormatting>
  <conditionalFormatting sqref="C1:C4 C84:C1048576">
    <cfRule type="duplicateValues" dxfId="272" priority="387757"/>
  </conditionalFormatting>
  <conditionalFormatting sqref="E76:E77 E79:E1048576">
    <cfRule type="duplicateValues" dxfId="271" priority="387761"/>
  </conditionalFormatting>
  <conditionalFormatting sqref="E76:E77 E1:E4 E79:E1048576">
    <cfRule type="duplicateValues" dxfId="270" priority="387764"/>
    <cfRule type="duplicateValues" dxfId="269" priority="387765"/>
  </conditionalFormatting>
  <conditionalFormatting sqref="E76:E77">
    <cfRule type="duplicateValues" dxfId="268" priority="387784"/>
  </conditionalFormatting>
  <conditionalFormatting sqref="E76:E77 E1:E15 E79:E1048576">
    <cfRule type="duplicateValues" dxfId="267" priority="387792"/>
  </conditionalFormatting>
  <conditionalFormatting sqref="E76:E77 E1:E21 E79:E1048576">
    <cfRule type="duplicateValues" dxfId="266" priority="387800"/>
  </conditionalFormatting>
  <conditionalFormatting sqref="E44:E94">
    <cfRule type="duplicateValues" dxfId="265" priority="193"/>
  </conditionalFormatting>
  <conditionalFormatting sqref="B44:B66">
    <cfRule type="duplicateValues" dxfId="264" priority="192"/>
  </conditionalFormatting>
  <conditionalFormatting sqref="B44:B66">
    <cfRule type="duplicateValues" dxfId="263" priority="189"/>
    <cfRule type="duplicateValues" dxfId="262" priority="190"/>
    <cfRule type="duplicateValues" dxfId="261" priority="191"/>
  </conditionalFormatting>
  <conditionalFormatting sqref="B44:B66">
    <cfRule type="duplicateValues" dxfId="260" priority="187"/>
    <cfRule type="duplicateValues" dxfId="259" priority="188"/>
  </conditionalFormatting>
  <conditionalFormatting sqref="E44:E94">
    <cfRule type="duplicateValues" dxfId="258" priority="185"/>
    <cfRule type="duplicateValues" dxfId="257" priority="186"/>
  </conditionalFormatting>
  <conditionalFormatting sqref="C44:C66">
    <cfRule type="duplicateValues" dxfId="256" priority="184"/>
  </conditionalFormatting>
  <conditionalFormatting sqref="E67:E94">
    <cfRule type="duplicateValues" dxfId="255" priority="183"/>
  </conditionalFormatting>
  <conditionalFormatting sqref="E67:E94">
    <cfRule type="duplicateValues" dxfId="254" priority="181"/>
    <cfRule type="duplicateValues" dxfId="253" priority="182"/>
  </conditionalFormatting>
  <conditionalFormatting sqref="B67:B70">
    <cfRule type="duplicateValues" dxfId="252" priority="180"/>
  </conditionalFormatting>
  <conditionalFormatting sqref="B67:B70">
    <cfRule type="duplicateValues" dxfId="251" priority="177"/>
    <cfRule type="duplicateValues" dxfId="250" priority="178"/>
    <cfRule type="duplicateValues" dxfId="249" priority="179"/>
  </conditionalFormatting>
  <conditionalFormatting sqref="B67:B70">
    <cfRule type="duplicateValues" dxfId="248" priority="175"/>
    <cfRule type="duplicateValues" dxfId="247" priority="176"/>
  </conditionalFormatting>
  <conditionalFormatting sqref="C67:C70">
    <cfRule type="duplicateValues" dxfId="246" priority="174"/>
  </conditionalFormatting>
  <conditionalFormatting sqref="E1:E1048576">
    <cfRule type="duplicateValues" dxfId="245" priority="6"/>
    <cfRule type="duplicateValues" dxfId="244" priority="172"/>
    <cfRule type="duplicateValues" dxfId="243" priority="173"/>
  </conditionalFormatting>
  <conditionalFormatting sqref="B71:B75">
    <cfRule type="duplicateValues" dxfId="242" priority="171"/>
  </conditionalFormatting>
  <conditionalFormatting sqref="B71:B75">
    <cfRule type="duplicateValues" dxfId="241" priority="168"/>
    <cfRule type="duplicateValues" dxfId="240" priority="169"/>
    <cfRule type="duplicateValues" dxfId="239" priority="170"/>
  </conditionalFormatting>
  <conditionalFormatting sqref="B71:B75">
    <cfRule type="duplicateValues" dxfId="238" priority="166"/>
    <cfRule type="duplicateValues" dxfId="237" priority="167"/>
  </conditionalFormatting>
  <conditionalFormatting sqref="B71:B75">
    <cfRule type="duplicateValues" dxfId="236" priority="165"/>
  </conditionalFormatting>
  <conditionalFormatting sqref="B71:B75">
    <cfRule type="duplicateValues" dxfId="235" priority="162"/>
    <cfRule type="duplicateValues" dxfId="234" priority="163"/>
    <cfRule type="duplicateValues" dxfId="233" priority="164"/>
  </conditionalFormatting>
  <conditionalFormatting sqref="B71:B75">
    <cfRule type="duplicateValues" dxfId="232" priority="160"/>
    <cfRule type="duplicateValues" dxfId="231" priority="161"/>
  </conditionalFormatting>
  <conditionalFormatting sqref="B71:B75">
    <cfRule type="duplicateValues" dxfId="230" priority="158"/>
    <cfRule type="duplicateValues" dxfId="229" priority="159"/>
  </conditionalFormatting>
  <conditionalFormatting sqref="B71:B75">
    <cfRule type="duplicateValues" dxfId="228" priority="157"/>
  </conditionalFormatting>
  <conditionalFormatting sqref="B71:B75">
    <cfRule type="duplicateValues" dxfId="227" priority="156"/>
  </conditionalFormatting>
  <conditionalFormatting sqref="B71:B75">
    <cfRule type="duplicateValues" dxfId="226" priority="155"/>
  </conditionalFormatting>
  <conditionalFormatting sqref="B71:B75">
    <cfRule type="duplicateValues" dxfId="225" priority="154"/>
  </conditionalFormatting>
  <conditionalFormatting sqref="E71:E94">
    <cfRule type="duplicateValues" dxfId="224" priority="153"/>
  </conditionalFormatting>
  <conditionalFormatting sqref="E71:E94">
    <cfRule type="duplicateValues" dxfId="223" priority="151"/>
    <cfRule type="duplicateValues" dxfId="222" priority="152"/>
  </conditionalFormatting>
  <conditionalFormatting sqref="B71:B75">
    <cfRule type="duplicateValues" dxfId="221" priority="150"/>
  </conditionalFormatting>
  <conditionalFormatting sqref="B71:B75">
    <cfRule type="duplicateValues" dxfId="220" priority="147"/>
    <cfRule type="duplicateValues" dxfId="219" priority="148"/>
    <cfRule type="duplicateValues" dxfId="218" priority="149"/>
  </conditionalFormatting>
  <conditionalFormatting sqref="B71:B75">
    <cfRule type="duplicateValues" dxfId="217" priority="145"/>
    <cfRule type="duplicateValues" dxfId="216" priority="146"/>
  </conditionalFormatting>
  <conditionalFormatting sqref="C71:C75">
    <cfRule type="duplicateValues" dxfId="215" priority="144"/>
  </conditionalFormatting>
  <conditionalFormatting sqref="E71:E94">
    <cfRule type="duplicateValues" dxfId="214" priority="142"/>
    <cfRule type="duplicateValues" dxfId="213" priority="143"/>
  </conditionalFormatting>
  <conditionalFormatting sqref="E1:E1048576">
    <cfRule type="duplicateValues" dxfId="212" priority="141"/>
  </conditionalFormatting>
  <conditionalFormatting sqref="B1:B75 B84:B1048576">
    <cfRule type="duplicateValues" dxfId="211" priority="139"/>
    <cfRule type="duplicateValues" dxfId="210" priority="140"/>
  </conditionalFormatting>
  <conditionalFormatting sqref="B76">
    <cfRule type="duplicateValues" dxfId="209" priority="138"/>
  </conditionalFormatting>
  <conditionalFormatting sqref="B76">
    <cfRule type="duplicateValues" dxfId="208" priority="135"/>
    <cfRule type="duplicateValues" dxfId="207" priority="136"/>
    <cfRule type="duplicateValues" dxfId="206" priority="137"/>
  </conditionalFormatting>
  <conditionalFormatting sqref="B76">
    <cfRule type="duplicateValues" dxfId="205" priority="133"/>
    <cfRule type="duplicateValues" dxfId="204" priority="134"/>
  </conditionalFormatting>
  <conditionalFormatting sqref="B76">
    <cfRule type="duplicateValues" dxfId="203" priority="132"/>
  </conditionalFormatting>
  <conditionalFormatting sqref="B76">
    <cfRule type="duplicateValues" dxfId="202" priority="129"/>
    <cfRule type="duplicateValues" dxfId="201" priority="130"/>
    <cfRule type="duplicateValues" dxfId="200" priority="131"/>
  </conditionalFormatting>
  <conditionalFormatting sqref="B76">
    <cfRule type="duplicateValues" dxfId="199" priority="127"/>
    <cfRule type="duplicateValues" dxfId="198" priority="128"/>
  </conditionalFormatting>
  <conditionalFormatting sqref="B76">
    <cfRule type="duplicateValues" dxfId="197" priority="125"/>
    <cfRule type="duplicateValues" dxfId="196" priority="126"/>
  </conditionalFormatting>
  <conditionalFormatting sqref="B76">
    <cfRule type="duplicateValues" dxfId="195" priority="124"/>
  </conditionalFormatting>
  <conditionalFormatting sqref="B76">
    <cfRule type="duplicateValues" dxfId="194" priority="123"/>
  </conditionalFormatting>
  <conditionalFormatting sqref="B76">
    <cfRule type="duplicateValues" dxfId="193" priority="122"/>
  </conditionalFormatting>
  <conditionalFormatting sqref="B76">
    <cfRule type="duplicateValues" dxfId="192" priority="121"/>
  </conditionalFormatting>
  <conditionalFormatting sqref="B76">
    <cfRule type="duplicateValues" dxfId="191" priority="120"/>
  </conditionalFormatting>
  <conditionalFormatting sqref="B76">
    <cfRule type="duplicateValues" dxfId="190" priority="117"/>
    <cfRule type="duplicateValues" dxfId="189" priority="118"/>
    <cfRule type="duplicateValues" dxfId="188" priority="119"/>
  </conditionalFormatting>
  <conditionalFormatting sqref="B76">
    <cfRule type="duplicateValues" dxfId="187" priority="115"/>
    <cfRule type="duplicateValues" dxfId="186" priority="116"/>
  </conditionalFormatting>
  <conditionalFormatting sqref="C76">
    <cfRule type="duplicateValues" dxfId="185" priority="114"/>
  </conditionalFormatting>
  <conditionalFormatting sqref="B76">
    <cfRule type="duplicateValues" dxfId="184" priority="112"/>
    <cfRule type="duplicateValues" dxfId="183" priority="113"/>
  </conditionalFormatting>
  <conditionalFormatting sqref="B1:B76 B84:B1048576">
    <cfRule type="duplicateValues" dxfId="182" priority="111"/>
  </conditionalFormatting>
  <conditionalFormatting sqref="B77">
    <cfRule type="duplicateValues" dxfId="181" priority="110"/>
  </conditionalFormatting>
  <conditionalFormatting sqref="B77">
    <cfRule type="duplicateValues" dxfId="180" priority="107"/>
    <cfRule type="duplicateValues" dxfId="179" priority="108"/>
    <cfRule type="duplicateValues" dxfId="178" priority="109"/>
  </conditionalFormatting>
  <conditionalFormatting sqref="B77">
    <cfRule type="duplicateValues" dxfId="177" priority="105"/>
    <cfRule type="duplicateValues" dxfId="176" priority="106"/>
  </conditionalFormatting>
  <conditionalFormatting sqref="B77">
    <cfRule type="duplicateValues" dxfId="175" priority="104"/>
  </conditionalFormatting>
  <conditionalFormatting sqref="B77">
    <cfRule type="duplicateValues" dxfId="174" priority="101"/>
    <cfRule type="duplicateValues" dxfId="173" priority="102"/>
    <cfRule type="duplicateValues" dxfId="172" priority="103"/>
  </conditionalFormatting>
  <conditionalFormatting sqref="B77">
    <cfRule type="duplicateValues" dxfId="171" priority="99"/>
    <cfRule type="duplicateValues" dxfId="170" priority="100"/>
  </conditionalFormatting>
  <conditionalFormatting sqref="B77">
    <cfRule type="duplicateValues" dxfId="169" priority="97"/>
    <cfRule type="duplicateValues" dxfId="168" priority="98"/>
  </conditionalFormatting>
  <conditionalFormatting sqref="B77">
    <cfRule type="duplicateValues" dxfId="167" priority="96"/>
  </conditionalFormatting>
  <conditionalFormatting sqref="B77">
    <cfRule type="duplicateValues" dxfId="166" priority="95"/>
  </conditionalFormatting>
  <conditionalFormatting sqref="B77">
    <cfRule type="duplicateValues" dxfId="165" priority="94"/>
  </conditionalFormatting>
  <conditionalFormatting sqref="B77">
    <cfRule type="duplicateValues" dxfId="164" priority="93"/>
  </conditionalFormatting>
  <conditionalFormatting sqref="B77">
    <cfRule type="duplicateValues" dxfId="163" priority="92"/>
  </conditionalFormatting>
  <conditionalFormatting sqref="B77">
    <cfRule type="duplicateValues" dxfId="162" priority="89"/>
    <cfRule type="duplicateValues" dxfId="161" priority="90"/>
    <cfRule type="duplicateValues" dxfId="160" priority="91"/>
  </conditionalFormatting>
  <conditionalFormatting sqref="B77">
    <cfRule type="duplicateValues" dxfId="159" priority="87"/>
    <cfRule type="duplicateValues" dxfId="158" priority="88"/>
  </conditionalFormatting>
  <conditionalFormatting sqref="C77">
    <cfRule type="duplicateValues" dxfId="157" priority="86"/>
  </conditionalFormatting>
  <conditionalFormatting sqref="B77">
    <cfRule type="duplicateValues" dxfId="156" priority="84"/>
    <cfRule type="duplicateValues" dxfId="155" priority="85"/>
  </conditionalFormatting>
  <conditionalFormatting sqref="B77">
    <cfRule type="duplicateValues" dxfId="154" priority="83"/>
  </conditionalFormatting>
  <conditionalFormatting sqref="B1:B78 B84:B1048576">
    <cfRule type="duplicateValues" dxfId="153" priority="37"/>
  </conditionalFormatting>
  <conditionalFormatting sqref="E78">
    <cfRule type="duplicateValues" dxfId="152" priority="387831"/>
  </conditionalFormatting>
  <conditionalFormatting sqref="E78">
    <cfRule type="duplicateValues" dxfId="151" priority="387833"/>
    <cfRule type="duplicateValues" dxfId="150" priority="387834"/>
  </conditionalFormatting>
  <conditionalFormatting sqref="B78">
    <cfRule type="duplicateValues" dxfId="149" priority="387847"/>
  </conditionalFormatting>
  <conditionalFormatting sqref="B78">
    <cfRule type="duplicateValues" dxfId="148" priority="387848"/>
    <cfRule type="duplicateValues" dxfId="147" priority="387849"/>
    <cfRule type="duplicateValues" dxfId="146" priority="387850"/>
  </conditionalFormatting>
  <conditionalFormatting sqref="B78">
    <cfRule type="duplicateValues" dxfId="145" priority="387851"/>
    <cfRule type="duplicateValues" dxfId="144" priority="387852"/>
  </conditionalFormatting>
  <conditionalFormatting sqref="C78">
    <cfRule type="duplicateValues" dxfId="143" priority="387871"/>
  </conditionalFormatting>
  <conditionalFormatting sqref="E79">
    <cfRule type="duplicateValues" dxfId="142" priority="36"/>
  </conditionalFormatting>
  <conditionalFormatting sqref="E79">
    <cfRule type="duplicateValues" dxfId="141" priority="34"/>
    <cfRule type="duplicateValues" dxfId="140" priority="35"/>
  </conditionalFormatting>
  <conditionalFormatting sqref="E79">
    <cfRule type="duplicateValues" dxfId="139" priority="33"/>
  </conditionalFormatting>
  <conditionalFormatting sqref="E79">
    <cfRule type="duplicateValues" dxfId="138" priority="31"/>
    <cfRule type="duplicateValues" dxfId="137" priority="32"/>
  </conditionalFormatting>
  <conditionalFormatting sqref="B79">
    <cfRule type="duplicateValues" dxfId="136" priority="30"/>
  </conditionalFormatting>
  <conditionalFormatting sqref="B79">
    <cfRule type="duplicateValues" dxfId="135" priority="29"/>
  </conditionalFormatting>
  <conditionalFormatting sqref="B79">
    <cfRule type="duplicateValues" dxfId="134" priority="26"/>
    <cfRule type="duplicateValues" dxfId="133" priority="27"/>
    <cfRule type="duplicateValues" dxfId="132" priority="28"/>
  </conditionalFormatting>
  <conditionalFormatting sqref="B79">
    <cfRule type="duplicateValues" dxfId="131" priority="24"/>
    <cfRule type="duplicateValues" dxfId="130" priority="25"/>
  </conditionalFormatting>
  <conditionalFormatting sqref="C79">
    <cfRule type="duplicateValues" dxfId="129" priority="23"/>
  </conditionalFormatting>
  <conditionalFormatting sqref="B80:B81">
    <cfRule type="duplicateValues" dxfId="128" priority="22"/>
  </conditionalFormatting>
  <conditionalFormatting sqref="B80:B81">
    <cfRule type="duplicateValues" dxfId="127" priority="21"/>
  </conditionalFormatting>
  <conditionalFormatting sqref="B80:B81">
    <cfRule type="duplicateValues" dxfId="126" priority="18"/>
    <cfRule type="duplicateValues" dxfId="125" priority="19"/>
    <cfRule type="duplicateValues" dxfId="124" priority="20"/>
  </conditionalFormatting>
  <conditionalFormatting sqref="B80:B81">
    <cfRule type="duplicateValues" dxfId="123" priority="16"/>
    <cfRule type="duplicateValues" dxfId="122" priority="17"/>
  </conditionalFormatting>
  <conditionalFormatting sqref="C80:C81">
    <cfRule type="duplicateValues" dxfId="121" priority="15"/>
  </conditionalFormatting>
  <conditionalFormatting sqref="B82:B94">
    <cfRule type="duplicateValues" dxfId="120" priority="14"/>
  </conditionalFormatting>
  <conditionalFormatting sqref="B82:B94">
    <cfRule type="duplicateValues" dxfId="119" priority="13"/>
  </conditionalFormatting>
  <conditionalFormatting sqref="B82:B94">
    <cfRule type="duplicateValues" dxfId="118" priority="10"/>
    <cfRule type="duplicateValues" dxfId="117" priority="11"/>
    <cfRule type="duplicateValues" dxfId="116" priority="12"/>
  </conditionalFormatting>
  <conditionalFormatting sqref="B82:B94">
    <cfRule type="duplicateValues" dxfId="115" priority="8"/>
    <cfRule type="duplicateValues" dxfId="114" priority="9"/>
  </conditionalFormatting>
  <conditionalFormatting sqref="C82:C94">
    <cfRule type="duplicateValues" dxfId="113" priority="7"/>
  </conditionalFormatting>
  <conditionalFormatting sqref="B1:B1048576">
    <cfRule type="duplicateValues" dxfId="112" priority="5"/>
  </conditionalFormatting>
  <conditionalFormatting sqref="E16:E21">
    <cfRule type="duplicateValues" dxfId="111" priority="387904"/>
  </conditionalFormatting>
  <conditionalFormatting sqref="B16:B21">
    <cfRule type="duplicateValues" dxfId="110" priority="387906"/>
  </conditionalFormatting>
  <conditionalFormatting sqref="B16:B21">
    <cfRule type="duplicateValues" dxfId="109" priority="387908"/>
    <cfRule type="duplicateValues" dxfId="108" priority="387909"/>
    <cfRule type="duplicateValues" dxfId="107" priority="387910"/>
  </conditionalFormatting>
  <conditionalFormatting sqref="B16:B21">
    <cfRule type="duplicateValues" dxfId="106" priority="387914"/>
    <cfRule type="duplicateValues" dxfId="105" priority="387915"/>
  </conditionalFormatting>
  <conditionalFormatting sqref="E16:E21">
    <cfRule type="duplicateValues" dxfId="104" priority="387934"/>
    <cfRule type="duplicateValues" dxfId="103" priority="387935"/>
  </conditionalFormatting>
  <conditionalFormatting sqref="C16:C21">
    <cfRule type="duplicateValues" dxfId="102" priority="387954"/>
  </conditionalFormatting>
  <conditionalFormatting sqref="Q33">
    <cfRule type="duplicateValues" dxfId="101" priority="4"/>
  </conditionalFormatting>
  <conditionalFormatting sqref="Q37">
    <cfRule type="duplicateValues" dxfId="100" priority="3"/>
  </conditionalFormatting>
  <conditionalFormatting sqref="Q76">
    <cfRule type="duplicateValues" dxfId="99" priority="2"/>
  </conditionalFormatting>
  <conditionalFormatting sqref="Q78">
    <cfRule type="duplicateValues" dxfId="98" priority="1"/>
  </conditionalFormatting>
  <conditionalFormatting sqref="E5:E15">
    <cfRule type="duplicateValues" dxfId="97" priority="388085"/>
  </conditionalFormatting>
  <conditionalFormatting sqref="B5:B15">
    <cfRule type="duplicateValues" dxfId="96" priority="388086"/>
  </conditionalFormatting>
  <conditionalFormatting sqref="B5:B15">
    <cfRule type="duplicateValues" dxfId="95" priority="388087"/>
    <cfRule type="duplicateValues" dxfId="94" priority="388088"/>
    <cfRule type="duplicateValues" dxfId="93" priority="388089"/>
  </conditionalFormatting>
  <conditionalFormatting sqref="B5:B15">
    <cfRule type="duplicateValues" dxfId="92" priority="388090"/>
    <cfRule type="duplicateValues" dxfId="91" priority="388091"/>
  </conditionalFormatting>
  <conditionalFormatting sqref="E5:E15">
    <cfRule type="duplicateValues" dxfId="90" priority="388100"/>
    <cfRule type="duplicateValues" dxfId="89" priority="388101"/>
  </conditionalFormatting>
  <conditionalFormatting sqref="C5:C15">
    <cfRule type="duplicateValues" dxfId="88" priority="388110"/>
  </conditionalFormatting>
  <conditionalFormatting sqref="B5:B70">
    <cfRule type="duplicateValues" dxfId="87" priority="388164"/>
  </conditionalFormatting>
  <conditionalFormatting sqref="B5:B70">
    <cfRule type="duplicateValues" dxfId="86" priority="388165"/>
    <cfRule type="duplicateValues" dxfId="85" priority="388166"/>
    <cfRule type="duplicateValues" dxfId="84" priority="388167"/>
  </conditionalFormatting>
  <conditionalFormatting sqref="B5:B70">
    <cfRule type="duplicateValues" dxfId="83" priority="388168"/>
    <cfRule type="duplicateValues" dxfId="82" priority="38816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zoomScale="80" zoomScaleNormal="80" workbookViewId="0">
      <selection activeCell="A21" sqref="A21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" style="102" bestFit="1" customWidth="1"/>
    <col min="4" max="4" width="39.28515625" style="102" bestFit="1" customWidth="1"/>
    <col min="5" max="5" width="20.28515625" style="102" customWidth="1"/>
    <col min="6" max="6" width="9.42578125" style="102" bestFit="1" customWidth="1"/>
    <col min="7" max="16384" width="52.7109375" style="102"/>
  </cols>
  <sheetData>
    <row r="1" spans="1:5" ht="22.5" customHeight="1" x14ac:dyDescent="0.25">
      <c r="A1" s="143" t="s">
        <v>2158</v>
      </c>
      <c r="B1" s="144"/>
      <c r="C1" s="144"/>
      <c r="D1" s="144"/>
      <c r="E1" s="145"/>
    </row>
    <row r="2" spans="1:5" ht="25.5" customHeight="1" x14ac:dyDescent="0.25">
      <c r="A2" s="146" t="s">
        <v>2474</v>
      </c>
      <c r="B2" s="147"/>
      <c r="C2" s="147"/>
      <c r="D2" s="147"/>
      <c r="E2" s="148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39"/>
      <c r="D10" s="152"/>
      <c r="E10" s="140"/>
    </row>
    <row r="11" spans="1:5" ht="15.75" thickBot="1" x14ac:dyDescent="0.3">
      <c r="E11" s="110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NORTE</v>
      </c>
      <c r="B22" s="106">
        <v>944</v>
      </c>
      <c r="C22" s="106" t="str">
        <f>VLOOKUP(B22,'[1]LISTADO ATM'!$A$2:$B$820,2,0)</f>
        <v xml:space="preserve">ATM UNP Mao </v>
      </c>
      <c r="D22" s="124" t="s">
        <v>2454</v>
      </c>
      <c r="E22" s="127">
        <v>335813693</v>
      </c>
    </row>
    <row r="23" spans="1:5" ht="18" x14ac:dyDescent="0.25">
      <c r="A23" s="111" t="str">
        <f>VLOOKUP(B23,'[1]LISTADO ATM'!$A$2:$C$820,3,0)</f>
        <v>SUR</v>
      </c>
      <c r="B23" s="106">
        <v>45</v>
      </c>
      <c r="C23" s="106" t="str">
        <f>VLOOKUP(B23,'[1]LISTADO ATM'!$A$2:$B$820,2,0)</f>
        <v xml:space="preserve">ATM Oficina Tamayo </v>
      </c>
      <c r="D23" s="124" t="s">
        <v>2454</v>
      </c>
      <c r="E23" s="127">
        <v>335813670</v>
      </c>
    </row>
    <row r="24" spans="1:5" ht="18" x14ac:dyDescent="0.25">
      <c r="A24" s="111" t="str">
        <f>VLOOKUP(B24,'[1]LISTADO ATM'!$A$2:$C$820,3,0)</f>
        <v>DISTRITO NACIONAL</v>
      </c>
      <c r="B24" s="106">
        <v>717</v>
      </c>
      <c r="C24" s="106" t="str">
        <f>VLOOKUP(B24,'[1]LISTADO ATM'!$A$2:$B$820,2,0)</f>
        <v xml:space="preserve">ATM Oficina Los Alcarrizos </v>
      </c>
      <c r="D24" s="124" t="s">
        <v>2454</v>
      </c>
      <c r="E24" s="127">
        <v>335813716</v>
      </c>
    </row>
    <row r="25" spans="1:5" ht="18" x14ac:dyDescent="0.25">
      <c r="A25" s="111" t="str">
        <f>VLOOKUP(B25,'[1]LISTADO ATM'!$A$2:$C$820,3,0)</f>
        <v>DISTRITO NACIONAL</v>
      </c>
      <c r="B25" s="106">
        <v>458</v>
      </c>
      <c r="C25" s="106" t="str">
        <f>VLOOKUP(B25,'[1]LISTADO ATM'!$A$2:$B$820,2,0)</f>
        <v>ATM Hospital Dario Contreras</v>
      </c>
      <c r="D25" s="124" t="s">
        <v>2454</v>
      </c>
      <c r="E25" s="127">
        <v>335813404</v>
      </c>
    </row>
    <row r="26" spans="1:5" ht="18" x14ac:dyDescent="0.25">
      <c r="A26" s="111" t="str">
        <f>VLOOKUP(B26,'[1]LISTADO ATM'!$A$2:$C$820,3,0)</f>
        <v>DISTRITO NACIONAL</v>
      </c>
      <c r="B26" s="106">
        <v>925</v>
      </c>
      <c r="C26" s="106" t="str">
        <f>VLOOKUP(B26,'[1]LISTADO ATM'!$A$2:$B$820,2,0)</f>
        <v xml:space="preserve">ATM Oficina Plaza Lama Av. 27 de Febrero </v>
      </c>
      <c r="D26" s="124" t="s">
        <v>2454</v>
      </c>
      <c r="E26" s="127">
        <v>335813748</v>
      </c>
    </row>
    <row r="27" spans="1:5" ht="18" x14ac:dyDescent="0.25">
      <c r="A27" s="111" t="str">
        <f>VLOOKUP(B27,'[1]LISTADO ATM'!$A$2:$C$820,3,0)</f>
        <v>ESTE</v>
      </c>
      <c r="B27" s="106">
        <v>651</v>
      </c>
      <c r="C27" s="106" t="str">
        <f>VLOOKUP(B27,'[1]LISTADO ATM'!$A$2:$B$820,2,0)</f>
        <v>ATM Eco Petroleo Romana</v>
      </c>
      <c r="D27" s="124" t="s">
        <v>2454</v>
      </c>
      <c r="E27" s="127">
        <v>335813750</v>
      </c>
    </row>
    <row r="28" spans="1:5" ht="18" x14ac:dyDescent="0.25">
      <c r="A28" s="111" t="str">
        <f>VLOOKUP(B28,'[1]LISTADO ATM'!$A$2:$C$820,3,0)</f>
        <v>DISTRITO NACIONAL</v>
      </c>
      <c r="B28" s="106">
        <v>722</v>
      </c>
      <c r="C28" s="106" t="str">
        <f>VLOOKUP(B28,'[1]LISTADO ATM'!$A$2:$B$820,2,0)</f>
        <v xml:space="preserve">ATM Oficina Charles de Gaulle III </v>
      </c>
      <c r="D28" s="124" t="s">
        <v>2454</v>
      </c>
      <c r="E28" s="127">
        <v>335813762</v>
      </c>
    </row>
    <row r="29" spans="1:5" ht="18" x14ac:dyDescent="0.25">
      <c r="A29" s="111" t="str">
        <f>VLOOKUP(B29,'[1]LISTADO ATM'!$A$2:$C$820,3,0)</f>
        <v>ESTE</v>
      </c>
      <c r="B29" s="106">
        <v>114</v>
      </c>
      <c r="C29" s="106" t="str">
        <f>VLOOKUP(B29,'[1]LISTADO ATM'!$A$2:$B$820,2,0)</f>
        <v xml:space="preserve">ATM Oficina Hato Mayor </v>
      </c>
      <c r="D29" s="124" t="s">
        <v>2454</v>
      </c>
      <c r="E29" s="127">
        <v>335813765</v>
      </c>
    </row>
    <row r="30" spans="1:5" ht="18" x14ac:dyDescent="0.25">
      <c r="A30" s="111" t="str">
        <f>VLOOKUP(B30,'[1]LISTADO ATM'!$A$2:$C$820,3,0)</f>
        <v>ESTE</v>
      </c>
      <c r="B30" s="106">
        <v>843</v>
      </c>
      <c r="C30" s="106" t="str">
        <f>VLOOKUP(B30,'[1]LISTADO ATM'!$A$2:$B$820,2,0)</f>
        <v xml:space="preserve">ATM Oficina Romana Centro </v>
      </c>
      <c r="D30" s="124" t="s">
        <v>2454</v>
      </c>
      <c r="E30" s="128">
        <v>335813769</v>
      </c>
    </row>
    <row r="31" spans="1:5" ht="18" x14ac:dyDescent="0.25">
      <c r="A31" s="111" t="str">
        <f>VLOOKUP(B31,'[1]LISTADO ATM'!$A$2:$C$820,3,0)</f>
        <v>DISTRITO NACIONAL</v>
      </c>
      <c r="B31" s="106">
        <v>696</v>
      </c>
      <c r="C31" s="106" t="str">
        <f>VLOOKUP(B31,'[1]LISTADO ATM'!$A$2:$B$820,2,0)</f>
        <v>ATM Olé Jacobo Majluta</v>
      </c>
      <c r="D31" s="124" t="s">
        <v>2454</v>
      </c>
      <c r="E31" s="128">
        <v>335813802</v>
      </c>
    </row>
    <row r="32" spans="1:5" ht="18" x14ac:dyDescent="0.25">
      <c r="A32" s="111" t="str">
        <f>VLOOKUP(B32,'[1]LISTADO ATM'!$A$2:$C$820,3,0)</f>
        <v>DISTRITO NACIONAL</v>
      </c>
      <c r="B32" s="106">
        <v>710</v>
      </c>
      <c r="C32" s="106" t="str">
        <f>VLOOKUP(B32,'[1]LISTADO ATM'!$A$2:$B$820,2,0)</f>
        <v xml:space="preserve">ATM S/M Soberano </v>
      </c>
      <c r="D32" s="124" t="s">
        <v>2454</v>
      </c>
      <c r="E32" s="128">
        <v>335813804</v>
      </c>
    </row>
    <row r="33" spans="1:5" ht="18" x14ac:dyDescent="0.25">
      <c r="A33" s="111" t="str">
        <f>VLOOKUP(B33,'[1]LISTADO ATM'!$A$2:$C$820,3,0)</f>
        <v>DISTRITO NACIONAL</v>
      </c>
      <c r="B33" s="106">
        <v>884</v>
      </c>
      <c r="C33" s="106" t="str">
        <f>VLOOKUP(B33,'[1]LISTADO ATM'!$A$2:$B$820,2,0)</f>
        <v xml:space="preserve">ATM UNP Olé Sabana Perdida </v>
      </c>
      <c r="D33" s="124" t="s">
        <v>2454</v>
      </c>
      <c r="E33" s="128">
        <v>335813805</v>
      </c>
    </row>
    <row r="34" spans="1:5" ht="18" x14ac:dyDescent="0.25">
      <c r="A34" s="111" t="str">
        <f>VLOOKUP(B34,'[1]LISTADO ATM'!$A$2:$C$820,3,0)</f>
        <v>ESTE</v>
      </c>
      <c r="B34" s="106">
        <v>429</v>
      </c>
      <c r="C34" s="106" t="str">
        <f>VLOOKUP(B34,'[1]LISTADO ATM'!$A$2:$B$820,2,0)</f>
        <v xml:space="preserve">ATM Oficina Jumbo La Romana </v>
      </c>
      <c r="D34" s="124" t="s">
        <v>2454</v>
      </c>
      <c r="E34" s="128">
        <v>335813806</v>
      </c>
    </row>
    <row r="35" spans="1:5" ht="18.75" thickBot="1" x14ac:dyDescent="0.3">
      <c r="A35" s="112" t="s">
        <v>2428</v>
      </c>
      <c r="B35" s="114">
        <f>COUNT(B14:B34)</f>
        <v>21</v>
      </c>
      <c r="C35" s="123"/>
      <c r="D35" s="123"/>
      <c r="E35" s="123"/>
    </row>
    <row r="36" spans="1:5" ht="15.75" thickBot="1" x14ac:dyDescent="0.3">
      <c r="E36" s="110"/>
    </row>
    <row r="37" spans="1:5" ht="18.75" customHeight="1" thickBot="1" x14ac:dyDescent="0.3">
      <c r="A37" s="134" t="s">
        <v>2499</v>
      </c>
      <c r="B37" s="135"/>
      <c r="C37" s="135"/>
      <c r="D37" s="135"/>
      <c r="E37" s="136"/>
    </row>
    <row r="38" spans="1:5" ht="18" x14ac:dyDescent="0.25">
      <c r="A38" s="104" t="s">
        <v>15</v>
      </c>
      <c r="B38" s="104" t="s">
        <v>2426</v>
      </c>
      <c r="C38" s="105" t="s">
        <v>46</v>
      </c>
      <c r="D38" s="105" t="s">
        <v>2432</v>
      </c>
      <c r="E38" s="121" t="s">
        <v>2427</v>
      </c>
    </row>
    <row r="39" spans="1:5" ht="18" x14ac:dyDescent="0.25">
      <c r="A39" s="111" t="str">
        <f>VLOOKUP(B39,'[1]LISTADO ATM'!$A$2:$C$820,3,0)</f>
        <v>DISTRITO NACIONAL</v>
      </c>
      <c r="B39" s="106">
        <v>745</v>
      </c>
      <c r="C39" s="106" t="str">
        <f>VLOOKUP(B39,'[1]LISTADO ATM'!$A$2:$B$820,2,0)</f>
        <v xml:space="preserve">ATM Oficina Ave. Duarte </v>
      </c>
      <c r="D39" s="106" t="s">
        <v>2497</v>
      </c>
      <c r="E39" s="128">
        <v>335813160</v>
      </c>
    </row>
    <row r="40" spans="1:5" ht="18" x14ac:dyDescent="0.25">
      <c r="A40" s="111" t="str">
        <f>VLOOKUP(B40,'[1]LISTADO ATM'!$A$2:$C$820,3,0)</f>
        <v>DISTRITO NACIONAL</v>
      </c>
      <c r="B40" s="106">
        <v>441</v>
      </c>
      <c r="C40" s="106" t="str">
        <f>VLOOKUP(B40,'[1]LISTADO ATM'!$A$2:$B$820,2,0)</f>
        <v>ATM Estacion de Servicio Romulo Betancour</v>
      </c>
      <c r="D40" s="106" t="s">
        <v>2497</v>
      </c>
      <c r="E40" s="113">
        <v>335813322</v>
      </c>
    </row>
    <row r="41" spans="1:5" ht="18" x14ac:dyDescent="0.25">
      <c r="A41" s="111" t="str">
        <f>VLOOKUP(B41,'[1]LISTADO ATM'!$A$2:$C$820,3,0)</f>
        <v>DISTRITO NACIONAL</v>
      </c>
      <c r="B41" s="106">
        <v>600</v>
      </c>
      <c r="C41" s="106" t="str">
        <f>VLOOKUP(B41,'[1]LISTADO ATM'!$A$2:$B$820,2,0)</f>
        <v>ATM S/M Bravo Hipica</v>
      </c>
      <c r="D41" s="106" t="s">
        <v>2497</v>
      </c>
      <c r="E41" s="128">
        <v>335813655</v>
      </c>
    </row>
    <row r="42" spans="1:5" ht="18" x14ac:dyDescent="0.25">
      <c r="A42" s="111" t="str">
        <f>VLOOKUP(B42,'[1]LISTADO ATM'!$A$2:$C$820,3,0)</f>
        <v>NORTE</v>
      </c>
      <c r="B42" s="106">
        <v>728</v>
      </c>
      <c r="C42" s="106" t="str">
        <f>VLOOKUP(B42,'[1]LISTADO ATM'!$A$2:$B$820,2,0)</f>
        <v xml:space="preserve">ATM UNP La Vega Oficina Regional Norcentral </v>
      </c>
      <c r="D42" s="106" t="s">
        <v>2497</v>
      </c>
      <c r="E42" s="128">
        <v>335813715</v>
      </c>
    </row>
    <row r="43" spans="1:5" ht="18" x14ac:dyDescent="0.25">
      <c r="A43" s="111" t="str">
        <f>VLOOKUP(B43,'[1]LISTADO ATM'!$A$2:$C$820,3,0)</f>
        <v>DISTRITO NACIONAL</v>
      </c>
      <c r="B43" s="106">
        <v>264</v>
      </c>
      <c r="C43" s="106" t="str">
        <f>VLOOKUP(B43,'[1]LISTADO ATM'!$A$2:$B$820,2,0)</f>
        <v xml:space="preserve">ATM S/M Nacional Independencia </v>
      </c>
      <c r="D43" s="106" t="s">
        <v>2497</v>
      </c>
      <c r="E43" s="128">
        <v>335813749</v>
      </c>
    </row>
    <row r="44" spans="1:5" ht="18" x14ac:dyDescent="0.25">
      <c r="A44" s="111" t="str">
        <f>VLOOKUP(B44,'[1]LISTADO ATM'!$A$2:$C$820,3,0)</f>
        <v>DISTRITO NACIONAL</v>
      </c>
      <c r="B44" s="106">
        <v>449</v>
      </c>
      <c r="C44" s="106" t="str">
        <f>VLOOKUP(B44,'[1]LISTADO ATM'!$A$2:$B$820,2,0)</f>
        <v>ATM Autobanco Lope de Vega II</v>
      </c>
      <c r="D44" s="106" t="s">
        <v>2497</v>
      </c>
      <c r="E44" s="128">
        <v>335813764</v>
      </c>
    </row>
    <row r="45" spans="1:5" ht="18" x14ac:dyDescent="0.25">
      <c r="A45" s="111" t="str">
        <f>VLOOKUP(B45,'[1]LISTADO ATM'!$A$2:$C$820,3,0)</f>
        <v>DISTRITO NACIONAL</v>
      </c>
      <c r="B45" s="106">
        <v>577</v>
      </c>
      <c r="C45" s="106" t="str">
        <f>VLOOKUP(B45,'[1]LISTADO ATM'!$A$2:$B$820,2,0)</f>
        <v xml:space="preserve">ATM Olé Ave. Duarte </v>
      </c>
      <c r="D45" s="106" t="s">
        <v>2497</v>
      </c>
      <c r="E45" s="128">
        <v>335813801</v>
      </c>
    </row>
    <row r="46" spans="1:5" ht="18.75" thickBot="1" x14ac:dyDescent="0.3">
      <c r="A46" s="108" t="s">
        <v>2428</v>
      </c>
      <c r="B46" s="114">
        <f>COUNT(B39:B45)</f>
        <v>7</v>
      </c>
      <c r="C46" s="123"/>
      <c r="D46" s="107"/>
      <c r="E46" s="125"/>
    </row>
    <row r="47" spans="1:5" ht="15.75" thickBot="1" x14ac:dyDescent="0.3">
      <c r="E47" s="110"/>
    </row>
    <row r="48" spans="1:5" ht="18.75" thickBot="1" x14ac:dyDescent="0.3">
      <c r="A48" s="153" t="s">
        <v>2429</v>
      </c>
      <c r="B48" s="154"/>
      <c r="E48" s="110"/>
    </row>
    <row r="49" spans="1:5" ht="18.75" thickBot="1" x14ac:dyDescent="0.3">
      <c r="A49" s="132">
        <f>+B35+B46</f>
        <v>28</v>
      </c>
      <c r="B49" s="133"/>
      <c r="E49" s="110"/>
    </row>
    <row r="50" spans="1:5" ht="15.75" thickBot="1" x14ac:dyDescent="0.3">
      <c r="E50" s="110"/>
    </row>
    <row r="51" spans="1:5" ht="18.75" thickBot="1" x14ac:dyDescent="0.3">
      <c r="A51" s="134" t="s">
        <v>2431</v>
      </c>
      <c r="B51" s="135"/>
      <c r="C51" s="135"/>
      <c r="D51" s="135"/>
      <c r="E51" s="136"/>
    </row>
    <row r="52" spans="1:5" ht="18" x14ac:dyDescent="0.25">
      <c r="A52" s="115" t="s">
        <v>15</v>
      </c>
      <c r="B52" s="115" t="s">
        <v>2426</v>
      </c>
      <c r="C52" s="109" t="s">
        <v>46</v>
      </c>
      <c r="D52" s="141" t="s">
        <v>2432</v>
      </c>
      <c r="E52" s="142"/>
    </row>
    <row r="53" spans="1:5" ht="18" x14ac:dyDescent="0.25">
      <c r="A53" s="106" t="str">
        <f>VLOOKUP(B53,'[1]LISTADO ATM'!$A$2:$C$820,3,0)</f>
        <v>DISTRITO NACIONAL</v>
      </c>
      <c r="B53" s="106">
        <v>976</v>
      </c>
      <c r="C53" s="111" t="str">
        <f>VLOOKUP(B53,'[1]LISTADO ATM'!$A$2:$B$820,2,0)</f>
        <v xml:space="preserve">ATM Oficina Diamond Plaza I </v>
      </c>
      <c r="D53" s="137" t="s">
        <v>2505</v>
      </c>
      <c r="E53" s="138"/>
    </row>
    <row r="54" spans="1:5" ht="18" x14ac:dyDescent="0.25">
      <c r="A54" s="106" t="str">
        <f>VLOOKUP(B54,'[1]LISTADO ATM'!$A$2:$C$820,3,0)</f>
        <v>DISTRITO NACIONAL</v>
      </c>
      <c r="B54" s="106">
        <v>407</v>
      </c>
      <c r="C54" s="111" t="str">
        <f>VLOOKUP(B54,'[1]LISTADO ATM'!$A$2:$B$820,2,0)</f>
        <v xml:space="preserve">ATM Multicentro La Sirena Villa Mella </v>
      </c>
      <c r="D54" s="137" t="s">
        <v>2505</v>
      </c>
      <c r="E54" s="138"/>
    </row>
    <row r="55" spans="1:5" ht="18.75" customHeight="1" x14ac:dyDescent="0.25">
      <c r="A55" s="106" t="str">
        <f>VLOOKUP(B55,'[1]LISTADO ATM'!$A$2:$C$820,3,0)</f>
        <v>DISTRITO NACIONAL</v>
      </c>
      <c r="B55" s="106">
        <v>800</v>
      </c>
      <c r="C55" s="111" t="str">
        <f>VLOOKUP(B55,'[1]LISTADO ATM'!$A$2:$B$820,2,0)</f>
        <v xml:space="preserve">ATM Estación Next Dipsa Pedro Livio Cedeño </v>
      </c>
      <c r="D55" s="137" t="s">
        <v>2505</v>
      </c>
      <c r="E55" s="138"/>
    </row>
    <row r="56" spans="1:5" ht="18" x14ac:dyDescent="0.25">
      <c r="A56" s="106" t="str">
        <f>VLOOKUP(B56,'[1]LISTADO ATM'!$A$2:$C$820,3,0)</f>
        <v>DISTRITO NACIONAL</v>
      </c>
      <c r="B56" s="106">
        <v>801</v>
      </c>
      <c r="C56" s="111" t="str">
        <f>VLOOKUP(B56,'[1]LISTADO ATM'!$A$2:$B$820,2,0)</f>
        <v xml:space="preserve">ATM Galería 360 Food Court </v>
      </c>
      <c r="D56" s="137" t="s">
        <v>2505</v>
      </c>
      <c r="E56" s="138"/>
    </row>
    <row r="57" spans="1:5" ht="18" x14ac:dyDescent="0.25">
      <c r="A57" s="106" t="str">
        <f>VLOOKUP(B57,'[1]LISTADO ATM'!$A$2:$C$820,3,0)</f>
        <v>SUR</v>
      </c>
      <c r="B57" s="106">
        <v>829</v>
      </c>
      <c r="C57" s="111" t="str">
        <f>VLOOKUP(B57,'[1]LISTADO ATM'!$A$2:$B$820,2,0)</f>
        <v xml:space="preserve">ATM UNP Multicentro Sirena Baní </v>
      </c>
      <c r="D57" s="137" t="s">
        <v>2505</v>
      </c>
      <c r="E57" s="138"/>
    </row>
    <row r="58" spans="1:5" ht="18.75" customHeight="1" x14ac:dyDescent="0.25">
      <c r="A58" s="106" t="str">
        <f>VLOOKUP(B58,'[1]LISTADO ATM'!$A$2:$C$820,3,0)</f>
        <v>DISTRITO NACIONAL</v>
      </c>
      <c r="B58" s="106">
        <v>382</v>
      </c>
      <c r="C58" s="111" t="str">
        <f>VLOOKUP(B58,'[1]LISTADO ATM'!$A$2:$B$820,2,0)</f>
        <v>ATM Estación del Metro María Montés</v>
      </c>
      <c r="D58" s="137" t="s">
        <v>2505</v>
      </c>
      <c r="E58" s="138"/>
    </row>
    <row r="59" spans="1:5" ht="18" x14ac:dyDescent="0.25">
      <c r="A59" s="106" t="str">
        <f>VLOOKUP(B59,'[1]LISTADO ATM'!$A$2:$C$820,3,0)</f>
        <v>DISTRITO NACIONAL</v>
      </c>
      <c r="B59" s="106">
        <v>570</v>
      </c>
      <c r="C59" s="111" t="str">
        <f>VLOOKUP(B59,'[1]LISTADO ATM'!$A$2:$B$820,2,0)</f>
        <v xml:space="preserve">ATM S/M Liverpool Villa Mella </v>
      </c>
      <c r="D59" s="137" t="s">
        <v>2505</v>
      </c>
      <c r="E59" s="138"/>
    </row>
    <row r="60" spans="1:5" ht="18" x14ac:dyDescent="0.25">
      <c r="A60" s="106" t="str">
        <f>VLOOKUP(B60,'[1]LISTADO ATM'!$A$2:$C$820,3,0)</f>
        <v>DISTRITO NACIONAL</v>
      </c>
      <c r="B60" s="106">
        <v>355</v>
      </c>
      <c r="C60" s="111" t="str">
        <f>VLOOKUP(B60,'[1]LISTADO ATM'!$A$2:$B$820,2,0)</f>
        <v xml:space="preserve">ATM UNP Metro II </v>
      </c>
      <c r="D60" s="137" t="s">
        <v>2505</v>
      </c>
      <c r="E60" s="138"/>
    </row>
    <row r="61" spans="1:5" ht="18" x14ac:dyDescent="0.25">
      <c r="A61" s="106" t="str">
        <f>VLOOKUP(B61,'[1]LISTADO ATM'!$A$2:$C$820,3,0)</f>
        <v>DISTRITO NACIONAL</v>
      </c>
      <c r="B61" s="106">
        <v>554</v>
      </c>
      <c r="C61" s="111" t="str">
        <f>VLOOKUP(B61,'[1]LISTADO ATM'!$A$2:$B$820,2,0)</f>
        <v xml:space="preserve">ATM Oficina Isabel La Católica I </v>
      </c>
      <c r="D61" s="137" t="s">
        <v>2505</v>
      </c>
      <c r="E61" s="138"/>
    </row>
    <row r="62" spans="1:5" ht="18" x14ac:dyDescent="0.25">
      <c r="A62" s="106" t="str">
        <f>VLOOKUP(B62,'[1]LISTADO ATM'!$A$2:$C$820,3,0)</f>
        <v>DISTRITO NACIONAL</v>
      </c>
      <c r="B62" s="106">
        <v>194</v>
      </c>
      <c r="C62" s="111" t="str">
        <f>VLOOKUP(B62,'[1]LISTADO ATM'!$A$2:$B$820,2,0)</f>
        <v xml:space="preserve">ATM UNP Pantoja </v>
      </c>
      <c r="D62" s="137" t="s">
        <v>2505</v>
      </c>
      <c r="E62" s="138"/>
    </row>
    <row r="63" spans="1:5" ht="18" x14ac:dyDescent="0.25">
      <c r="A63" s="106" t="str">
        <f>VLOOKUP(B63,'[1]LISTADO ATM'!$A$2:$C$820,3,0)</f>
        <v>SUR</v>
      </c>
      <c r="B63" s="106">
        <v>252</v>
      </c>
      <c r="C63" s="111" t="str">
        <f>VLOOKUP(B63,'[1]LISTADO ATM'!$A$2:$B$820,2,0)</f>
        <v xml:space="preserve">ATM Banco Agrícola (Barahona) </v>
      </c>
      <c r="D63" s="137" t="s">
        <v>2505</v>
      </c>
      <c r="E63" s="138"/>
    </row>
    <row r="64" spans="1:5" ht="18" x14ac:dyDescent="0.25">
      <c r="A64" s="106" t="str">
        <f>VLOOKUP(B64,'[1]LISTADO ATM'!$A$2:$C$820,3,0)</f>
        <v>NORTE</v>
      </c>
      <c r="B64" s="106">
        <v>511</v>
      </c>
      <c r="C64" s="111" t="str">
        <f>VLOOKUP(B64,'[1]LISTADO ATM'!$A$2:$B$820,2,0)</f>
        <v xml:space="preserve">ATM UNP Río San Juan (Nagua) </v>
      </c>
      <c r="D64" s="137" t="s">
        <v>2505</v>
      </c>
      <c r="E64" s="138"/>
    </row>
    <row r="65" spans="1:5" ht="18.75" thickBot="1" x14ac:dyDescent="0.3">
      <c r="A65" s="108" t="s">
        <v>2428</v>
      </c>
      <c r="B65" s="114">
        <f>COUNT(B53:B64)</f>
        <v>12</v>
      </c>
      <c r="C65" s="123"/>
      <c r="D65" s="139"/>
      <c r="E65" s="140"/>
    </row>
    <row r="66" spans="1:5" x14ac:dyDescent="0.25">
      <c r="B66" s="102"/>
    </row>
    <row r="67" spans="1:5" x14ac:dyDescent="0.25">
      <c r="B67" s="102"/>
    </row>
    <row r="68" spans="1:5" x14ac:dyDescent="0.25">
      <c r="B68" s="102"/>
    </row>
    <row r="69" spans="1:5" x14ac:dyDescent="0.25">
      <c r="B69" s="102"/>
    </row>
    <row r="70" spans="1:5" x14ac:dyDescent="0.25">
      <c r="B70" s="102"/>
    </row>
    <row r="71" spans="1:5" x14ac:dyDescent="0.25">
      <c r="B71" s="102"/>
    </row>
    <row r="72" spans="1:5" x14ac:dyDescent="0.25">
      <c r="B72" s="102"/>
    </row>
    <row r="73" spans="1:5" x14ac:dyDescent="0.25">
      <c r="B73" s="102"/>
    </row>
  </sheetData>
  <mergeCells count="23">
    <mergeCell ref="A37:E37"/>
    <mergeCell ref="D60:E60"/>
    <mergeCell ref="D61:E61"/>
    <mergeCell ref="D62:E62"/>
    <mergeCell ref="A48:B48"/>
    <mergeCell ref="A49:B49"/>
    <mergeCell ref="A51:E51"/>
    <mergeCell ref="D52:E52"/>
    <mergeCell ref="D53:E53"/>
    <mergeCell ref="D54:E54"/>
    <mergeCell ref="D55:E55"/>
    <mergeCell ref="D56:E56"/>
    <mergeCell ref="D57:E57"/>
    <mergeCell ref="D58:E58"/>
    <mergeCell ref="A1:E1"/>
    <mergeCell ref="A2:E2"/>
    <mergeCell ref="A7:E7"/>
    <mergeCell ref="C10:E10"/>
    <mergeCell ref="A12:E12"/>
    <mergeCell ref="D65:E65"/>
    <mergeCell ref="D59:E59"/>
    <mergeCell ref="D63:E63"/>
    <mergeCell ref="D64:E64"/>
  </mergeCells>
  <phoneticPr fontId="47" type="noConversion"/>
  <conditionalFormatting sqref="B74:B1048576">
    <cfRule type="duplicateValues" dxfId="81" priority="14"/>
  </conditionalFormatting>
  <conditionalFormatting sqref="E74:E1048576">
    <cfRule type="duplicateValues" dxfId="7" priority="388178"/>
  </conditionalFormatting>
  <conditionalFormatting sqref="B35:B65 B1:B32">
    <cfRule type="duplicateValues" dxfId="6" priority="7"/>
  </conditionalFormatting>
  <conditionalFormatting sqref="B32">
    <cfRule type="duplicateValues" dxfId="5" priority="6"/>
  </conditionalFormatting>
  <conditionalFormatting sqref="B33">
    <cfRule type="duplicateValues" dxfId="4" priority="5"/>
  </conditionalFormatting>
  <conditionalFormatting sqref="B35:B65 B1:B33">
    <cfRule type="duplicateValues" dxfId="3" priority="4"/>
  </conditionalFormatting>
  <conditionalFormatting sqref="B34">
    <cfRule type="duplicateValues" dxfId="2" priority="3"/>
  </conditionalFormatting>
  <conditionalFormatting sqref="B34">
    <cfRule type="duplicateValues" dxfId="1" priority="2"/>
  </conditionalFormatting>
  <conditionalFormatting sqref="B1:B6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0" priority="119152"/>
  </conditionalFormatting>
  <conditionalFormatting sqref="A7:A11">
    <cfRule type="duplicateValues" dxfId="79" priority="119156"/>
    <cfRule type="duplicateValues" dxfId="78" priority="119157"/>
  </conditionalFormatting>
  <conditionalFormatting sqref="A7:A11">
    <cfRule type="duplicateValues" dxfId="77" priority="119160"/>
    <cfRule type="duplicateValues" dxfId="76" priority="119161"/>
  </conditionalFormatting>
  <conditionalFormatting sqref="B37:B39">
    <cfRule type="duplicateValues" dxfId="75" priority="219"/>
    <cfRule type="duplicateValues" dxfId="74" priority="220"/>
  </conditionalFormatting>
  <conditionalFormatting sqref="B37:B39">
    <cfRule type="duplicateValues" dxfId="73" priority="218"/>
  </conditionalFormatting>
  <conditionalFormatting sqref="B37:B39">
    <cfRule type="duplicateValues" dxfId="72" priority="217"/>
  </conditionalFormatting>
  <conditionalFormatting sqref="B37:B39">
    <cfRule type="duplicateValues" dxfId="71" priority="215"/>
    <cfRule type="duplicateValues" dxfId="70" priority="216"/>
  </conditionalFormatting>
  <conditionalFormatting sqref="B3">
    <cfRule type="duplicateValues" dxfId="69" priority="193"/>
    <cfRule type="duplicateValues" dxfId="68" priority="194"/>
  </conditionalFormatting>
  <conditionalFormatting sqref="B3">
    <cfRule type="duplicateValues" dxfId="67" priority="192"/>
  </conditionalFormatting>
  <conditionalFormatting sqref="B3">
    <cfRule type="duplicateValues" dxfId="66" priority="191"/>
  </conditionalFormatting>
  <conditionalFormatting sqref="B3">
    <cfRule type="duplicateValues" dxfId="65" priority="189"/>
    <cfRule type="duplicateValues" dxfId="64" priority="190"/>
  </conditionalFormatting>
  <conditionalFormatting sqref="A4:A6">
    <cfRule type="duplicateValues" dxfId="63" priority="188"/>
  </conditionalFormatting>
  <conditionalFormatting sqref="A4:A6">
    <cfRule type="duplicateValues" dxfId="62" priority="186"/>
    <cfRule type="duplicateValues" dxfId="61" priority="187"/>
  </conditionalFormatting>
  <conditionalFormatting sqref="A4:A6">
    <cfRule type="duplicateValues" dxfId="60" priority="184"/>
    <cfRule type="duplicateValues" dxfId="59" priority="185"/>
  </conditionalFormatting>
  <conditionalFormatting sqref="A3:A6">
    <cfRule type="duplicateValues" dxfId="58" priority="165"/>
  </conditionalFormatting>
  <conditionalFormatting sqref="A3:A6">
    <cfRule type="duplicateValues" dxfId="57" priority="163"/>
    <cfRule type="duplicateValues" dxfId="56" priority="164"/>
  </conditionalFormatting>
  <conditionalFormatting sqref="A3:A6">
    <cfRule type="duplicateValues" dxfId="55" priority="161"/>
    <cfRule type="duplicateValues" dxfId="54" priority="162"/>
  </conditionalFormatting>
  <conditionalFormatting sqref="B4:B6">
    <cfRule type="duplicateValues" dxfId="53" priority="158"/>
    <cfRule type="duplicateValues" dxfId="52" priority="159"/>
  </conditionalFormatting>
  <conditionalFormatting sqref="B4:B6">
    <cfRule type="duplicateValues" dxfId="51" priority="157"/>
  </conditionalFormatting>
  <conditionalFormatting sqref="B4:B6">
    <cfRule type="duplicateValues" dxfId="50" priority="156"/>
  </conditionalFormatting>
  <conditionalFormatting sqref="B4:B6">
    <cfRule type="duplicateValues" dxfId="49" priority="154"/>
    <cfRule type="duplicateValues" dxfId="4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2021-03-07T20:48:13Z</cp:lastPrinted>
  <dcterms:created xsi:type="dcterms:W3CDTF">2014-10-01T23:18:29Z</dcterms:created>
  <dcterms:modified xsi:type="dcterms:W3CDTF">2021-03-08T09:02:21Z</dcterms:modified>
</cp:coreProperties>
</file>