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8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6" l="1"/>
  <c r="B43" i="16"/>
  <c r="A54" i="16"/>
  <c r="C54" i="16"/>
  <c r="A55" i="16"/>
  <c r="C55" i="16"/>
  <c r="A56" i="16"/>
  <c r="C56" i="16"/>
  <c r="A57" i="16"/>
  <c r="C57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F17" i="1"/>
  <c r="G17" i="1"/>
  <c r="H17" i="1"/>
  <c r="I17" i="1"/>
  <c r="J17" i="1"/>
  <c r="K17" i="1"/>
  <c r="F8" i="1"/>
  <c r="G8" i="1"/>
  <c r="H8" i="1"/>
  <c r="I8" i="1"/>
  <c r="J8" i="1"/>
  <c r="K8" i="1"/>
  <c r="F16" i="1"/>
  <c r="G16" i="1"/>
  <c r="H16" i="1"/>
  <c r="I16" i="1"/>
  <c r="J16" i="1"/>
  <c r="K16" i="1"/>
  <c r="F13" i="1"/>
  <c r="G13" i="1"/>
  <c r="H13" i="1"/>
  <c r="I13" i="1"/>
  <c r="J13" i="1"/>
  <c r="K13" i="1"/>
  <c r="F6" i="1"/>
  <c r="G6" i="1"/>
  <c r="H6" i="1"/>
  <c r="I6" i="1"/>
  <c r="J6" i="1"/>
  <c r="K6" i="1"/>
  <c r="F31" i="1"/>
  <c r="G31" i="1"/>
  <c r="H31" i="1"/>
  <c r="I31" i="1"/>
  <c r="J31" i="1"/>
  <c r="K31" i="1"/>
  <c r="F69" i="1"/>
  <c r="G69" i="1"/>
  <c r="H69" i="1"/>
  <c r="I69" i="1"/>
  <c r="J69" i="1"/>
  <c r="K69" i="1"/>
  <c r="F5" i="1"/>
  <c r="G5" i="1"/>
  <c r="H5" i="1"/>
  <c r="I5" i="1"/>
  <c r="J5" i="1"/>
  <c r="K5" i="1"/>
  <c r="F45" i="1"/>
  <c r="G45" i="1"/>
  <c r="H45" i="1"/>
  <c r="I45" i="1"/>
  <c r="J45" i="1"/>
  <c r="K45" i="1"/>
  <c r="A17" i="1"/>
  <c r="A8" i="1"/>
  <c r="A16" i="1"/>
  <c r="A13" i="1"/>
  <c r="A6" i="1"/>
  <c r="A31" i="1"/>
  <c r="A69" i="1"/>
  <c r="A5" i="1"/>
  <c r="A45" i="1"/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61" i="16" l="1"/>
  <c r="A32" i="1"/>
  <c r="A72" i="1"/>
  <c r="A84" i="1"/>
  <c r="A78" i="1"/>
  <c r="A77" i="1"/>
  <c r="A57" i="1"/>
  <c r="F32" i="1"/>
  <c r="G32" i="1"/>
  <c r="H32" i="1"/>
  <c r="I32" i="1"/>
  <c r="J32" i="1"/>
  <c r="K32" i="1"/>
  <c r="F72" i="1"/>
  <c r="G72" i="1"/>
  <c r="H72" i="1"/>
  <c r="I72" i="1"/>
  <c r="J72" i="1"/>
  <c r="K72" i="1"/>
  <c r="F84" i="1"/>
  <c r="G84" i="1"/>
  <c r="H84" i="1"/>
  <c r="I84" i="1"/>
  <c r="J84" i="1"/>
  <c r="K84" i="1"/>
  <c r="F78" i="1"/>
  <c r="G78" i="1"/>
  <c r="H78" i="1"/>
  <c r="I78" i="1"/>
  <c r="J78" i="1"/>
  <c r="K78" i="1"/>
  <c r="F77" i="1"/>
  <c r="G77" i="1"/>
  <c r="H77" i="1"/>
  <c r="I77" i="1"/>
  <c r="J77" i="1"/>
  <c r="K77" i="1"/>
  <c r="F57" i="1"/>
  <c r="G57" i="1"/>
  <c r="H57" i="1"/>
  <c r="I57" i="1"/>
  <c r="J57" i="1"/>
  <c r="K57" i="1"/>
  <c r="A38" i="1" l="1"/>
  <c r="A65" i="1"/>
  <c r="A89" i="1"/>
  <c r="A47" i="1"/>
  <c r="A62" i="1"/>
  <c r="F38" i="1"/>
  <c r="G38" i="1"/>
  <c r="H38" i="1"/>
  <c r="I38" i="1"/>
  <c r="J38" i="1"/>
  <c r="K38" i="1"/>
  <c r="F65" i="1"/>
  <c r="G65" i="1"/>
  <c r="H65" i="1"/>
  <c r="I65" i="1"/>
  <c r="J65" i="1"/>
  <c r="K65" i="1"/>
  <c r="F89" i="1"/>
  <c r="G89" i="1"/>
  <c r="H89" i="1"/>
  <c r="I89" i="1"/>
  <c r="J89" i="1"/>
  <c r="K89" i="1"/>
  <c r="F47" i="1"/>
  <c r="G47" i="1"/>
  <c r="H47" i="1"/>
  <c r="I47" i="1"/>
  <c r="J47" i="1"/>
  <c r="K47" i="1"/>
  <c r="F62" i="1"/>
  <c r="G62" i="1"/>
  <c r="H62" i="1"/>
  <c r="I62" i="1"/>
  <c r="J62" i="1"/>
  <c r="K62" i="1"/>
  <c r="A61" i="1"/>
  <c r="A54" i="1"/>
  <c r="F61" i="1"/>
  <c r="G61" i="1"/>
  <c r="H61" i="1"/>
  <c r="I61" i="1"/>
  <c r="J61" i="1"/>
  <c r="K61" i="1"/>
  <c r="F54" i="1"/>
  <c r="G54" i="1"/>
  <c r="H54" i="1"/>
  <c r="I54" i="1"/>
  <c r="J54" i="1"/>
  <c r="K54" i="1"/>
  <c r="A19" i="1"/>
  <c r="A82" i="1"/>
  <c r="F19" i="1"/>
  <c r="G19" i="1"/>
  <c r="H19" i="1"/>
  <c r="I19" i="1"/>
  <c r="J19" i="1"/>
  <c r="K19" i="1"/>
  <c r="F82" i="1"/>
  <c r="G82" i="1"/>
  <c r="H82" i="1"/>
  <c r="I82" i="1"/>
  <c r="J82" i="1"/>
  <c r="K82" i="1"/>
  <c r="A73" i="1" l="1"/>
  <c r="F73" i="1"/>
  <c r="G73" i="1"/>
  <c r="H73" i="1"/>
  <c r="I73" i="1"/>
  <c r="J73" i="1"/>
  <c r="K73" i="1"/>
  <c r="A22" i="1"/>
  <c r="A92" i="1"/>
  <c r="A96" i="1"/>
  <c r="A97" i="1"/>
  <c r="A23" i="1"/>
  <c r="F22" i="1"/>
  <c r="G22" i="1"/>
  <c r="H22" i="1"/>
  <c r="I22" i="1"/>
  <c r="J22" i="1"/>
  <c r="K22" i="1"/>
  <c r="F92" i="1"/>
  <c r="G92" i="1"/>
  <c r="H92" i="1"/>
  <c r="I92" i="1"/>
  <c r="J92" i="1"/>
  <c r="K92" i="1"/>
  <c r="F96" i="1"/>
  <c r="G96" i="1"/>
  <c r="H96" i="1"/>
  <c r="I96" i="1"/>
  <c r="J96" i="1"/>
  <c r="K96" i="1"/>
  <c r="F97" i="1"/>
  <c r="G97" i="1"/>
  <c r="H97" i="1"/>
  <c r="I97" i="1"/>
  <c r="J97" i="1"/>
  <c r="K97" i="1"/>
  <c r="F23" i="1"/>
  <c r="G23" i="1"/>
  <c r="H23" i="1"/>
  <c r="I23" i="1"/>
  <c r="J23" i="1"/>
  <c r="K23" i="1"/>
  <c r="A64" i="1" l="1"/>
  <c r="A85" i="1"/>
  <c r="A53" i="1"/>
  <c r="A75" i="1"/>
  <c r="A41" i="1"/>
  <c r="A44" i="1"/>
  <c r="A39" i="1"/>
  <c r="A37" i="1"/>
  <c r="A94" i="1"/>
  <c r="A90" i="1"/>
  <c r="A10" i="1"/>
  <c r="A80" i="1"/>
  <c r="A56" i="1"/>
  <c r="A67" i="1"/>
  <c r="A83" i="1"/>
  <c r="F64" i="1"/>
  <c r="G64" i="1"/>
  <c r="H64" i="1"/>
  <c r="I64" i="1"/>
  <c r="J64" i="1"/>
  <c r="K64" i="1"/>
  <c r="F85" i="1"/>
  <c r="G85" i="1"/>
  <c r="H85" i="1"/>
  <c r="I85" i="1"/>
  <c r="J85" i="1"/>
  <c r="K85" i="1"/>
  <c r="F53" i="1"/>
  <c r="G53" i="1"/>
  <c r="H53" i="1"/>
  <c r="I53" i="1"/>
  <c r="J53" i="1"/>
  <c r="K53" i="1"/>
  <c r="F75" i="1"/>
  <c r="G75" i="1"/>
  <c r="H75" i="1"/>
  <c r="I75" i="1"/>
  <c r="J75" i="1"/>
  <c r="K75" i="1"/>
  <c r="F41" i="1"/>
  <c r="G41" i="1"/>
  <c r="H41" i="1"/>
  <c r="I41" i="1"/>
  <c r="J41" i="1"/>
  <c r="K41" i="1"/>
  <c r="F44" i="1"/>
  <c r="G44" i="1"/>
  <c r="H44" i="1"/>
  <c r="I44" i="1"/>
  <c r="J44" i="1"/>
  <c r="K44" i="1"/>
  <c r="F39" i="1"/>
  <c r="G39" i="1"/>
  <c r="H39" i="1"/>
  <c r="I39" i="1"/>
  <c r="J39" i="1"/>
  <c r="K39" i="1"/>
  <c r="F37" i="1"/>
  <c r="G37" i="1"/>
  <c r="H37" i="1"/>
  <c r="I37" i="1"/>
  <c r="J37" i="1"/>
  <c r="K37" i="1"/>
  <c r="F94" i="1"/>
  <c r="G94" i="1"/>
  <c r="H94" i="1"/>
  <c r="I94" i="1"/>
  <c r="J94" i="1"/>
  <c r="K94" i="1"/>
  <c r="F90" i="1"/>
  <c r="G90" i="1"/>
  <c r="H90" i="1"/>
  <c r="I90" i="1"/>
  <c r="J90" i="1"/>
  <c r="K90" i="1"/>
  <c r="F10" i="1"/>
  <c r="G10" i="1"/>
  <c r="H10" i="1"/>
  <c r="I10" i="1"/>
  <c r="J10" i="1"/>
  <c r="K10" i="1"/>
  <c r="F80" i="1"/>
  <c r="G80" i="1"/>
  <c r="H80" i="1"/>
  <c r="I80" i="1"/>
  <c r="J80" i="1"/>
  <c r="K80" i="1"/>
  <c r="F56" i="1"/>
  <c r="G56" i="1"/>
  <c r="H56" i="1"/>
  <c r="I56" i="1"/>
  <c r="J56" i="1"/>
  <c r="K56" i="1"/>
  <c r="F67" i="1"/>
  <c r="G67" i="1"/>
  <c r="H67" i="1"/>
  <c r="I67" i="1"/>
  <c r="J67" i="1"/>
  <c r="K67" i="1"/>
  <c r="F83" i="1"/>
  <c r="G83" i="1"/>
  <c r="H83" i="1"/>
  <c r="I83" i="1"/>
  <c r="J83" i="1"/>
  <c r="K83" i="1"/>
  <c r="A101" i="1"/>
  <c r="A59" i="1"/>
  <c r="A79" i="1"/>
  <c r="A91" i="1"/>
  <c r="A95" i="1"/>
  <c r="A35" i="1"/>
  <c r="F101" i="1"/>
  <c r="G101" i="1"/>
  <c r="H101" i="1"/>
  <c r="I101" i="1"/>
  <c r="J101" i="1"/>
  <c r="K101" i="1"/>
  <c r="F59" i="1"/>
  <c r="G59" i="1"/>
  <c r="H59" i="1"/>
  <c r="I59" i="1"/>
  <c r="J59" i="1"/>
  <c r="K59" i="1"/>
  <c r="F79" i="1"/>
  <c r="G79" i="1"/>
  <c r="H79" i="1"/>
  <c r="I79" i="1"/>
  <c r="J79" i="1"/>
  <c r="K79" i="1"/>
  <c r="F91" i="1"/>
  <c r="G91" i="1"/>
  <c r="H91" i="1"/>
  <c r="I91" i="1"/>
  <c r="J91" i="1"/>
  <c r="K91" i="1"/>
  <c r="F95" i="1"/>
  <c r="G95" i="1"/>
  <c r="H95" i="1"/>
  <c r="I95" i="1"/>
  <c r="J95" i="1"/>
  <c r="K95" i="1"/>
  <c r="F35" i="1"/>
  <c r="G35" i="1"/>
  <c r="H35" i="1"/>
  <c r="I35" i="1"/>
  <c r="J35" i="1"/>
  <c r="K35" i="1"/>
  <c r="A21" i="1"/>
  <c r="A48" i="1"/>
  <c r="A33" i="1"/>
  <c r="F21" i="1"/>
  <c r="G21" i="1"/>
  <c r="H21" i="1"/>
  <c r="I21" i="1"/>
  <c r="J21" i="1"/>
  <c r="K21" i="1"/>
  <c r="F48" i="1"/>
  <c r="G48" i="1"/>
  <c r="H48" i="1"/>
  <c r="I48" i="1"/>
  <c r="J48" i="1"/>
  <c r="K48" i="1"/>
  <c r="F33" i="1"/>
  <c r="G33" i="1"/>
  <c r="H33" i="1"/>
  <c r="I33" i="1"/>
  <c r="J33" i="1"/>
  <c r="K33" i="1"/>
  <c r="A34" i="1" l="1"/>
  <c r="F34" i="1"/>
  <c r="G34" i="1"/>
  <c r="H34" i="1"/>
  <c r="I34" i="1"/>
  <c r="J34" i="1"/>
  <c r="K34" i="1"/>
  <c r="A40" i="1"/>
  <c r="F40" i="1"/>
  <c r="G40" i="1"/>
  <c r="H40" i="1"/>
  <c r="I40" i="1"/>
  <c r="J40" i="1"/>
  <c r="K40" i="1"/>
  <c r="A46" i="1"/>
  <c r="F46" i="1"/>
  <c r="G46" i="1"/>
  <c r="H46" i="1"/>
  <c r="I46" i="1"/>
  <c r="J46" i="1"/>
  <c r="K46" i="1"/>
  <c r="A86" i="1" l="1"/>
  <c r="A9" i="1"/>
  <c r="A42" i="1"/>
  <c r="F86" i="1"/>
  <c r="G86" i="1"/>
  <c r="H86" i="1"/>
  <c r="I86" i="1"/>
  <c r="J86" i="1"/>
  <c r="K86" i="1"/>
  <c r="F9" i="1"/>
  <c r="G9" i="1"/>
  <c r="H9" i="1"/>
  <c r="I9" i="1"/>
  <c r="J9" i="1"/>
  <c r="K9" i="1"/>
  <c r="F42" i="1"/>
  <c r="G42" i="1"/>
  <c r="H42" i="1"/>
  <c r="I42" i="1"/>
  <c r="J42" i="1"/>
  <c r="K42" i="1"/>
  <c r="A93" i="1"/>
  <c r="A68" i="1"/>
  <c r="A76" i="1"/>
  <c r="A66" i="1"/>
  <c r="A24" i="1"/>
  <c r="A26" i="1"/>
  <c r="A51" i="1"/>
  <c r="F93" i="1"/>
  <c r="G93" i="1"/>
  <c r="H93" i="1"/>
  <c r="I93" i="1"/>
  <c r="J93" i="1"/>
  <c r="K93" i="1"/>
  <c r="F68" i="1"/>
  <c r="G68" i="1"/>
  <c r="H68" i="1"/>
  <c r="I68" i="1"/>
  <c r="J68" i="1"/>
  <c r="K68" i="1"/>
  <c r="F76" i="1"/>
  <c r="G76" i="1"/>
  <c r="H76" i="1"/>
  <c r="I76" i="1"/>
  <c r="J76" i="1"/>
  <c r="K76" i="1"/>
  <c r="F66" i="1"/>
  <c r="G66" i="1"/>
  <c r="H66" i="1"/>
  <c r="I66" i="1"/>
  <c r="J66" i="1"/>
  <c r="K66" i="1"/>
  <c r="F24" i="1"/>
  <c r="G24" i="1"/>
  <c r="H24" i="1"/>
  <c r="I24" i="1"/>
  <c r="J24" i="1"/>
  <c r="K24" i="1"/>
  <c r="F26" i="1"/>
  <c r="G26" i="1"/>
  <c r="H26" i="1"/>
  <c r="I26" i="1"/>
  <c r="J26" i="1"/>
  <c r="K26" i="1"/>
  <c r="F51" i="1"/>
  <c r="G51" i="1"/>
  <c r="H51" i="1"/>
  <c r="I51" i="1"/>
  <c r="J51" i="1"/>
  <c r="K51" i="1"/>
  <c r="A74" i="1"/>
  <c r="F74" i="1"/>
  <c r="G74" i="1"/>
  <c r="H74" i="1"/>
  <c r="I74" i="1"/>
  <c r="J74" i="1"/>
  <c r="K74" i="1"/>
  <c r="A99" i="1"/>
  <c r="A88" i="1"/>
  <c r="A58" i="1"/>
  <c r="A70" i="1"/>
  <c r="A71" i="1"/>
  <c r="A81" i="1"/>
  <c r="F99" i="1"/>
  <c r="G99" i="1"/>
  <c r="H99" i="1"/>
  <c r="I99" i="1"/>
  <c r="J99" i="1"/>
  <c r="K99" i="1"/>
  <c r="F88" i="1"/>
  <c r="G88" i="1"/>
  <c r="H88" i="1"/>
  <c r="I88" i="1"/>
  <c r="J88" i="1"/>
  <c r="K88" i="1"/>
  <c r="F58" i="1"/>
  <c r="G58" i="1"/>
  <c r="H58" i="1"/>
  <c r="I58" i="1"/>
  <c r="J58" i="1"/>
  <c r="K58" i="1"/>
  <c r="F70" i="1"/>
  <c r="G70" i="1"/>
  <c r="H70" i="1"/>
  <c r="I70" i="1"/>
  <c r="J70" i="1"/>
  <c r="K70" i="1"/>
  <c r="F71" i="1"/>
  <c r="G71" i="1"/>
  <c r="H71" i="1"/>
  <c r="I71" i="1"/>
  <c r="J71" i="1"/>
  <c r="K71" i="1"/>
  <c r="F81" i="1"/>
  <c r="G81" i="1"/>
  <c r="H81" i="1"/>
  <c r="I81" i="1"/>
  <c r="J81" i="1"/>
  <c r="K81" i="1"/>
  <c r="A87" i="1" l="1"/>
  <c r="A7" i="1"/>
  <c r="A28" i="1"/>
  <c r="A12" i="1"/>
  <c r="A25" i="1"/>
  <c r="F87" i="1"/>
  <c r="G87" i="1"/>
  <c r="H87" i="1"/>
  <c r="I87" i="1"/>
  <c r="J87" i="1"/>
  <c r="K87" i="1"/>
  <c r="F7" i="1"/>
  <c r="G7" i="1"/>
  <c r="H7" i="1"/>
  <c r="I7" i="1"/>
  <c r="J7" i="1"/>
  <c r="K7" i="1"/>
  <c r="F28" i="1"/>
  <c r="G28" i="1"/>
  <c r="H28" i="1"/>
  <c r="I28" i="1"/>
  <c r="J28" i="1"/>
  <c r="K28" i="1"/>
  <c r="F12" i="1"/>
  <c r="G12" i="1"/>
  <c r="H12" i="1"/>
  <c r="I12" i="1"/>
  <c r="J12" i="1"/>
  <c r="K12" i="1"/>
  <c r="F25" i="1"/>
  <c r="G25" i="1"/>
  <c r="H25" i="1"/>
  <c r="I25" i="1"/>
  <c r="J25" i="1"/>
  <c r="K25" i="1"/>
  <c r="A100" i="1"/>
  <c r="A27" i="1"/>
  <c r="A15" i="1"/>
  <c r="F100" i="1"/>
  <c r="G100" i="1"/>
  <c r="H100" i="1"/>
  <c r="I100" i="1"/>
  <c r="J100" i="1"/>
  <c r="K100" i="1"/>
  <c r="F27" i="1"/>
  <c r="G27" i="1"/>
  <c r="H27" i="1"/>
  <c r="I27" i="1"/>
  <c r="J27" i="1"/>
  <c r="K27" i="1"/>
  <c r="F15" i="1"/>
  <c r="G15" i="1"/>
  <c r="H15" i="1"/>
  <c r="I15" i="1"/>
  <c r="J15" i="1"/>
  <c r="K15" i="1"/>
  <c r="A11" i="1"/>
  <c r="F11" i="1"/>
  <c r="G11" i="1"/>
  <c r="H11" i="1"/>
  <c r="I11" i="1"/>
  <c r="J11" i="1"/>
  <c r="K11" i="1"/>
  <c r="A49" i="1" l="1"/>
  <c r="A52" i="1"/>
  <c r="A50" i="1"/>
  <c r="F49" i="1"/>
  <c r="G49" i="1"/>
  <c r="H49" i="1"/>
  <c r="I49" i="1"/>
  <c r="J49" i="1"/>
  <c r="K49" i="1"/>
  <c r="F52" i="1"/>
  <c r="G52" i="1"/>
  <c r="H52" i="1"/>
  <c r="I52" i="1"/>
  <c r="J52" i="1"/>
  <c r="K52" i="1"/>
  <c r="F50" i="1"/>
  <c r="G50" i="1"/>
  <c r="H50" i="1"/>
  <c r="I50" i="1"/>
  <c r="J50" i="1"/>
  <c r="K50" i="1"/>
  <c r="F63" i="1" l="1"/>
  <c r="G63" i="1"/>
  <c r="H63" i="1"/>
  <c r="I63" i="1"/>
  <c r="J63" i="1"/>
  <c r="K63" i="1"/>
  <c r="F36" i="1"/>
  <c r="G36" i="1"/>
  <c r="H36" i="1"/>
  <c r="I36" i="1"/>
  <c r="J36" i="1"/>
  <c r="K36" i="1"/>
  <c r="F30" i="1"/>
  <c r="G30" i="1"/>
  <c r="H30" i="1"/>
  <c r="I30" i="1"/>
  <c r="J30" i="1"/>
  <c r="K30" i="1"/>
  <c r="F14" i="1"/>
  <c r="G14" i="1"/>
  <c r="H14" i="1"/>
  <c r="I14" i="1"/>
  <c r="J14" i="1"/>
  <c r="K14" i="1"/>
  <c r="A63" i="1"/>
  <c r="A36" i="1"/>
  <c r="A30" i="1"/>
  <c r="A14" i="1"/>
  <c r="F55" i="1" l="1"/>
  <c r="G55" i="1"/>
  <c r="H55" i="1"/>
  <c r="I55" i="1"/>
  <c r="J55" i="1"/>
  <c r="K55" i="1"/>
  <c r="F98" i="1"/>
  <c r="G98" i="1"/>
  <c r="H98" i="1"/>
  <c r="I98" i="1"/>
  <c r="J98" i="1"/>
  <c r="K98" i="1"/>
  <c r="F20" i="1"/>
  <c r="G20" i="1"/>
  <c r="H20" i="1"/>
  <c r="I20" i="1"/>
  <c r="J20" i="1"/>
  <c r="K20" i="1"/>
  <c r="F29" i="1"/>
  <c r="G29" i="1"/>
  <c r="H29" i="1"/>
  <c r="I29" i="1"/>
  <c r="J29" i="1"/>
  <c r="K29" i="1"/>
  <c r="F60" i="1"/>
  <c r="G60" i="1"/>
  <c r="H60" i="1"/>
  <c r="I60" i="1"/>
  <c r="J60" i="1"/>
  <c r="K60" i="1"/>
  <c r="A55" i="1"/>
  <c r="A98" i="1"/>
  <c r="A20" i="1"/>
  <c r="A29" i="1"/>
  <c r="A60" i="1"/>
  <c r="A18" i="1" l="1"/>
  <c r="F18" i="1"/>
  <c r="G18" i="1"/>
  <c r="H18" i="1"/>
  <c r="I18" i="1"/>
  <c r="J18" i="1"/>
  <c r="K18" i="1"/>
  <c r="A43" i="1" l="1"/>
  <c r="F43" i="1"/>
  <c r="G43" i="1"/>
  <c r="H43" i="1"/>
  <c r="I43" i="1"/>
  <c r="J43" i="1"/>
  <c r="K43" i="1"/>
  <c r="A14" i="3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<sst xmlns="http://schemas.openxmlformats.org/spreadsheetml/2006/main" count="13375" uniqueCount="2528">
  <si>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</si>
  <si>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</si>
  <si>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</si>
  <si>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</si>
  <si>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</si>
  <si>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</si>
  <si>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</si>
  <si>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</si>
  <si>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</si>
  <si>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</si>
  <si>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</si>
  <si>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</si>
  <si>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</si>
  <si>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</si>
  <si>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</si>
  <si>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</si>
  <si>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</si>
  <si>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</si>
  <si>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</si>
  <si>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</si>
  <si>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</si>
  <si>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</si>
  <si>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</si>
  <si>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</si>
  <si>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</si>
  <si>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</si>
  <si>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</si>
  <si>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</si>
  <si>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</si>
  <si>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</si>
  <si>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</si>
  <si>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</si>
  <si>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</si>
  <si>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</si>
  <si>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</si>
  <si>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</si>
  <si>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</si>
  <si>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</si>
  <si>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</si>
  <si>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</si>
  <si>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</si>
  <si>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</si>
  <si>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</si>
  <si>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</si>
  <si>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</si>
  <si>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</si>
  <si>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</si>
  <si>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</si>
  <si>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</si>
  <si>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</si>
  <si>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</si>
  <si>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</si>
  <si>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</si>
  <si>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</si>
  <si>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</si>
  <si>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</si>
  <si>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</si>
  <si>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</si>
  <si>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</si>
  <si>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</si>
  <si>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</si>
  <si>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</si>
  <si>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</si>
  <si>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</si>
  <si>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</si>
  <si>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</si>
  <si>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</si>
  <si>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</si>
  <si>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</si>
  <si>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</si>
  <si>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</si>
  <si>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</si>
  <si>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</si>
  <si>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</si>
  <si>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</si>
  <si>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</si>
  <si>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</si>
  <si>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</si>
  <si>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</si>
  <si>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</si>
  <si>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</si>
  <si>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</si>
  <si>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</si>
  <si>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</si>
  <si>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</si>
  <si>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</si>
  <si>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</si>
  <si>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</si>
  <si>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</si>
  <si>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</si>
  <si>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</si>
  <si>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</si>
  <si>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</si>
  <si>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</si>
  <si>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</si>
  <si>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</si>
  <si>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</si>
  <si>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</si>
  <si>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</si>
  <si>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</si>
  <si>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</si>
  <si>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</si>
  <si>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</si>
  <si>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</si>
  <si>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</si>
  <si>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</si>
  <si>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</si>
  <si>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</si>
  <si>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</si>
  <si>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</si>
  <si>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</si>
  <si>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</si>
  <si>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</si>
  <si>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</si>
  <si>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</si>
  <si>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</si>
  <si>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</si>
  <si>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</si>
  <si>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</si>
  <si>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</si>
  <si>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</si>
  <si>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</si>
  <si>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</si>
  <si>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</si>
  <si>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</si>
  <si>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</si>
  <si>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</si>
  <si>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</si>
  <si>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</si>
  <si>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</si>
  <si>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</si>
  <si>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</si>
  <si>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</si>
  <si>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</si>
  <si>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</si>
  <si>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</si>
  <si>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</si>
  <si>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</si>
  <si>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</si>
  <si>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</si>
  <si>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</si>
  <si>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</si>
  <si>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</si>
  <si>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</si>
  <si>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</si>
  <si>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</si>
  <si>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</si>
  <si>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</si>
  <si>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</si>
  <si>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</si>
  <si>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</si>
  <si>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</si>
  <si>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</si>
  <si>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</si>
  <si>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</si>
  <si>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</si>
  <si>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</si>
  <si>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</si>
  <si>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</si>
  <si>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</si>
  <si>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</si>
  <si>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</si>
  <si>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</si>
  <si>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</si>
  <si>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</si>
  <si>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</si>
  <si>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</si>
  <si>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</si>
  <si>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</si>
  <si>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</si>
  <si>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</si>
  <si>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</si>
  <si>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</si>
  <si>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</si>
  <si>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</si>
  <si>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</si>
  <si>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</si>
  <si>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</si>
  <si>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</si>
  <si>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</si>
  <si>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</si>
  <si>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</si>
  <si>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</si>
  <si>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</si>
  <si>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</si>
  <si>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</si>
  <si>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</si>
  <si>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</si>
  <si>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</si>
  <si>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</si>
  <si>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</si>
  <si>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</si>
  <si>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</si>
  <si>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</si>
  <si>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</si>
  <si>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</si>
  <si>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</si>
  <si>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</si>
  <si>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</si>
  <si>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</si>
  <si>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</si>
  <si>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</si>
  <si>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</si>
  <si>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</si>
  <si>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</si>
  <si>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</si>
  <si>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</si>
  <si>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</si>
  <si>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</si>
  <si>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</si>
  <si>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</si>
  <si>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</si>
  <si>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</si>
  <si>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</si>
  <si>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</si>
  <si>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</si>
  <si>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</si>
  <si>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</si>
  <si>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</si>
  <si>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</si>
  <si>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</si>
  <si>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</si>
  <si>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</si>
  <si>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</si>
  <si>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</si>
  <si>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</si>
  <si>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</si>
  <si>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</si>
  <si>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</si>
  <si>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</si>
  <si>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</si>
  <si>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</si>
  <si>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</si>
  <si>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</si>
  <si>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</si>
  <si>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</si>
  <si>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</si>
  <si>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</si>
  <si>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</si>
  <si>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</si>
  <si>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</si>
  <si>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</si>
  <si>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</si>
  <si>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</si>
  <si>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</si>
  <si>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</si>
  <si>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</si>
  <si>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</si>
  <si>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</si>
  <si>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</si>
  <si>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</si>
  <si>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</si>
  <si>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</si>
  <si>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</si>
  <si>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</si>
  <si>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</si>
  <si>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</si>
  <si>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</si>
  <si>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</si>
  <si>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</si>
  <si>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</si>
  <si>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</si>
  <si>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</si>
  <si>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</si>
  <si>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</si>
  <si>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</si>
  <si>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</si>
  <si>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</si>
  <si>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</si>
  <si>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</si>
  <si>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</si>
  <si>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</si>
  <si>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</si>
  <si>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</si>
  <si>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</si>
  <si>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</si>
  <si>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</si>
  <si>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</si>
  <si>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</si>
  <si>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</si>
  <si>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</si>
  <si>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</si>
  <si>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</si>
  <si>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</si>
  <si>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</si>
  <si>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</si>
  <si>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</si>
  <si>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</si>
  <si>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</si>
  <si>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</si>
  <si>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</si>
  <si>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</si>
  <si>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</si>
  <si>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</si>
  <si>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</si>
  <si>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</si>
  <si>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</si>
  <si>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</si>
  <si>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</si>
  <si>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</si>
  <si>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</si>
  <si>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</si>
  <si>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</si>
  <si>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</si>
  <si>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</si>
  <si>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</si>
  <si>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</si>
  <si>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</si>
  <si>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</si>
  <si>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</si>
  <si>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</si>
  <si>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</si>
  <si>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</si>
  <si>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</si>
  <si>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</si>
  <si>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</si>
  <si>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</si>
  <si>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</si>
  <si>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</si>
  <si>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</si>
  <si>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</si>
  <si>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</si>
  <si>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</si>
  <si>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</si>
  <si>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</si>
  <si>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</si>
  <si>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</si>
  <si>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</si>
  <si>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</si>
  <si>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</si>
  <si>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</si>
  <si>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</si>
  <si>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</si>
  <si>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</si>
  <si>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</si>
  <si>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</si>
  <si>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</si>
  <si>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</si>
  <si>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</si>
  <si>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</si>
  <si>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</si>
  <si>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</si>
  <si>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</si>
  <si>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</si>
  <si>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</si>
  <si>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</si>
  <si>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</si>
  <si>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</si>
  <si>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</si>
  <si>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</si>
  <si>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</si>
  <si>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</si>
  <si>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</si>
  <si>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</si>
  <si>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</si>
  <si>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</si>
  <si>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</si>
  <si>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</si>
  <si>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</si>
  <si>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</si>
  <si>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</si>
  <si>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</si>
  <si>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</si>
  <si>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</si>
  <si>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</si>
  <si>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</si>
  <si>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</si>
  <si>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</si>
  <si>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</si>
  <si>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</si>
  <si>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</si>
  <si>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</si>
  <si>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</si>
  <si>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</si>
  <si>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</si>
  <si>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</si>
  <si>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</si>
  <si>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</si>
  <si>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</si>
  <si>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</si>
  <si>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</si>
  <si>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</si>
  <si>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</si>
  <si>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</si>
  <si>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</si>
  <si>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</si>
  <si>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</si>
  <si>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</si>
  <si>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</si>
  <si>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</si>
  <si>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</si>
  <si>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</si>
  <si>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</si>
  <si>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</si>
  <si>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</si>
  <si>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</si>
  <si>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</si>
  <si>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</si>
  <si>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</si>
  <si>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</si>
  <si>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</si>
  <si>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</si>
  <si>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</si>
  <si>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</si>
  <si>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</si>
  <si>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</si>
  <si>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</si>
  <si>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</si>
  <si>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</si>
  <si>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</si>
  <si>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</si>
  <si>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</si>
  <si>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</si>
  <si>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</si>
  <si>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</si>
  <si>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</si>
  <si>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</si>
  <si>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</si>
  <si>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</si>
  <si>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</si>
  <si>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</si>
  <si>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</si>
  <si>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</si>
  <si>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</si>
  <si>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</si>
  <si>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</si>
  <si>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</si>
  <si>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</si>
  <si>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</si>
  <si>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</si>
  <si>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</si>
  <si>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</si>
  <si>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</si>
  <si>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</si>
  <si>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</si>
  <si>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</si>
  <si>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</si>
  <si>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</si>
  <si>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</si>
  <si>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</si>
  <si>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</si>
  <si>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</si>
  <si>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</si>
  <si>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</si>
  <si>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</si>
  <si>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</si>
  <si>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</si>
  <si>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</si>
  <si>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</si>
  <si>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</si>
  <si>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</si>
  <si>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</si>
  <si>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</si>
  <si>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</si>
  <si>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</si>
  <si>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</si>
  <si>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</si>
  <si>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</si>
  <si>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</si>
  <si>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</si>
  <si>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</si>
  <si>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</si>
  <si>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</si>
  <si>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</si>
  <si>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</si>
  <si>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</si>
  <si>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</si>
  <si>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</si>
  <si>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</si>
  <si>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</si>
  <si>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</si>
  <si>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</si>
  <si>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</si>
  <si>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</si>
  <si>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</si>
  <si>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</si>
  <si>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</si>
  <si>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</si>
  <si>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</si>
  <si>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</si>
  <si>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</si>
  <si>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</si>
  <si>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</si>
  <si>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</si>
  <si>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</si>
  <si>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</si>
  <si>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</si>
  <si>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</si>
  <si>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</si>
  <si>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</si>
  <si>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</si>
  <si>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</si>
  <si>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</si>
  <si>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</si>
  <si>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</si>
  <si>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</si>
  <si>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</si>
  <si>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</si>
  <si>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</si>
  <si>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</si>
  <si>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</si>
  <si>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</si>
  <si>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</si>
  <si>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</si>
  <si>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</si>
  <si>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</si>
  <si>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</si>
  <si>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</si>
  <si>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</si>
  <si>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</si>
  <si>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</si>
  <si>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</si>
  <si>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</si>
  <si>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</si>
  <si>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</si>
  <si>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</si>
  <si>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</si>
  <si>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</si>
  <si>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</si>
  <si>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</si>
  <si>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</si>
  <si>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</si>
  <si>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</si>
  <si>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</si>
  <si>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</si>
  <si>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</si>
  <si>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</si>
  <si>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</si>
  <si>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</si>
  <si>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</si>
  <si>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</si>
  <si>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</si>
  <si>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</si>
  <si>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</si>
  <si>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</si>
  <si>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</si>
  <si>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</si>
  <si>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</si>
  <si>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</si>
  <si>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</si>
  <si>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</si>
  <si>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</si>
  <si>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</si>
  <si>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</si>
  <si>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</si>
  <si>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</si>
  <si>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</si>
  <si>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</si>
  <si>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</si>
  <si>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</si>
  <si>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</si>
  <si>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</si>
  <si>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</si>
  <si>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</si>
  <si>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</si>
  <si>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</si>
  <si>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</si>
  <si>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</si>
  <si>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</si>
  <si>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</si>
  <si>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</si>
  <si>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</si>
  <si>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</si>
  <si>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</si>
  <si>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</si>
  <si>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</si>
  <si>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</si>
  <si>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</si>
  <si>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</si>
  <si>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</si>
  <si>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</si>
  <si>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</si>
  <si>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</si>
  <si>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</si>
  <si>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</si>
  <si>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</si>
  <si>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</si>
  <si>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</si>
  <si>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</si>
  <si>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</si>
  <si>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</si>
  <si>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</si>
  <si>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</si>
  <si>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</si>
  <si>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</si>
  <si>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</si>
  <si>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</si>
  <si>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</si>
  <si>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</si>
  <si>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</si>
  <si>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</si>
  <si>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</si>
  <si>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</si>
  <si>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</si>
  <si>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</si>
  <si>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</si>
  <si>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</si>
  <si>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</si>
  <si>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</si>
  <si>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</si>
  <si>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</si>
  <si>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</si>
  <si>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</si>
  <si>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</si>
  <si>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</si>
  <si>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</si>
  <si>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</si>
  <si>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</si>
  <si>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</si>
  <si>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</si>
  <si>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</si>
  <si>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</si>
  <si>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</si>
  <si>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</si>
  <si>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</si>
  <si>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</si>
  <si>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</si>
  <si>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</si>
  <si>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</si>
  <si>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</si>
  <si>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</si>
  <si>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</si>
  <si>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</si>
  <si>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</si>
  <si>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</si>
  <si>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</si>
  <si>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</si>
  <si>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</si>
  <si>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</si>
  <si>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</si>
  <si>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</si>
  <si>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</si>
  <si>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</si>
  <si>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</si>
  <si>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</si>
  <si>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</si>
  <si>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</si>
  <si>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</si>
  <si>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</si>
  <si>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</si>
  <si>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</si>
  <si>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</si>
  <si>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</si>
  <si>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</si>
  <si>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</si>
  <si>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</si>
  <si>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</si>
  <si>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</si>
  <si>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</si>
  <si>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</si>
  <si>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</si>
  <si>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</si>
  <si>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</si>
  <si>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</si>
  <si>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</si>
  <si>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</si>
  <si>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</si>
  <si>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</si>
  <si>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</si>
  <si>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</si>
  <si>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</si>
  <si>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</si>
  <si>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</si>
  <si>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</si>
  <si>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</si>
  <si>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</si>
  <si>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</si>
  <si>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</si>
  <si>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</si>
  <si>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</si>
  <si>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</si>
  <si>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</si>
  <si>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</si>
  <si>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</si>
  <si>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</si>
  <si>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</si>
  <si>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</si>
  <si>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</si>
  <si>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</si>
  <si>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</si>
  <si>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</si>
  <si>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</si>
  <si>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</si>
  <si>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</si>
  <si>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</si>
  <si>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</si>
  <si>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</si>
  <si>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</si>
  <si>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</si>
  <si>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</si>
  <si>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</si>
  <si>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</si>
  <si>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</si>
  <si>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</si>
  <si>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</si>
  <si>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</si>
  <si>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</si>
  <si>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</si>
  <si>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</si>
  <si>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</si>
  <si>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</si>
  <si>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</si>
  <si>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</si>
  <si>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</si>
  <si>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</si>
  <si>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</si>
  <si>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</si>
  <si>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</si>
  <si>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</si>
  <si>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</si>
  <si>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</si>
  <si>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</si>
  <si>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</si>
  <si>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</si>
  <si>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</si>
  <si>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</si>
  <si>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</si>
  <si>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</si>
  <si>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</si>
  <si>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</si>
  <si>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</si>
  <si>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</si>
  <si>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</si>
  <si>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</si>
  <si>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</si>
  <si>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</si>
  <si>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</si>
  <si>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</si>
  <si>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</si>
  <si>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</si>
  <si>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</si>
  <si>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</si>
  <si>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</si>
  <si>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</si>
  <si>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</si>
  <si>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</si>
  <si>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</si>
  <si>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</si>
  <si>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</si>
  <si>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</si>
  <si>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</si>
  <si>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</si>
  <si>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</si>
  <si>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</si>
  <si>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</si>
  <si>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</si>
  <si>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</si>
  <si>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</si>
  <si>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</si>
  <si>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</si>
  <si>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</si>
  <si>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</si>
  <si>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</si>
  <si>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</si>
  <si>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</si>
  <si>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</si>
  <si>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</si>
  <si>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</si>
  <si>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</si>
  <si>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</si>
  <si>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</si>
  <si>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</si>
  <si>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</si>
  <si>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</si>
  <si>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</si>
  <si>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</si>
  <si>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</si>
  <si>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</si>
  <si>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</si>
  <si>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</si>
  <si>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</si>
  <si>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</si>
  <si>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</si>
  <si>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</si>
  <si>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</si>
  <si>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</si>
  <si>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</si>
  <si>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</si>
  <si>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</si>
  <si>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</si>
  <si>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</si>
  <si>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</si>
  <si>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</si>
  <si>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</si>
  <si>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</si>
  <si>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</si>
  <si>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</si>
  <si>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</si>
  <si>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</si>
  <si>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</si>
  <si>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</si>
  <si>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</si>
  <si>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</si>
  <si>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</si>
  <si>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</si>
  <si>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</si>
  <si>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</si>
  <si>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</si>
  <si>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</si>
  <si>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</si>
  <si>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</si>
  <si>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</si>
  <si>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</si>
  <si>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</si>
  <si>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</si>
  <si>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</si>
  <si>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</si>
  <si>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</si>
  <si>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</si>
  <si>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</si>
  <si>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</si>
  <si>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</si>
  <si>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</si>
  <si>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</si>
  <si>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</si>
  <si>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</si>
  <si>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</si>
  <si>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</si>
  <si>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</si>
  <si>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</si>
  <si>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</si>
  <si>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</si>
  <si>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</si>
  <si>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</si>
  <si>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</si>
  <si>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</si>
  <si>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</si>
  <si>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</si>
  <si>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</si>
  <si>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</si>
  <si>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</si>
  <si>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</si>
  <si>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</si>
  <si>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</si>
  <si>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</si>
  <si>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</si>
  <si>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</si>
  <si>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</si>
  <si>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</si>
  <si>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</si>
  <si>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</si>
  <si>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</si>
  <si>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</si>
  <si>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</si>
  <si>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</si>
  <si>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</si>
  <si>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</si>
  <si>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</si>
  <si>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</si>
  <si>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</si>
  <si>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</si>
  <si>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</si>
  <si>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</si>
  <si>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</si>
  <si>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</si>
  <si>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</si>
  <si>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</si>
  <si>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</si>
  <si>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</si>
  <si>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</si>
  <si>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</si>
  <si>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</si>
  <si>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</si>
  <si>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</si>
  <si>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</si>
  <si>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</si>
  <si>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</si>
  <si>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</si>
  <si>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</si>
  <si>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</si>
  <si>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</si>
  <si>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</si>
  <si>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</si>
  <si>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</si>
  <si>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</si>
  <si>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</si>
  <si>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</si>
  <si>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</si>
  <si>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</si>
  <si>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</si>
  <si>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</si>
  <si>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</si>
  <si>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</si>
  <si>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</si>
  <si>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</si>
  <si>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</si>
  <si>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</si>
  <si>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</si>
  <si>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</si>
  <si>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</si>
  <si>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</si>
  <si>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</si>
  <si>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</si>
  <si>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</si>
  <si>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</si>
  <si>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</si>
  <si>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</si>
  <si>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</si>
  <si>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</si>
  <si>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</si>
  <si>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</si>
  <si>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</si>
  <si>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</si>
  <si>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</si>
  <si>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</si>
  <si>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</si>
  <si>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</si>
  <si>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</si>
  <si>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</si>
  <si>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</si>
  <si>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</si>
  <si>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</si>
  <si>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</si>
  <si>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</si>
  <si>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</si>
  <si>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</si>
  <si>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</si>
  <si>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</si>
  <si>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</si>
  <si>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</si>
  <si>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</si>
  <si>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</si>
  <si>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</si>
  <si>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</si>
  <si>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</si>
  <si>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</si>
  <si>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</si>
  <si>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</si>
  <si>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</si>
  <si>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</si>
  <si>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</si>
  <si>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</si>
  <si>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</si>
  <si>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</si>
  <si>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</si>
  <si>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</si>
  <si>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</si>
  <si>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</si>
  <si>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</si>
  <si>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</si>
  <si>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</si>
  <si>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</si>
  <si>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</si>
  <si>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</si>
  <si>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</si>
  <si>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</si>
  <si>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</si>
  <si>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</si>
  <si>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</si>
  <si>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</si>
  <si>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</si>
  <si>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</si>
  <si>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</si>
  <si>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</si>
  <si>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</si>
  <si>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</si>
  <si>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</si>
  <si>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</si>
  <si>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</si>
  <si>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</si>
  <si>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</si>
  <si>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</si>
  <si>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</si>
  <si>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</si>
  <si>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</si>
  <si>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</si>
  <si>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</si>
  <si>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</si>
  <si>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</si>
  <si>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</si>
  <si>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</si>
  <si>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</si>
  <si>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</si>
  <si>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</si>
  <si>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</si>
  <si>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</si>
  <si>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</si>
  <si>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</si>
  <si>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</si>
  <si>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</si>
  <si>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</si>
  <si>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</si>
  <si>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</si>
  <si>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</si>
  <si>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</si>
  <si>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</si>
  <si>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</si>
  <si>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</si>
  <si>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</si>
  <si>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</si>
  <si>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</si>
  <si>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</si>
  <si>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</si>
  <si>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</si>
  <si>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</si>
  <si>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</si>
  <si>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</si>
  <si>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</si>
  <si>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</si>
  <si>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</si>
  <si>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</si>
  <si>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</si>
  <si>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</si>
  <si>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</si>
  <si>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</si>
  <si>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</si>
  <si>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</si>
  <si>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</si>
  <si>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</si>
  <si>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</si>
  <si>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</si>
  <si>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</si>
  <si>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</si>
  <si>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</si>
  <si>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</si>
  <si>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</si>
  <si>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</si>
  <si>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</si>
  <si>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</si>
  <si>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</si>
  <si>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</si>
  <si>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</si>
  <si>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</si>
  <si>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</si>
  <si>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</si>
  <si>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</si>
  <si>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</si>
  <si>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</si>
  <si>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</si>
  <si>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</si>
  <si>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</si>
  <si>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</si>
  <si>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</si>
  <si>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</si>
  <si>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</si>
  <si>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</si>
  <si>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</si>
  <si>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</si>
  <si>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</si>
  <si>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</si>
  <si>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</si>
  <si>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</si>
  <si>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</si>
  <si>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</si>
  <si>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</si>
  <si>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</si>
  <si>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</si>
  <si>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</si>
  <si>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</si>
  <si>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</si>
  <si>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</si>
  <si>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</si>
  <si>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</si>
  <si>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</si>
  <si>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</si>
  <si>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</si>
  <si>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</si>
  <si>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</si>
  <si>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</si>
  <si>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</si>
  <si>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</si>
  <si>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</si>
  <si>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</si>
  <si>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</si>
  <si>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</si>
  <si>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</si>
  <si>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</si>
  <si>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</si>
  <si>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</si>
  <si>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</si>
  <si>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</si>
  <si>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</si>
  <si>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</si>
  <si>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</si>
  <si>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</si>
  <si>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</si>
  <si>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</si>
  <si>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</si>
  <si>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</si>
  <si>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</si>
  <si>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</si>
  <si>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</si>
  <si>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</si>
  <si>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</si>
  <si>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</si>
  <si>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</si>
  <si>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</si>
  <si>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</si>
  <si>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</si>
  <si>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</si>
  <si>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</si>
  <si>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</si>
  <si>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</si>
  <si>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</si>
  <si>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</si>
  <si>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</si>
  <si>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</si>
  <si>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</si>
  <si>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</si>
  <si>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</si>
  <si>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</si>
  <si>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</si>
  <si>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</si>
  <si>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</si>
  <si>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</si>
  <si>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</si>
  <si>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</si>
  <si>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</si>
  <si>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</si>
  <si>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</si>
  <si>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</si>
  <si>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</si>
  <si>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</si>
  <si>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</si>
  <si>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</si>
  <si>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</si>
  <si>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</si>
  <si>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</si>
  <si>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</si>
  <si>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</si>
  <si>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</si>
  <si>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</si>
  <si>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</si>
  <si>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</si>
  <si>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</si>
  <si>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</si>
  <si>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</si>
  <si>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</si>
  <si>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</si>
  <si>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</si>
  <si>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</si>
  <si>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</si>
  <si>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</si>
  <si>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</si>
  <si>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</si>
  <si>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</si>
  <si>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</si>
  <si>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</si>
  <si>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</si>
  <si>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</si>
  <si>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</si>
  <si>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</si>
  <si>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</si>
  <si>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</si>
  <si>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</si>
  <si>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</si>
  <si>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</si>
  <si>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</si>
  <si>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</si>
  <si>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</si>
  <si>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</si>
  <si>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</si>
  <si>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</si>
  <si>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</si>
  <si>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</si>
  <si>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</si>
  <si>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</si>
  <si>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</si>
  <si>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</si>
  <si>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</si>
  <si>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</si>
  <si>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</si>
  <si>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</si>
  <si>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</si>
  <si>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</si>
  <si>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</si>
  <si>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</si>
  <si>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</si>
  <si>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</si>
  <si>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</si>
  <si>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</si>
  <si>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</si>
  <si>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</si>
  <si>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</si>
  <si>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</si>
  <si>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</si>
  <si>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</si>
  <si>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</si>
  <si>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</si>
  <si>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</si>
  <si>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</si>
  <si>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</si>
  <si>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</si>
  <si>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</si>
  <si>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</si>
  <si>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</si>
  <si>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</si>
  <si>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</si>
  <si>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</si>
  <si>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</si>
  <si>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</si>
  <si>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</si>
  <si>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</si>
  <si>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</si>
  <si>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</si>
  <si>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</si>
  <si>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</si>
  <si>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</si>
  <si>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</si>
  <si>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</si>
  <si>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</si>
  <si>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</si>
  <si>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</si>
  <si>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</si>
  <si>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</si>
  <si>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</si>
  <si>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</si>
  <si>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</si>
  <si>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</si>
  <si>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</si>
  <si>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</si>
  <si>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</si>
  <si>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</si>
  <si>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</si>
  <si>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</si>
  <si>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</si>
  <si>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</si>
  <si>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</si>
  <si>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</si>
  <si>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</si>
  <si>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</si>
  <si>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</si>
  <si>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</si>
  <si>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</si>
  <si>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</si>
  <si>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</si>
  <si>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</si>
  <si>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</si>
  <si>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</si>
  <si>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</si>
  <si>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</si>
  <si>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</si>
  <si>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</si>
  <si>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</si>
  <si>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</si>
  <si>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</si>
  <si>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</si>
  <si>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</si>
  <si>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</si>
  <si>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</si>
  <si>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</si>
  <si>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</si>
  <si>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</si>
  <si>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</si>
  <si>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</si>
  <si>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</si>
  <si>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</si>
  <si>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</si>
  <si>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</si>
  <si>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</si>
  <si>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</si>
  <si>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</si>
  <si>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</si>
  <si>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</si>
  <si>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</si>
  <si>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</si>
  <si>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</si>
  <si>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</si>
  <si>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</si>
  <si>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</si>
  <si>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</si>
  <si>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</si>
  <si>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</si>
  <si>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</si>
  <si>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</si>
  <si>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</si>
  <si>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</si>
  <si>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</si>
  <si>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</si>
  <si>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</si>
  <si>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</si>
  <si>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</si>
  <si>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</si>
  <si>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</si>
  <si>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</si>
  <si>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</si>
  <si>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</si>
  <si>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</si>
  <si>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</si>
  <si>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</si>
  <si>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</si>
  <si>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</si>
  <si>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</si>
  <si>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</si>
  <si>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</si>
  <si>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</si>
  <si>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</si>
  <si>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</si>
  <si>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</si>
  <si>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</si>
  <si>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</si>
  <si>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</si>
  <si>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</si>
  <si>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</si>
  <si>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</si>
  <si>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</si>
  <si>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</si>
  <si>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</si>
  <si>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</si>
  <si>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</si>
  <si>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</si>
  <si>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</si>
  <si>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</si>
  <si>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</si>
  <si>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</si>
  <si>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</si>
  <si>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</si>
  <si>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</si>
  <si>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</si>
  <si>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</si>
  <si>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</si>
  <si>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</si>
  <si>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</si>
  <si>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</si>
  <si>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</si>
  <si>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</si>
  <si>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</si>
  <si>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</si>
  <si>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</si>
  <si>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</si>
  <si>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</si>
  <si>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</si>
  <si>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</si>
  <si>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</si>
  <si>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</si>
  <si>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</si>
  <si>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</si>
  <si>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</si>
  <si>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</si>
  <si>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</si>
  <si>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</si>
  <si>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</si>
  <si>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</si>
  <si>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</si>
  <si>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</si>
  <si>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</si>
  <si>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</si>
  <si>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</si>
  <si>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</si>
  <si>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</si>
  <si>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</si>
  <si>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</si>
  <si>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</si>
  <si>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</si>
  <si>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</si>
  <si>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</si>
  <si>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</si>
  <si>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</si>
  <si>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</si>
  <si>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</si>
  <si>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</si>
  <si>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</si>
  <si>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</si>
  <si>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</si>
  <si>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</si>
  <si>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</si>
  <si>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</si>
  <si>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</si>
  <si>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</si>
  <si>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</si>
  <si>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</si>
  <si>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</si>
  <si>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</si>
  <si>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</si>
  <si>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</si>
  <si>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</si>
  <si>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</si>
  <si>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</si>
  <si>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</si>
  <si>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</si>
  <si>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</si>
  <si>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</si>
  <si>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</si>
  <si>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</si>
  <si>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</si>
  <si>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</si>
  <si>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</si>
  <si>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</si>
  <si>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</si>
  <si>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</si>
  <si>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</si>
  <si>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</si>
  <si>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</si>
  <si>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</si>
  <si>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</si>
  <si>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</si>
  <si>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</si>
  <si>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</si>
  <si>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</si>
  <si>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</si>
  <si>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</si>
  <si>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</si>
  <si>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</si>
  <si>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</si>
  <si>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</si>
  <si>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</si>
  <si>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</si>
  <si>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</si>
  <si>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</si>
  <si>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</si>
  <si>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</si>
  <si>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</si>
  <si>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</si>
  <si>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</si>
  <si>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</si>
  <si>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</si>
  <si>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</si>
  <si>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</si>
  <si>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</si>
  <si>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</si>
  <si>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</si>
  <si>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</si>
  <si>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</si>
  <si>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</si>
  <si>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</si>
  <si>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</si>
  <si>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</si>
  <si>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</si>
  <si>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</si>
  <si>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</si>
  <si>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</si>
  <si>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</si>
  <si>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</si>
  <si>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</si>
  <si>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</si>
  <si>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</si>
  <si>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</si>
  <si>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</si>
  <si>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</si>
  <si>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</si>
  <si>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</si>
  <si>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</si>
  <si>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</si>
  <si>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</si>
  <si>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</si>
  <si>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</si>
  <si>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</si>
  <si>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</si>
  <si>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</si>
  <si>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</si>
  <si>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</si>
  <si>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</si>
  <si>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</si>
  <si>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</si>
  <si>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</si>
  <si>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</si>
  <si>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</si>
  <si>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</si>
  <si>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</si>
  <si>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</si>
  <si>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</si>
  <si>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</si>
  <si>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</si>
  <si>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</si>
  <si>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</si>
  <si>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</si>
  <si>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</si>
  <si>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</si>
  <si>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</si>
  <si>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</si>
  <si>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</si>
  <si>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</si>
  <si>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</si>
  <si>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</si>
  <si>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</si>
  <si>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</si>
  <si>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</si>
  <si>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</si>
  <si>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</si>
  <si>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</si>
  <si>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</si>
  <si>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</si>
  <si>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</si>
  <si>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</si>
  <si>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</si>
  <si>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</si>
  <si>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</si>
  <si>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</si>
  <si>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</si>
  <si>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</si>
  <si>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</si>
  <si>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</si>
  <si>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</si>
  <si>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</si>
  <si>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</si>
  <si>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</si>
  <si>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</si>
  <si>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</si>
  <si>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</si>
  <si>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</si>
  <si>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</si>
  <si>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</si>
  <si>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</si>
  <si>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</si>
  <si>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</si>
  <si>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</si>
  <si>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</si>
  <si>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</si>
  <si>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</si>
  <si>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</si>
  <si>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</si>
  <si>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</si>
  <si>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</si>
  <si>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</si>
  <si>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</si>
  <si>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</si>
  <si>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</si>
  <si>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</si>
  <si>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</si>
  <si>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</si>
  <si>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</si>
  <si>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</si>
  <si>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</si>
  <si>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</si>
  <si>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</si>
  <si>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</si>
  <si>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</si>
  <si>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</si>
  <si>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</si>
  <si>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</si>
  <si>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</si>
  <si>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</si>
  <si>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</si>
  <si>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</si>
  <si>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</si>
  <si>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</si>
  <si>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</si>
  <si>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</si>
  <si>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</si>
  <si>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</si>
  <si>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</si>
  <si>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</si>
  <si>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</si>
  <si>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</si>
  <si>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</si>
  <si>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</si>
  <si>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</si>
  <si>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</si>
  <si>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</si>
  <si>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</si>
  <si>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</si>
  <si>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</si>
  <si>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</si>
  <si>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</si>
  <si>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</si>
  <si>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</si>
  <si>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</si>
  <si>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</si>
  <si>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</si>
  <si>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</si>
  <si>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</si>
  <si>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</si>
  <si>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</si>
  <si>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</si>
  <si>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</si>
  <si>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</si>
  <si>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</si>
  <si>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</si>
  <si>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</si>
  <si>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</si>
  <si>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</si>
  <si>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</si>
  <si>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</si>
  <si>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</si>
  <si>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</si>
  <si>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</si>
  <si>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</si>
  <si>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</si>
  <si>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</si>
  <si>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</si>
  <si>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</si>
  <si>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</si>
  <si>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</si>
  <si>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</si>
  <si>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</si>
  <si>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</si>
  <si>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</si>
  <si>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</si>
  <si>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</si>
  <si>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</si>
  <si>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</si>
  <si>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</si>
  <si>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</si>
  <si>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</si>
  <si>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</si>
  <si>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</si>
  <si>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</si>
  <si>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</si>
  <si>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</si>
  <si>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</si>
  <si>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</si>
  <si>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</si>
  <si>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</si>
  <si>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</si>
  <si>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</si>
  <si>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</si>
  <si>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</si>
  <si>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</si>
  <si>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</si>
  <si>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</si>
  <si>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</si>
  <si>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</si>
  <si>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</si>
  <si>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</si>
  <si>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</si>
  <si>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</si>
  <si>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</si>
  <si>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</si>
  <si>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</si>
  <si>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</si>
  <si>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</si>
  <si>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</si>
  <si>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</si>
  <si>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</si>
  <si>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</si>
  <si>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</si>
  <si>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</si>
  <si>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</si>
  <si>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</si>
  <si>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</si>
  <si>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</si>
  <si>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</si>
  <si>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</si>
  <si>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</si>
  <si>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</si>
  <si>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</si>
  <si>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</si>
  <si>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</si>
  <si>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</si>
  <si>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</si>
  <si>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</si>
  <si>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</si>
  <si>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</si>
  <si>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</si>
  <si>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</si>
  <si>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</si>
  <si>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</si>
  <si>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</si>
  <si>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</si>
  <si>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</si>
  <si>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</si>
  <si>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</si>
  <si>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</si>
  <si>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</si>
  <si>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</si>
  <si>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</si>
  <si>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</si>
  <si>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</si>
  <si>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</si>
  <si>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</si>
  <si>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</si>
  <si>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</si>
  <si>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</si>
  <si>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</si>
  <si>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</si>
  <si>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</si>
  <si>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</si>
  <si>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</si>
  <si>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</si>
  <si>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</si>
  <si>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</si>
  <si>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</si>
  <si>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</si>
  <si>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</si>
  <si>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</si>
  <si>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</si>
  <si>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</si>
  <si>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</si>
  <si>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</si>
  <si>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</si>
  <si>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</si>
  <si>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</si>
  <si>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</si>
  <si>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</si>
  <si>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</si>
  <si>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</si>
  <si>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</si>
  <si>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</si>
  <si>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</si>
  <si>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</si>
  <si>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</si>
  <si>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</si>
  <si>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</si>
  <si>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</si>
  <si>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</si>
  <si>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</si>
  <si>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</si>
  <si>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</si>
  <si>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</si>
  <si>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</si>
  <si>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</si>
  <si>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</si>
  <si>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</si>
  <si>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</si>
  <si>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</si>
  <si>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</si>
  <si>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</si>
  <si>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</si>
  <si>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</si>
  <si>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</si>
  <si>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</si>
  <si>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</si>
  <si>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</si>
  <si>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</si>
  <si>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</si>
  <si>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</si>
  <si>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</si>
  <si>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</si>
  <si>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</si>
  <si>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</si>
  <si>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</si>
  <si>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</si>
  <si>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</si>
  <si>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</si>
  <si>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</si>
  <si>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</si>
  <si>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</si>
  <si>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</si>
  <si>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</si>
  <si>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</si>
  <si>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</si>
  <si>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</si>
  <si>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</si>
  <si>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</si>
  <si>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</si>
  <si>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</si>
  <si>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</si>
  <si>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</si>
  <si>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</si>
  <si>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</si>
  <si>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</si>
  <si>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</si>
  <si>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</si>
  <si>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</si>
  <si>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</si>
  <si>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</si>
  <si>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</si>
  <si>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</si>
  <si>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</si>
  <si>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</si>
  <si>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</si>
  <si>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</si>
  <si>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</si>
  <si>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</si>
  <si>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</si>
  <si>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</si>
  <si>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</si>
  <si>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</si>
  <si>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</si>
  <si>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</si>
  <si>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</si>
  <si>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</si>
  <si>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</si>
  <si>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</si>
  <si>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</si>
  <si>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</si>
  <si>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</si>
  <si>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</si>
  <si>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</si>
  <si>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</si>
  <si>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</si>
  <si>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</si>
  <si>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</si>
  <si>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</si>
  <si>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</si>
  <si>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</si>
  <si>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</si>
  <si>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</si>
  <si>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</si>
  <si>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</si>
  <si>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</si>
  <si>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</si>
  <si>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</si>
  <si>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</si>
  <si>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</si>
  <si>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</si>
  <si>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</si>
  <si>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</si>
  <si>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</si>
  <si>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</si>
  <si>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</si>
  <si>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</si>
  <si>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</si>
  <si>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</si>
  <si>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</si>
  <si>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</si>
  <si>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</si>
  <si>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</si>
  <si>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</si>
  <si>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</si>
  <si>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</si>
  <si>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</si>
  <si>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</si>
  <si>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</si>
  <si>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</si>
  <si>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</si>
  <si>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</si>
  <si>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</si>
  <si>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</si>
  <si>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</si>
  <si>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</si>
  <si>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</si>
  <si>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</si>
  <si>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</si>
  <si>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</si>
  <si>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</si>
  <si>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</si>
  <si>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</si>
  <si>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</si>
  <si>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</si>
  <si>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</si>
  <si>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</si>
  <si>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</si>
  <si>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</si>
  <si>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</si>
  <si>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</si>
  <si>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</si>
  <si>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</si>
  <si>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</si>
  <si>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</si>
  <si>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</si>
  <si>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</si>
  <si>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</si>
  <si>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</si>
  <si>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</si>
  <si>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</si>
  <si>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</si>
  <si>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</si>
  <si>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</si>
  <si>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</si>
  <si>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</si>
  <si>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</si>
  <si>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</si>
  <si>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</si>
  <si>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</si>
  <si>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</si>
  <si>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</si>
  <si>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</si>
  <si>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</si>
  <si>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</si>
  <si>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</si>
  <si>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</si>
  <si>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</si>
  <si>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</si>
  <si>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</si>
  <si>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</si>
  <si>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</si>
  <si>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</si>
  <si>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</si>
  <si>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</si>
  <si>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</si>
  <si>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</si>
  <si>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</si>
  <si>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</si>
  <si>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</si>
  <si>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</si>
  <si>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</si>
  <si>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</si>
  <si>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</si>
  <si>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</si>
  <si>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</si>
  <si>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</si>
  <si>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</si>
  <si>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</si>
  <si>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</si>
  <si>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</si>
  <si>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</si>
  <si>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</si>
  <si>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</si>
  <si>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</si>
  <si>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</si>
  <si>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</si>
  <si>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</si>
  <si>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</si>
  <si>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</si>
  <si>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</si>
  <si>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</si>
  <si>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</si>
  <si>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</si>
  <si>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</si>
  <si>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</si>
  <si>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</si>
  <si>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</si>
  <si>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</si>
  <si>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</si>
  <si>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</si>
  <si>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</si>
  <si>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</si>
  <si>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</si>
  <si>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</si>
  <si>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</si>
  <si>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</si>
  <si>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</si>
  <si>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</si>
  <si>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</si>
  <si>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</si>
  <si>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</si>
  <si>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</si>
  <si>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</si>
  <si>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</si>
  <si>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</si>
  <si>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</si>
  <si>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</si>
  <si>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</si>
  <si>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</si>
  <si>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</si>
  <si>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</si>
  <si>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</si>
  <si>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</si>
  <si>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</si>
  <si>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</si>
  <si>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</si>
  <si>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</si>
  <si>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</si>
  <si>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</si>
  <si>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</si>
  <si>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</si>
  <si>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</si>
  <si>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</si>
  <si>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</si>
  <si>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</si>
  <si>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</si>
  <si>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</si>
  <si>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</si>
  <si>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</si>
  <si>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</si>
  <si>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</si>
  <si>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</si>
  <si>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</si>
  <si>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</si>
  <si>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</si>
  <si>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</si>
  <si>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</si>
  <si>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</si>
  <si>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</si>
  <si>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</si>
  <si>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</si>
  <si>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</si>
  <si>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</si>
  <si>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</si>
  <si>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</si>
  <si>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</si>
  <si>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</si>
  <si>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</si>
  <si>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</si>
  <si>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</si>
  <si>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</si>
  <si>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</si>
  <si>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</si>
  <si>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</si>
  <si>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</si>
  <si>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</si>
  <si>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</si>
  <si>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</si>
  <si>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</si>
  <si>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</si>
  <si>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</si>
  <si>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</si>
  <si>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</si>
  <si>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</si>
  <si>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</si>
  <si>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</si>
  <si>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</si>
  <si>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</si>
  <si>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</si>
  <si>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</si>
  <si>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</si>
  <si>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</si>
  <si>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</si>
  <si>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</si>
  <si>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</si>
  <si>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</si>
  <si>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</si>
  <si>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</si>
  <si>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</si>
  <si>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</si>
  <si>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</si>
  <si>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</si>
  <si>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</si>
  <si>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</si>
  <si>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</si>
  <si>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</si>
  <si>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</si>
  <si>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</si>
  <si>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</si>
  <si>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</si>
  <si>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</si>
  <si>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</si>
  <si>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</si>
  <si>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</si>
  <si>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</si>
  <si>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</si>
  <si>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</si>
  <si>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</si>
  <si>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</si>
  <si>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</si>
  <si>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</si>
  <si>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</si>
  <si>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</si>
  <si>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</si>
  <si>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</si>
  <si>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</si>
  <si>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</si>
  <si>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</si>
  <si>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</si>
  <si>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</si>
  <si>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</si>
  <si>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</si>
  <si>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</si>
  <si>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</si>
  <si>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</si>
  <si>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</si>
  <si>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</si>
  <si>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</si>
  <si>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</si>
  <si>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</si>
  <si>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</si>
  <si>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</si>
  <si>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</si>
  <si>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</si>
  <si>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</si>
  <si>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</si>
  <si>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</si>
  <si>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</si>
  <si>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</si>
  <si>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</si>
  <si>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</si>
  <si>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</si>
  <si>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</si>
  <si>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</si>
  <si>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</si>
  <si>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</si>
  <si>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</si>
  <si>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</si>
  <si>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</si>
  <si>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</si>
  <si>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</si>
  <si>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</si>
  <si>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</si>
  <si>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</si>
  <si>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</si>
  <si>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</si>
  <si>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</si>
  <si>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</si>
  <si>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</si>
  <si>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</si>
  <si>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</si>
  <si>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</si>
  <si>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</si>
  <si>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</si>
  <si>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</si>
  <si>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</si>
  <si>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</si>
  <si>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</si>
  <si>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</si>
  <si>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</si>
  <si>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</si>
  <si>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</si>
  <si>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</si>
  <si>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</si>
  <si>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</si>
  <si>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</si>
  <si>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</si>
  <si>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</si>
  <si>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</si>
  <si>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</si>
  <si>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</si>
  <si>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</si>
  <si>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</si>
  <si>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</si>
  <si>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</si>
  <si>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</si>
  <si>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</si>
  <si>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</si>
  <si>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</si>
  <si>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</si>
  <si>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</si>
  <si>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</si>
  <si>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</si>
  <si>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</si>
  <si>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</si>
  <si>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</si>
  <si>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</si>
  <si>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</si>
  <si>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</si>
  <si>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</si>
  <si>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</si>
  <si>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</si>
  <si>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</si>
  <si>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</si>
  <si>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</si>
  <si>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</si>
  <si>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</si>
  <si>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</si>
  <si>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</si>
  <si>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</si>
  <si>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</si>
  <si>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</si>
  <si>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</si>
  <si>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</si>
  <si>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</si>
  <si>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</si>
  <si>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</si>
  <si>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</si>
  <si>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</si>
  <si>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</si>
  <si>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</si>
  <si>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</si>
  <si>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</si>
  <si>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</si>
  <si>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</si>
  <si>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</si>
  <si>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</si>
  <si>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</si>
  <si>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</si>
  <si>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</si>
  <si>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</si>
  <si>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</si>
  <si>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</si>
  <si>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</si>
  <si>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</si>
  <si>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</si>
  <si>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</si>
  <si>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</si>
  <si>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</si>
  <si>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</si>
  <si>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</si>
  <si>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</si>
  <si>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</si>
  <si>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</si>
  <si>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</si>
  <si>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</si>
  <si>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</si>
  <si>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</si>
  <si>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</si>
  <si>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</si>
  <si>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</si>
  <si>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</si>
  <si>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</si>
  <si>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</si>
  <si>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</si>
  <si>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</si>
  <si>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</si>
  <si>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</si>
  <si>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</si>
  <si>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</si>
  <si>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</si>
  <si>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</si>
  <si>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</si>
  <si>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</si>
  <si>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</si>
  <si>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</si>
  <si>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</si>
  <si>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</si>
  <si>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</si>
  <si>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</si>
  <si>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</si>
  <si>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</si>
  <si>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</si>
  <si>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</si>
  <si>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</si>
  <si>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</si>
  <si>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</si>
  <si>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</si>
  <si>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</si>
  <si>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</si>
  <si>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</si>
  <si>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</si>
  <si>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</si>
  <si>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</si>
  <si>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</si>
  <si>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</si>
  <si>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</si>
  <si>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</si>
  <si>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</si>
  <si>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</si>
  <si>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</si>
  <si>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</si>
  <si>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</si>
  <si>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</si>
  <si>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</si>
  <si>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</si>
  <si>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</si>
  <si>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</si>
  <si>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</si>
  <si>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</si>
  <si>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</si>
  <si>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</si>
  <si>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</si>
  <si>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</si>
  <si>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</si>
  <si>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</si>
  <si>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</si>
  <si>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</si>
  <si>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</si>
  <si>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</si>
  <si>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</si>
  <si>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</si>
  <si>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</si>
  <si>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</si>
  <si>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</si>
  <si>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</si>
  <si>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</si>
  <si>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</si>
  <si>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</si>
  <si>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</si>
  <si>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</si>
  <si>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</si>
  <si>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</si>
  <si>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</si>
  <si>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</si>
  <si>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</si>
  <si>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</si>
  <si>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</si>
  <si>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</si>
  <si>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</si>
  <si>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</si>
  <si>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</si>
  <si>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</si>
  <si>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</si>
  <si>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</si>
  <si>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</si>
  <si>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</si>
  <si>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</si>
  <si>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</si>
  <si>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</si>
  <si>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</si>
  <si>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</si>
  <si>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</si>
  <si>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</si>
  <si>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</si>
  <si>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</si>
  <si>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</si>
  <si>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</si>
  <si>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</si>
  <si>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</si>
  <si>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</si>
  <si>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</si>
  <si>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</si>
  <si>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</si>
  <si>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</si>
  <si>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</si>
  <si>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</si>
  <si>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</si>
  <si>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</si>
  <si>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</si>
  <si>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</si>
  <si>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</si>
  <si>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</si>
  <si>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</si>
  <si>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</si>
  <si>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</si>
  <si>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</si>
  <si>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</si>
  <si>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</si>
  <si>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</si>
  <si>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</si>
  <si>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</si>
  <si>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</si>
  <si>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</si>
  <si>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</si>
  <si>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</si>
  <si>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</si>
  <si>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</si>
  <si>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</si>
  <si>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</si>
  <si>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</si>
  <si>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</si>
  <si>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</si>
  <si>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</si>
  <si>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</si>
  <si>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</si>
  <si>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</si>
  <si>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</si>
  <si>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</si>
  <si>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</si>
  <si>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</si>
  <si>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</si>
  <si>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</si>
  <si>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</si>
  <si>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</si>
  <si>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</si>
  <si>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</si>
  <si>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</si>
  <si>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</si>
  <si>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</si>
  <si>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</si>
  <si>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</si>
  <si>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</si>
  <si>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</si>
  <si>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</si>
  <si>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</si>
  <si>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</si>
  <si>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</si>
  <si>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</si>
  <si>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</si>
  <si>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</si>
  <si>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</si>
  <si>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</si>
  <si>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</si>
  <si>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</si>
  <si>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</si>
  <si>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</si>
  <si>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</si>
  <si>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</si>
  <si>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</si>
  <si>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</si>
  <si>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</si>
  <si>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</si>
  <si>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</si>
  <si>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</si>
  <si>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</si>
  <si>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</si>
  <si>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</si>
  <si>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</si>
  <si>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</si>
  <si>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</si>
  <si>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</si>
  <si>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</si>
  <si>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</si>
  <si>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</si>
  <si>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</si>
  <si>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</si>
  <si>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</si>
  <si>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</si>
  <si>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</si>
  <si>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</si>
  <si>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</si>
  <si>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</si>
  <si>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</si>
  <si>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</si>
  <si>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</si>
  <si>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</si>
  <si>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</si>
  <si>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</si>
  <si>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</si>
  <si>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</si>
  <si>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</si>
  <si>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</si>
  <si>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</si>
  <si>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</si>
  <si>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</si>
  <si>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</si>
  <si>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</si>
  <si>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</si>
  <si>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</si>
  <si>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</si>
  <si>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</si>
  <si>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</si>
  <si>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</si>
  <si>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</si>
  <si>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</si>
  <si>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</si>
  <si>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</si>
  <si>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</si>
  <si>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</si>
  <si>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</si>
  <si>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</si>
  <si>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</si>
  <si>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</si>
  <si>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</si>
  <si>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</si>
  <si>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</si>
  <si>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</si>
  <si>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</si>
  <si>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</si>
  <si>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</si>
  <si>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</si>
  <si>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</si>
  <si>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</si>
  <si>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</si>
  <si>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</si>
  <si>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</si>
  <si>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</si>
  <si>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</si>
  <si>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</si>
  <si>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</si>
  <si>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</si>
  <si>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</si>
  <si>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</si>
  <si>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</si>
  <si>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</si>
  <si>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</si>
  <si>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</si>
  <si>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</si>
  <si>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</si>
  <si>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</si>
  <si>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</si>
  <si>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</si>
  <si>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</si>
  <si>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</si>
  <si>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</si>
  <si>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</si>
  <si>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</si>
  <si>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</si>
  <si>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</si>
  <si>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</si>
  <si>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</si>
  <si>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</si>
  <si>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</si>
  <si>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</si>
  <si>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</si>
  <si>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</si>
  <si>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</si>
  <si>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</si>
  <si>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</si>
  <si>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</si>
  <si>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</si>
  <si>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</si>
  <si>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</si>
  <si>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</si>
  <si>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</si>
  <si>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</si>
  <si>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</si>
  <si>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</si>
  <si>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</si>
  <si>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</si>
  <si>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</si>
  <si>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</si>
  <si>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</si>
  <si>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</si>
  <si>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</si>
  <si>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</si>
  <si>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</si>
  <si>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</si>
  <si>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</si>
  <si>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</si>
  <si>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</si>
  <si>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</si>
  <si>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</si>
  <si>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</si>
  <si>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</si>
  <si>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</si>
  <si>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</si>
  <si>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</si>
  <si>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</si>
  <si>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</si>
  <si>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</si>
  <si>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</si>
  <si>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</si>
  <si>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</si>
  <si>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</si>
  <si>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</si>
  <si>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</si>
  <si>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</si>
  <si>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</si>
  <si>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</si>
  <si>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</si>
  <si>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</si>
  <si>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</si>
  <si>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</si>
  <si>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</si>
  <si>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</si>
  <si>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</si>
  <si>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</si>
  <si>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</si>
  <si>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</si>
  <si>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</si>
  <si>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</si>
  <si>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</si>
  <si>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</si>
  <si>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</si>
  <si>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</si>
  <si>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</si>
  <si>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</si>
  <si>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</si>
  <si>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</si>
  <si>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</si>
  <si>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</si>
  <si>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</si>
  <si>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</si>
  <si>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</si>
  <si>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</si>
  <si>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</si>
  <si>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</si>
  <si>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</si>
  <si>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</si>
  <si>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</si>
  <si>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</si>
  <si>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</si>
  <si>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</si>
  <si>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</si>
  <si>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</si>
  <si>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</si>
  <si>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</si>
  <si>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</si>
  <si>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</si>
  <si>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</si>
  <si>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</si>
  <si>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</si>
  <si>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</si>
  <si>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</si>
  <si>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</si>
  <si>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</si>
  <si>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</si>
  <si>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</si>
  <si>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</si>
  <si>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</si>
  <si>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</si>
  <si>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</si>
  <si>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</si>
  <si>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</si>
  <si>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</si>
  <si>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</si>
  <si>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</si>
  <si>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</si>
  <si>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</si>
  <si>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 xml:space="preserve">Blanco Garcia, Yovanny </t>
  </si>
  <si>
    <t xml:space="preserve">Brioso Luciano, Cristino </t>
  </si>
  <si>
    <t>ReservaC Norte</t>
  </si>
  <si>
    <t>REINICIO FALLIDO</t>
  </si>
  <si>
    <t>08 Marzo de 2021</t>
  </si>
  <si>
    <t>335813807</t>
  </si>
  <si>
    <t>335813806</t>
  </si>
  <si>
    <t>335813805</t>
  </si>
  <si>
    <t>335813804</t>
  </si>
  <si>
    <t>335813802</t>
  </si>
  <si>
    <t>335813801</t>
  </si>
  <si>
    <t>335813847</t>
  </si>
  <si>
    <t>335813846</t>
  </si>
  <si>
    <t>335813845</t>
  </si>
  <si>
    <t>335813838</t>
  </si>
  <si>
    <t>335813833</t>
  </si>
  <si>
    <t>335813832</t>
  </si>
  <si>
    <t>335813816</t>
  </si>
  <si>
    <t>335813815</t>
  </si>
  <si>
    <t>335813810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</si>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</sst>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51"/>
      <tableStyleElement type="headerRow" dxfId="950"/>
      <tableStyleElement type="totalRow" dxfId="949"/>
      <tableStyleElement type="firstColumn" dxfId="948"/>
      <tableStyleElement type="lastColumn" dxfId="947"/>
      <tableStyleElement type="firstRowStripe" dxfId="946"/>
      <tableStyleElement type="firstColumnStripe" dxfId="9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1"/>
  <sheetViews>
    <sheetView tabSelected="1" topLeftCell="D1" zoomScale="80" zoomScaleNormal="80" workbookViewId="0">
      <pane ySplit="4" topLeftCell="A99" activePane="bottomLeft" state="frozen"/>
      <selection pane="bottomLeft" activeCell="G115" sqref="G11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2511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DISTRITO NACIONAL</v>
      </c>
      <c r="B5" s="113" t="s">
        <v>2525</v>
      </c>
      <c r="C5" s="97">
        <v>44263.302708333336</v>
      </c>
      <c r="D5" s="96" t="s">
        <v>2189</v>
      </c>
      <c r="E5" s="106">
        <v>15</v>
      </c>
      <c r="F5" s="96" t="str">
        <f>VLOOKUP(E5,VIP!$A$2:$O11753,2,0)</f>
        <v>DRBR015</v>
      </c>
      <c r="G5" s="96" t="str">
        <f>VLOOKUP(E5,'LISTADO ATM'!$A$2:$B$900,2,0)</f>
        <v>ATM DNI</v>
      </c>
      <c r="H5" s="96" t="str">
        <f>VLOOKUP(E5,VIP!$A$2:$O16674,7,FALSE)</f>
        <v>N/A</v>
      </c>
      <c r="I5" s="96" t="str">
        <f>VLOOKUP(E5,VIP!$A$2:$O8639,8,FALSE)</f>
        <v>N/A</v>
      </c>
      <c r="J5" s="96" t="str">
        <f>VLOOKUP(E5,VIP!$A$2:$O8589,8,FALSE)</f>
        <v>N/A</v>
      </c>
      <c r="K5" s="96" t="str">
        <f>VLOOKUP(E5,VIP!$A$2:$O12163,6,0)</f>
        <v>N/A</v>
      </c>
      <c r="L5" s="98" t="s">
        <v>2228</v>
      </c>
      <c r="M5" s="99" t="s">
        <v>2469</v>
      </c>
      <c r="N5" s="99" t="s">
        <v>2506</v>
      </c>
      <c r="O5" s="96" t="s">
        <v>2478</v>
      </c>
      <c r="P5" s="101"/>
      <c r="Q5" s="100" t="s">
        <v>2228</v>
      </c>
    </row>
    <row r="6" spans="1:17" ht="18" x14ac:dyDescent="0.25">
      <c r="A6" s="96" t="str">
        <f>VLOOKUP(E6,'LISTADO ATM'!$A$2:$C$901,3,0)</f>
        <v>DISTRITO NACIONAL</v>
      </c>
      <c r="B6" s="113" t="s">
        <v>2522</v>
      </c>
      <c r="C6" s="97">
        <v>44263.325555555559</v>
      </c>
      <c r="D6" s="96" t="s">
        <v>2189</v>
      </c>
      <c r="E6" s="106">
        <v>18</v>
      </c>
      <c r="F6" s="96" t="str">
        <f>VLOOKUP(E6,VIP!$A$2:$O11750,2,0)</f>
        <v>DRBR018</v>
      </c>
      <c r="G6" s="96" t="str">
        <f>VLOOKUP(E6,'LISTADO ATM'!$A$2:$B$900,2,0)</f>
        <v xml:space="preserve">ATM Oficina Haina Occidental I </v>
      </c>
      <c r="H6" s="96" t="str">
        <f>VLOOKUP(E6,VIP!$A$2:$O16671,7,FALSE)</f>
        <v>Si</v>
      </c>
      <c r="I6" s="96" t="str">
        <f>VLOOKUP(E6,VIP!$A$2:$O8636,8,FALSE)</f>
        <v>Si</v>
      </c>
      <c r="J6" s="96" t="str">
        <f>VLOOKUP(E6,VIP!$A$2:$O8586,8,FALSE)</f>
        <v>Si</v>
      </c>
      <c r="K6" s="96" t="str">
        <f>VLOOKUP(E6,VIP!$A$2:$O12160,6,0)</f>
        <v>SI</v>
      </c>
      <c r="L6" s="98" t="s">
        <v>2228</v>
      </c>
      <c r="M6" s="99" t="s">
        <v>2469</v>
      </c>
      <c r="N6" s="99" t="s">
        <v>2476</v>
      </c>
      <c r="O6" s="96" t="s">
        <v>2478</v>
      </c>
      <c r="P6" s="101"/>
      <c r="Q6" s="100" t="s">
        <v>2228</v>
      </c>
    </row>
    <row r="7" spans="1:17" ht="18" x14ac:dyDescent="0.25">
      <c r="A7" s="96" t="str">
        <f>VLOOKUP(E7,'LISTADO ATM'!$A$2:$C$901,3,0)</f>
        <v>SUR</v>
      </c>
      <c r="B7" s="113">
        <v>335813605</v>
      </c>
      <c r="C7" s="97">
        <v>44261.628368055557</v>
      </c>
      <c r="D7" s="96" t="s">
        <v>2189</v>
      </c>
      <c r="E7" s="106">
        <v>48</v>
      </c>
      <c r="F7" s="96" t="str">
        <f>VLOOKUP(E7,VIP!$A$2:$O11664,2,0)</f>
        <v>DRBR048</v>
      </c>
      <c r="G7" s="96" t="str">
        <f>VLOOKUP(E7,'LISTADO ATM'!$A$2:$B$900,2,0)</f>
        <v xml:space="preserve">ATM Autoservicio Neiba I </v>
      </c>
      <c r="H7" s="96" t="str">
        <f>VLOOKUP(E7,VIP!$A$2:$O16585,7,FALSE)</f>
        <v>Si</v>
      </c>
      <c r="I7" s="96" t="str">
        <f>VLOOKUP(E7,VIP!$A$2:$O8550,8,FALSE)</f>
        <v>Si</v>
      </c>
      <c r="J7" s="96" t="str">
        <f>VLOOKUP(E7,VIP!$A$2:$O8500,8,FALSE)</f>
        <v>Si</v>
      </c>
      <c r="K7" s="96" t="str">
        <f>VLOOKUP(E7,VIP!$A$2:$O12074,6,0)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 t="s">
        <v>2519</v>
      </c>
      <c r="C8" s="97">
        <v>44263.326979166668</v>
      </c>
      <c r="D8" s="96" t="s">
        <v>2189</v>
      </c>
      <c r="E8" s="106">
        <v>87</v>
      </c>
      <c r="F8" s="96" t="str">
        <f>VLOOKUP(E8,VIP!$A$2:$O11747,2,0)</f>
        <v>DRBR087</v>
      </c>
      <c r="G8" s="96" t="str">
        <f>VLOOKUP(E8,'LISTADO ATM'!$A$2:$B$900,2,0)</f>
        <v xml:space="preserve">ATM Autoservicio Sarasota </v>
      </c>
      <c r="H8" s="96" t="str">
        <f>VLOOKUP(E8,VIP!$A$2:$O16668,7,FALSE)</f>
        <v>Si</v>
      </c>
      <c r="I8" s="96" t="str">
        <f>VLOOKUP(E8,VIP!$A$2:$O8633,8,FALSE)</f>
        <v>Si</v>
      </c>
      <c r="J8" s="96" t="str">
        <f>VLOOKUP(E8,VIP!$A$2:$O8583,8,FALSE)</f>
        <v>Si</v>
      </c>
      <c r="K8" s="96" t="str">
        <f>VLOOKUP(E8,VIP!$A$2:$O12157,6,0)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01"/>
      <c r="Q8" s="100" t="s">
        <v>2228</v>
      </c>
    </row>
    <row r="9" spans="1:17" ht="18" x14ac:dyDescent="0.25">
      <c r="A9" s="96" t="str">
        <f>VLOOKUP(E9,'LISTADO ATM'!$A$2:$C$901,3,0)</f>
        <v>SUR</v>
      </c>
      <c r="B9" s="113">
        <v>335813690</v>
      </c>
      <c r="C9" s="97">
        <v>44261.945555555554</v>
      </c>
      <c r="D9" s="96" t="s">
        <v>2189</v>
      </c>
      <c r="E9" s="106">
        <v>101</v>
      </c>
      <c r="F9" s="96" t="str">
        <f>VLOOKUP(E9,VIP!$A$2:$O11699,2,0)</f>
        <v>DRBR101</v>
      </c>
      <c r="G9" s="96" t="str">
        <f>VLOOKUP(E9,'LISTADO ATM'!$A$2:$B$900,2,0)</f>
        <v xml:space="preserve">ATM Oficina San Juan de la Maguana I </v>
      </c>
      <c r="H9" s="96" t="str">
        <f>VLOOKUP(E9,VIP!$A$2:$O16620,7,FALSE)</f>
        <v>Si</v>
      </c>
      <c r="I9" s="96" t="str">
        <f>VLOOKUP(E9,VIP!$A$2:$O8585,8,FALSE)</f>
        <v>Si</v>
      </c>
      <c r="J9" s="96" t="str">
        <f>VLOOKUP(E9,VIP!$A$2:$O8535,8,FALSE)</f>
        <v>Si</v>
      </c>
      <c r="K9" s="96" t="str">
        <f>VLOOKUP(E9,VIP!$A$2:$O12109,6,0)</f>
        <v>SI</v>
      </c>
      <c r="L9" s="98" t="s">
        <v>2228</v>
      </c>
      <c r="M9" s="99" t="s">
        <v>2469</v>
      </c>
      <c r="N9" s="99" t="s">
        <v>2476</v>
      </c>
      <c r="O9" s="96" t="s">
        <v>2478</v>
      </c>
      <c r="P9" s="96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335813761</v>
      </c>
      <c r="C10" s="97">
        <v>44262.630069444444</v>
      </c>
      <c r="D10" s="96" t="s">
        <v>2189</v>
      </c>
      <c r="E10" s="106">
        <v>149</v>
      </c>
      <c r="F10" s="96" t="str">
        <f>VLOOKUP(E10,VIP!$A$2:$O11728,2,0)</f>
        <v>DRBR149</v>
      </c>
      <c r="G10" s="96" t="str">
        <f>VLOOKUP(E10,'LISTADO ATM'!$A$2:$B$900,2,0)</f>
        <v>ATM Estación Metro Concepción</v>
      </c>
      <c r="H10" s="96" t="str">
        <f>VLOOKUP(E10,VIP!$A$2:$O16649,7,FALSE)</f>
        <v>N/A</v>
      </c>
      <c r="I10" s="96" t="str">
        <f>VLOOKUP(E10,VIP!$A$2:$O8614,8,FALSE)</f>
        <v>N/A</v>
      </c>
      <c r="J10" s="96" t="str">
        <f>VLOOKUP(E10,VIP!$A$2:$O8564,8,FALSE)</f>
        <v>N/A</v>
      </c>
      <c r="K10" s="96" t="str">
        <f>VLOOKUP(E10,VIP!$A$2:$O12138,6,0)</f>
        <v>N/A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96"/>
      <c r="Q10" s="100" t="s">
        <v>2228</v>
      </c>
    </row>
    <row r="11" spans="1:17" ht="18" x14ac:dyDescent="0.25">
      <c r="A11" s="96" t="str">
        <f>VLOOKUP(E11,'LISTADO ATM'!$A$2:$C$901,3,0)</f>
        <v>DISTRITO NACIONAL</v>
      </c>
      <c r="B11" s="113">
        <v>335813398</v>
      </c>
      <c r="C11" s="97">
        <v>44261.330520833333</v>
      </c>
      <c r="D11" s="96" t="s">
        <v>2189</v>
      </c>
      <c r="E11" s="106">
        <v>160</v>
      </c>
      <c r="F11" s="96" t="str">
        <f>VLOOKUP(E11,VIP!$A$2:$O11647,2,0)</f>
        <v>DRBR160</v>
      </c>
      <c r="G11" s="96" t="str">
        <f>VLOOKUP(E11,'LISTADO ATM'!$A$2:$B$900,2,0)</f>
        <v xml:space="preserve">ATM Oficina Herrera </v>
      </c>
      <c r="H11" s="96" t="str">
        <f>VLOOKUP(E11,VIP!$A$2:$O16568,7,FALSE)</f>
        <v>Si</v>
      </c>
      <c r="I11" s="96" t="str">
        <f>VLOOKUP(E11,VIP!$A$2:$O8533,8,FALSE)</f>
        <v>Si</v>
      </c>
      <c r="J11" s="96" t="str">
        <f>VLOOKUP(E11,VIP!$A$2:$O8483,8,FALSE)</f>
        <v>Si</v>
      </c>
      <c r="K11" s="96" t="str">
        <f>VLOOKUP(E11,VIP!$A$2:$O12057,6,0)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SUR</v>
      </c>
      <c r="B12" s="113">
        <v>335813615</v>
      </c>
      <c r="C12" s="97">
        <v>44261.648043981484</v>
      </c>
      <c r="D12" s="96" t="s">
        <v>2189</v>
      </c>
      <c r="E12" s="106">
        <v>182</v>
      </c>
      <c r="F12" s="96" t="str">
        <f>VLOOKUP(E12,VIP!$A$2:$O11673,2,0)</f>
        <v>DRBR182</v>
      </c>
      <c r="G12" s="96" t="str">
        <f>VLOOKUP(E12,'LISTADO ATM'!$A$2:$B$900,2,0)</f>
        <v xml:space="preserve">ATM Barahona Comb </v>
      </c>
      <c r="H12" s="96" t="str">
        <f>VLOOKUP(E12,VIP!$A$2:$O16594,7,FALSE)</f>
        <v>Si</v>
      </c>
      <c r="I12" s="96" t="str">
        <f>VLOOKUP(E12,VIP!$A$2:$O8559,8,FALSE)</f>
        <v>Si</v>
      </c>
      <c r="J12" s="96" t="str">
        <f>VLOOKUP(E12,VIP!$A$2:$O8509,8,FALSE)</f>
        <v>Si</v>
      </c>
      <c r="K12" s="96" t="str">
        <f>VLOOKUP(E12,VIP!$A$2:$O12083,6,0)</f>
        <v>NO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 t="s">
        <v>2521</v>
      </c>
      <c r="C13" s="97">
        <v>44263.325925925928</v>
      </c>
      <c r="D13" s="96" t="s">
        <v>2189</v>
      </c>
      <c r="E13" s="106">
        <v>257</v>
      </c>
      <c r="F13" s="96" t="str">
        <f>VLOOKUP(E13,VIP!$A$2:$O11749,2,0)</f>
        <v>DRBR257</v>
      </c>
      <c r="G13" s="96" t="str">
        <f>VLOOKUP(E13,'LISTADO ATM'!$A$2:$B$900,2,0)</f>
        <v xml:space="preserve">ATM S/M Pola (Santiago) </v>
      </c>
      <c r="H13" s="96" t="str">
        <f>VLOOKUP(E13,VIP!$A$2:$O16670,7,FALSE)</f>
        <v>Si</v>
      </c>
      <c r="I13" s="96" t="str">
        <f>VLOOKUP(E13,VIP!$A$2:$O8635,8,FALSE)</f>
        <v>Si</v>
      </c>
      <c r="J13" s="96" t="str">
        <f>VLOOKUP(E13,VIP!$A$2:$O8585,8,FALSE)</f>
        <v>Si</v>
      </c>
      <c r="K13" s="96" t="str">
        <f>VLOOKUP(E13,VIP!$A$2:$O12159,6,0)</f>
        <v>NO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01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335813338</v>
      </c>
      <c r="C14" s="97">
        <v>44260.780555555553</v>
      </c>
      <c r="D14" s="96" t="s">
        <v>2189</v>
      </c>
      <c r="E14" s="106">
        <v>281</v>
      </c>
      <c r="F14" s="96" t="str">
        <f>VLOOKUP(E14,VIP!$A$2:$O11658,2,0)</f>
        <v>DRBR737</v>
      </c>
      <c r="G14" s="96" t="str">
        <f>VLOOKUP(E14,'LISTADO ATM'!$A$2:$B$900,2,0)</f>
        <v xml:space="preserve">ATM S/M Pola Independencia </v>
      </c>
      <c r="H14" s="96" t="str">
        <f>VLOOKUP(E14,VIP!$A$2:$O16579,7,FALSE)</f>
        <v>Si</v>
      </c>
      <c r="I14" s="96" t="str">
        <f>VLOOKUP(E14,VIP!$A$2:$O8544,8,FALSE)</f>
        <v>Si</v>
      </c>
      <c r="J14" s="96" t="str">
        <f>VLOOKUP(E14,VIP!$A$2:$O8494,8,FALSE)</f>
        <v>Si</v>
      </c>
      <c r="K14" s="96" t="str">
        <f>VLOOKUP(E14,VIP!$A$2:$O12068,6,0)</f>
        <v>NO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00"/>
      <c r="Q14" s="100" t="s">
        <v>2228</v>
      </c>
    </row>
    <row r="15" spans="1:17" ht="18" x14ac:dyDescent="0.25">
      <c r="A15" s="96" t="str">
        <f>VLOOKUP(E15,'LISTADO ATM'!$A$2:$C$901,3,0)</f>
        <v>ESTE</v>
      </c>
      <c r="B15" s="113">
        <v>335813505</v>
      </c>
      <c r="C15" s="97">
        <v>44261.452592592592</v>
      </c>
      <c r="D15" s="96" t="s">
        <v>2189</v>
      </c>
      <c r="E15" s="106">
        <v>293</v>
      </c>
      <c r="F15" s="96" t="str">
        <f>VLOOKUP(E15,VIP!$A$2:$O11655,2,0)</f>
        <v>DRBR293</v>
      </c>
      <c r="G15" s="96" t="str">
        <f>VLOOKUP(E15,'LISTADO ATM'!$A$2:$B$900,2,0)</f>
        <v xml:space="preserve">ATM S/M Nueva Visión (San Pedro) </v>
      </c>
      <c r="H15" s="96" t="str">
        <f>VLOOKUP(E15,VIP!$A$2:$O16576,7,FALSE)</f>
        <v>Si</v>
      </c>
      <c r="I15" s="96" t="str">
        <f>VLOOKUP(E15,VIP!$A$2:$O8541,8,FALSE)</f>
        <v>Si</v>
      </c>
      <c r="J15" s="96" t="str">
        <f>VLOOKUP(E15,VIP!$A$2:$O8491,8,FALSE)</f>
        <v>Si</v>
      </c>
      <c r="K15" s="96" t="str">
        <f>VLOOKUP(E15,VIP!$A$2:$O12065,6,0)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00"/>
      <c r="Q15" s="100" t="s">
        <v>2228</v>
      </c>
    </row>
    <row r="16" spans="1:17" ht="18" x14ac:dyDescent="0.25">
      <c r="A16" s="96" t="str">
        <f>VLOOKUP(E16,'LISTADO ATM'!$A$2:$C$901,3,0)</f>
        <v>NORTE</v>
      </c>
      <c r="B16" s="113" t="s">
        <v>2520</v>
      </c>
      <c r="C16" s="97">
        <v>44263.326273148145</v>
      </c>
      <c r="D16" s="96" t="s">
        <v>2190</v>
      </c>
      <c r="E16" s="106">
        <v>370</v>
      </c>
      <c r="F16" s="96" t="str">
        <f>VLOOKUP(E16,VIP!$A$2:$O11748,2,0)</f>
        <v>DRBR370</v>
      </c>
      <c r="G16" s="96" t="str">
        <f>VLOOKUP(E16,'LISTADO ATM'!$A$2:$B$900,2,0)</f>
        <v>ATM Oficina Cruce de Imbert II (puerto Plata)</v>
      </c>
      <c r="H16" s="96" t="str">
        <f>VLOOKUP(E16,VIP!$A$2:$O16669,7,FALSE)</f>
        <v>N/A</v>
      </c>
      <c r="I16" s="96" t="str">
        <f>VLOOKUP(E16,VIP!$A$2:$O8634,8,FALSE)</f>
        <v>N/A</v>
      </c>
      <c r="J16" s="96" t="str">
        <f>VLOOKUP(E16,VIP!$A$2:$O8584,8,FALSE)</f>
        <v>N/A</v>
      </c>
      <c r="K16" s="96" t="str">
        <f>VLOOKUP(E16,VIP!$A$2:$O12158,6,0)</f>
        <v>N/A</v>
      </c>
      <c r="L16" s="98" t="s">
        <v>2228</v>
      </c>
      <c r="M16" s="99" t="s">
        <v>2469</v>
      </c>
      <c r="N16" s="99" t="s">
        <v>2476</v>
      </c>
      <c r="O16" s="96" t="s">
        <v>2496</v>
      </c>
      <c r="P16" s="101"/>
      <c r="Q16" s="100" t="s">
        <v>2228</v>
      </c>
    </row>
    <row r="17" spans="1:17" ht="18" x14ac:dyDescent="0.25">
      <c r="A17" s="96" t="str">
        <f>VLOOKUP(E17,'LISTADO ATM'!$A$2:$C$901,3,0)</f>
        <v>NORTE</v>
      </c>
      <c r="B17" s="113" t="s">
        <v>2518</v>
      </c>
      <c r="C17" s="97">
        <v>44263.327337962961</v>
      </c>
      <c r="D17" s="96" t="s">
        <v>2190</v>
      </c>
      <c r="E17" s="106">
        <v>380</v>
      </c>
      <c r="F17" s="96" t="str">
        <f>VLOOKUP(E17,VIP!$A$2:$O11746,2,0)</f>
        <v>DRBR380</v>
      </c>
      <c r="G17" s="96" t="str">
        <f>VLOOKUP(E17,'LISTADO ATM'!$A$2:$B$900,2,0)</f>
        <v xml:space="preserve">ATM Oficina Navarrete </v>
      </c>
      <c r="H17" s="96" t="str">
        <f>VLOOKUP(E17,VIP!$A$2:$O16667,7,FALSE)</f>
        <v>Si</v>
      </c>
      <c r="I17" s="96" t="str">
        <f>VLOOKUP(E17,VIP!$A$2:$O8632,8,FALSE)</f>
        <v>Si</v>
      </c>
      <c r="J17" s="96" t="str">
        <f>VLOOKUP(E17,VIP!$A$2:$O8582,8,FALSE)</f>
        <v>Si</v>
      </c>
      <c r="K17" s="96" t="str">
        <f>VLOOKUP(E17,VIP!$A$2:$O12156,6,0)</f>
        <v>NO</v>
      </c>
      <c r="L17" s="98" t="s">
        <v>2228</v>
      </c>
      <c r="M17" s="99" t="s">
        <v>2469</v>
      </c>
      <c r="N17" s="99" t="s">
        <v>2476</v>
      </c>
      <c r="O17" s="96" t="s">
        <v>2496</v>
      </c>
      <c r="P17" s="101"/>
      <c r="Q17" s="100" t="s">
        <v>2228</v>
      </c>
    </row>
    <row r="18" spans="1:17" ht="18" x14ac:dyDescent="0.25">
      <c r="A18" s="96" t="str">
        <f>VLOOKUP(E18,'LISTADO ATM'!$A$2:$C$901,3,0)</f>
        <v>DISTRITO NACIONAL</v>
      </c>
      <c r="B18" s="113">
        <v>335813045</v>
      </c>
      <c r="C18" s="97">
        <v>44260.63</v>
      </c>
      <c r="D18" s="96" t="s">
        <v>2189</v>
      </c>
      <c r="E18" s="106">
        <v>406</v>
      </c>
      <c r="F18" s="96" t="str">
        <f>VLOOKUP(E18,VIP!$A$2:$O11635,2,0)</f>
        <v>DRBR406</v>
      </c>
      <c r="G18" s="96" t="str">
        <f>VLOOKUP(E18,'LISTADO ATM'!$A$2:$B$900,2,0)</f>
        <v xml:space="preserve">ATM UNP Plaza Lama Máximo Gómez </v>
      </c>
      <c r="H18" s="96" t="str">
        <f>VLOOKUP(E18,VIP!$A$2:$O16556,7,FALSE)</f>
        <v>Si</v>
      </c>
      <c r="I18" s="96" t="str">
        <f>VLOOKUP(E18,VIP!$A$2:$O8521,8,FALSE)</f>
        <v>Si</v>
      </c>
      <c r="J18" s="96" t="str">
        <f>VLOOKUP(E18,VIP!$A$2:$O8471,8,FALSE)</f>
        <v>Si</v>
      </c>
      <c r="K18" s="96" t="str">
        <f>VLOOKUP(E18,VIP!$A$2:$O12045,6,0)</f>
        <v>SI</v>
      </c>
      <c r="L18" s="98" t="s">
        <v>2228</v>
      </c>
      <c r="M18" s="99" t="s">
        <v>2469</v>
      </c>
      <c r="N18" s="99" t="s">
        <v>2506</v>
      </c>
      <c r="O18" s="96" t="s">
        <v>2478</v>
      </c>
      <c r="P18" s="100"/>
      <c r="Q18" s="100" t="s">
        <v>2228</v>
      </c>
    </row>
    <row r="19" spans="1:17" ht="18" x14ac:dyDescent="0.25">
      <c r="A19" s="96" t="str">
        <f>VLOOKUP(E19,'LISTADO ATM'!$A$2:$C$901,3,0)</f>
        <v>ESTE</v>
      </c>
      <c r="B19" s="113">
        <v>335813789</v>
      </c>
      <c r="C19" s="97">
        <v>44262.769166666665</v>
      </c>
      <c r="D19" s="96" t="s">
        <v>2472</v>
      </c>
      <c r="E19" s="106">
        <v>429</v>
      </c>
      <c r="F19" s="96" t="str">
        <f>VLOOKUP(E19,VIP!$A$2:$O11743,2,0)</f>
        <v>DRBR429</v>
      </c>
      <c r="G19" s="96" t="str">
        <f>VLOOKUP(E19,'LISTADO ATM'!$A$2:$B$900,2,0)</f>
        <v xml:space="preserve">ATM Oficina Jumbo La Romana </v>
      </c>
      <c r="H19" s="96" t="str">
        <f>VLOOKUP(E19,VIP!$A$2:$O16664,7,FALSE)</f>
        <v>Si</v>
      </c>
      <c r="I19" s="96" t="str">
        <f>VLOOKUP(E19,VIP!$A$2:$O8629,8,FALSE)</f>
        <v>Si</v>
      </c>
      <c r="J19" s="96" t="str">
        <f>VLOOKUP(E19,VIP!$A$2:$O8579,8,FALSE)</f>
        <v>Si</v>
      </c>
      <c r="K19" s="96" t="str">
        <f>VLOOKUP(E19,VIP!$A$2:$O12153,6,0)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01"/>
      <c r="Q19" s="100" t="s">
        <v>2228</v>
      </c>
    </row>
    <row r="20" spans="1:17" ht="18" x14ac:dyDescent="0.25">
      <c r="A20" s="96" t="str">
        <f>VLOOKUP(E20,'LISTADO ATM'!$A$2:$C$901,3,0)</f>
        <v>DISTRITO NACIONAL</v>
      </c>
      <c r="B20" s="113">
        <v>335813283</v>
      </c>
      <c r="C20" s="97">
        <v>44260.711539351854</v>
      </c>
      <c r="D20" s="96" t="s">
        <v>2189</v>
      </c>
      <c r="E20" s="106">
        <v>487</v>
      </c>
      <c r="F20" s="96" t="str">
        <f>VLOOKUP(E20,VIP!$A$2:$O11650,2,0)</f>
        <v>DRBR487</v>
      </c>
      <c r="G20" s="96" t="str">
        <f>VLOOKUP(E20,'LISTADO ATM'!$A$2:$B$900,2,0)</f>
        <v xml:space="preserve">ATM Olé Hainamosa </v>
      </c>
      <c r="H20" s="96" t="str">
        <f>VLOOKUP(E20,VIP!$A$2:$O16571,7,FALSE)</f>
        <v>Si</v>
      </c>
      <c r="I20" s="96" t="str">
        <f>VLOOKUP(E20,VIP!$A$2:$O8536,8,FALSE)</f>
        <v>Si</v>
      </c>
      <c r="J20" s="96" t="str">
        <f>VLOOKUP(E20,VIP!$A$2:$O8486,8,FALSE)</f>
        <v>Si</v>
      </c>
      <c r="K20" s="96" t="str">
        <f>VLOOKUP(E20,VIP!$A$2:$O12060,6,0)</f>
        <v>SI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0"/>
      <c r="Q20" s="100" t="s">
        <v>2228</v>
      </c>
    </row>
    <row r="21" spans="1:17" s="102" customFormat="1" ht="18" x14ac:dyDescent="0.25">
      <c r="A21" s="96" t="str">
        <f>VLOOKUP(E21,'LISTADO ATM'!$A$2:$C$901,3,0)</f>
        <v>ESTE</v>
      </c>
      <c r="B21" s="113">
        <v>335813709</v>
      </c>
      <c r="C21" s="97">
        <v>44262.36105324074</v>
      </c>
      <c r="D21" s="96" t="s">
        <v>2189</v>
      </c>
      <c r="E21" s="106">
        <v>519</v>
      </c>
      <c r="F21" s="96" t="str">
        <f>VLOOKUP(E21,VIP!$A$2:$O11699,2,0)</f>
        <v>DRBR519</v>
      </c>
      <c r="G21" s="96" t="str">
        <f>VLOOKUP(E21,'LISTADO ATM'!$A$2:$B$900,2,0)</f>
        <v xml:space="preserve">ATM Plaza Estrella (Bávaro) </v>
      </c>
      <c r="H21" s="96" t="str">
        <f>VLOOKUP(E21,VIP!$A$2:$O16620,7,FALSE)</f>
        <v>Si</v>
      </c>
      <c r="I21" s="96" t="str">
        <f>VLOOKUP(E21,VIP!$A$2:$O8585,8,FALSE)</f>
        <v>Si</v>
      </c>
      <c r="J21" s="96" t="str">
        <f>VLOOKUP(E21,VIP!$A$2:$O8535,8,FALSE)</f>
        <v>Si</v>
      </c>
      <c r="K21" s="96" t="str">
        <f>VLOOKUP(E21,VIP!$A$2:$O12109,6,0)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96"/>
      <c r="Q21" s="100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335813786</v>
      </c>
      <c r="C22" s="97">
        <v>44262.718530092592</v>
      </c>
      <c r="D22" s="96" t="s">
        <v>2189</v>
      </c>
      <c r="E22" s="106">
        <v>552</v>
      </c>
      <c r="F22" s="96" t="str">
        <f>VLOOKUP(E22,VIP!$A$2:$O11739,2,0)</f>
        <v>DRBR323</v>
      </c>
      <c r="G22" s="96" t="str">
        <f>VLOOKUP(E22,'LISTADO ATM'!$A$2:$B$900,2,0)</f>
        <v xml:space="preserve">ATM Suprema Corte de Justicia </v>
      </c>
      <c r="H22" s="96" t="str">
        <f>VLOOKUP(E22,VIP!$A$2:$O16660,7,FALSE)</f>
        <v>Si</v>
      </c>
      <c r="I22" s="96" t="str">
        <f>VLOOKUP(E22,VIP!$A$2:$O8625,8,FALSE)</f>
        <v>Si</v>
      </c>
      <c r="J22" s="96" t="str">
        <f>VLOOKUP(E22,VIP!$A$2:$O8575,8,FALSE)</f>
        <v>Si</v>
      </c>
      <c r="K22" s="96" t="str">
        <f>VLOOKUP(E22,VIP!$A$2:$O12149,6,0)</f>
        <v>NO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01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335813782</v>
      </c>
      <c r="C23" s="97">
        <v>44262.705416666664</v>
      </c>
      <c r="D23" s="96" t="s">
        <v>2189</v>
      </c>
      <c r="E23" s="106">
        <v>562</v>
      </c>
      <c r="F23" s="96" t="str">
        <f>VLOOKUP(E23,VIP!$A$2:$O11743,2,0)</f>
        <v>DRBR226</v>
      </c>
      <c r="G23" s="96" t="str">
        <f>VLOOKUP(E23,'LISTADO ATM'!$A$2:$B$900,2,0)</f>
        <v xml:space="preserve">ATM S/M Jumbo Carretera Mella </v>
      </c>
      <c r="H23" s="96" t="str">
        <f>VLOOKUP(E23,VIP!$A$2:$O16664,7,FALSE)</f>
        <v>Si</v>
      </c>
      <c r="I23" s="96" t="str">
        <f>VLOOKUP(E23,VIP!$A$2:$O8629,8,FALSE)</f>
        <v>Si</v>
      </c>
      <c r="J23" s="96" t="str">
        <f>VLOOKUP(E23,VIP!$A$2:$O8579,8,FALSE)</f>
        <v>Si</v>
      </c>
      <c r="K23" s="96" t="str">
        <f>VLOOKUP(E23,VIP!$A$2:$O12153,6,0)</f>
        <v>SI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01"/>
      <c r="Q23" s="100" t="s">
        <v>2228</v>
      </c>
    </row>
    <row r="24" spans="1:17" s="102" customFormat="1" ht="18" x14ac:dyDescent="0.25">
      <c r="A24" s="96" t="str">
        <f>VLOOKUP(E24,'LISTADO ATM'!$A$2:$C$901,3,0)</f>
        <v>SUR</v>
      </c>
      <c r="B24" s="113">
        <v>335813667</v>
      </c>
      <c r="C24" s="97">
        <v>44261.806666666664</v>
      </c>
      <c r="D24" s="96" t="s">
        <v>2189</v>
      </c>
      <c r="E24" s="106">
        <v>584</v>
      </c>
      <c r="F24" s="96" t="str">
        <f>VLOOKUP(E24,VIP!$A$2:$O11702,2,0)</f>
        <v>DRBR404</v>
      </c>
      <c r="G24" s="96" t="str">
        <f>VLOOKUP(E24,'LISTADO ATM'!$A$2:$B$900,2,0)</f>
        <v xml:space="preserve">ATM Oficina San Cristóbal I </v>
      </c>
      <c r="H24" s="96" t="str">
        <f>VLOOKUP(E24,VIP!$A$2:$O16623,7,FALSE)</f>
        <v>Si</v>
      </c>
      <c r="I24" s="96" t="str">
        <f>VLOOKUP(E24,VIP!$A$2:$O8588,8,FALSE)</f>
        <v>Si</v>
      </c>
      <c r="J24" s="96" t="str">
        <f>VLOOKUP(E24,VIP!$A$2:$O8538,8,FALSE)</f>
        <v>Si</v>
      </c>
      <c r="K24" s="96" t="str">
        <f>VLOOKUP(E24,VIP!$A$2:$O12112,6,0)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96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335813620</v>
      </c>
      <c r="C25" s="97">
        <v>44261.651365740741</v>
      </c>
      <c r="D25" s="96" t="s">
        <v>2189</v>
      </c>
      <c r="E25" s="106">
        <v>721</v>
      </c>
      <c r="F25" s="96" t="str">
        <f>VLOOKUP(E25,VIP!$A$2:$O11676,2,0)</f>
        <v>DRBR23A</v>
      </c>
      <c r="G25" s="96" t="str">
        <f>VLOOKUP(E25,'LISTADO ATM'!$A$2:$B$900,2,0)</f>
        <v xml:space="preserve">ATM Oficina Charles de Gaulle II </v>
      </c>
      <c r="H25" s="96" t="str">
        <f>VLOOKUP(E25,VIP!$A$2:$O16597,7,FALSE)</f>
        <v>Si</v>
      </c>
      <c r="I25" s="96" t="str">
        <f>VLOOKUP(E25,VIP!$A$2:$O8562,8,FALSE)</f>
        <v>Si</v>
      </c>
      <c r="J25" s="96" t="str">
        <f>VLOOKUP(E25,VIP!$A$2:$O8512,8,FALSE)</f>
        <v>Si</v>
      </c>
      <c r="K25" s="96" t="str">
        <f>VLOOKUP(E25,VIP!$A$2:$O12086,6,0)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0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>
        <v>335813664</v>
      </c>
      <c r="C26" s="97">
        <v>44261.803668981483</v>
      </c>
      <c r="D26" s="96" t="s">
        <v>2189</v>
      </c>
      <c r="E26" s="106">
        <v>821</v>
      </c>
      <c r="F26" s="96" t="str">
        <f>VLOOKUP(E26,VIP!$A$2:$O11704,2,0)</f>
        <v>DRBR821</v>
      </c>
      <c r="G26" s="96" t="str">
        <f>VLOOKUP(E26,'LISTADO ATM'!$A$2:$B$900,2,0)</f>
        <v xml:space="preserve">ATM S/M Bravo Churchill </v>
      </c>
      <c r="H26" s="96" t="str">
        <f>VLOOKUP(E26,VIP!$A$2:$O16625,7,FALSE)</f>
        <v>Si</v>
      </c>
      <c r="I26" s="96" t="str">
        <f>VLOOKUP(E26,VIP!$A$2:$O8590,8,FALSE)</f>
        <v>No</v>
      </c>
      <c r="J26" s="96" t="str">
        <f>VLOOKUP(E26,VIP!$A$2:$O8540,8,FALSE)</f>
        <v>No</v>
      </c>
      <c r="K26" s="96" t="str">
        <f>VLOOKUP(E26,VIP!$A$2:$O12114,6,0)</f>
        <v>SI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96"/>
      <c r="Q26" s="100" t="s">
        <v>2228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335813614</v>
      </c>
      <c r="C28" s="97">
        <v>44261.646180555559</v>
      </c>
      <c r="D28" s="96" t="s">
        <v>2189</v>
      </c>
      <c r="E28" s="106">
        <v>900</v>
      </c>
      <c r="F28" s="96" t="str">
        <f>VLOOKUP(E28,VIP!$A$2:$O11672,2,0)</f>
        <v>DRBR900</v>
      </c>
      <c r="G28" s="96" t="str">
        <f>VLOOKUP(E28,'LISTADO ATM'!$A$2:$B$900,2,0)</f>
        <v xml:space="preserve">ATM UNP Merca Santo Domingo </v>
      </c>
      <c r="H28" s="96" t="str">
        <f>VLOOKUP(E28,VIP!$A$2:$O16593,7,FALSE)</f>
        <v>Si</v>
      </c>
      <c r="I28" s="96" t="str">
        <f>VLOOKUP(E28,VIP!$A$2:$O8558,8,FALSE)</f>
        <v>Si</v>
      </c>
      <c r="J28" s="96" t="str">
        <f>VLOOKUP(E28,VIP!$A$2:$O8508,8,FALSE)</f>
        <v>Si</v>
      </c>
      <c r="K28" s="96" t="str">
        <f>VLOOKUP(E28,VIP!$A$2:$O12082,6,0)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3">
        <v>335813266</v>
      </c>
      <c r="C29" s="97">
        <v>44260.707743055558</v>
      </c>
      <c r="D29" s="96" t="s">
        <v>2189</v>
      </c>
      <c r="E29" s="106">
        <v>909</v>
      </c>
      <c r="F29" s="96" t="str">
        <f>VLOOKUP(E29,VIP!$A$2:$O11656,2,0)</f>
        <v>DRBR01A</v>
      </c>
      <c r="G29" s="96" t="str">
        <f>VLOOKUP(E29,'LISTADO ATM'!$A$2:$B$900,2,0)</f>
        <v xml:space="preserve">ATM UNP UASD </v>
      </c>
      <c r="H29" s="96" t="str">
        <f>VLOOKUP(E29,VIP!$A$2:$O16577,7,FALSE)</f>
        <v>Si</v>
      </c>
      <c r="I29" s="96" t="str">
        <f>VLOOKUP(E29,VIP!$A$2:$O8542,8,FALSE)</f>
        <v>Si</v>
      </c>
      <c r="J29" s="96" t="str">
        <f>VLOOKUP(E29,VIP!$A$2:$O8492,8,FALSE)</f>
        <v>Si</v>
      </c>
      <c r="K29" s="96" t="str">
        <f>VLOOKUP(E29,VIP!$A$2:$O12066,6,0)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ESTE</v>
      </c>
      <c r="B30" s="113">
        <v>335813345</v>
      </c>
      <c r="C30" s="97">
        <v>44260.79378472222</v>
      </c>
      <c r="D30" s="96" t="s">
        <v>2189</v>
      </c>
      <c r="E30" s="106">
        <v>963</v>
      </c>
      <c r="F30" s="96" t="str">
        <f>VLOOKUP(E30,VIP!$A$2:$O11656,2,0)</f>
        <v>DRBR963</v>
      </c>
      <c r="G30" s="96" t="str">
        <f>VLOOKUP(E30,'LISTADO ATM'!$A$2:$B$900,2,0)</f>
        <v xml:space="preserve">ATM Multiplaza La Romana </v>
      </c>
      <c r="H30" s="96" t="str">
        <f>VLOOKUP(E30,VIP!$A$2:$O16577,7,FALSE)</f>
        <v>Si</v>
      </c>
      <c r="I30" s="96" t="str">
        <f>VLOOKUP(E30,VIP!$A$2:$O8542,8,FALSE)</f>
        <v>Si</v>
      </c>
      <c r="J30" s="96" t="str">
        <f>VLOOKUP(E30,VIP!$A$2:$O8492,8,FALSE)</f>
        <v>Si</v>
      </c>
      <c r="K30" s="96" t="str">
        <f>VLOOKUP(E30,VIP!$A$2:$O12066,6,0)</f>
        <v>NO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00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2523</v>
      </c>
      <c r="C31" s="97">
        <v>44263.32534722222</v>
      </c>
      <c r="D31" s="96" t="s">
        <v>2189</v>
      </c>
      <c r="E31" s="106">
        <v>231</v>
      </c>
      <c r="F31" s="96" t="str">
        <f>VLOOKUP(E31,VIP!$A$2:$O11751,2,0)</f>
        <v>DRBR231</v>
      </c>
      <c r="G31" s="96" t="str">
        <f>VLOOKUP(E31,'LISTADO ATM'!$A$2:$B$900,2,0)</f>
        <v xml:space="preserve">ATM Oficina Zona Oriental </v>
      </c>
      <c r="H31" s="96" t="str">
        <f>VLOOKUP(E31,VIP!$A$2:$O16672,7,FALSE)</f>
        <v>Si</v>
      </c>
      <c r="I31" s="96" t="str">
        <f>VLOOKUP(E31,VIP!$A$2:$O8637,8,FALSE)</f>
        <v>Si</v>
      </c>
      <c r="J31" s="96" t="str">
        <f>VLOOKUP(E31,VIP!$A$2:$O8587,8,FALSE)</f>
        <v>Si</v>
      </c>
      <c r="K31" s="96" t="str">
        <f>VLOOKUP(E31,VIP!$A$2:$O12161,6,0)</f>
        <v>SI</v>
      </c>
      <c r="L31" s="98" t="s">
        <v>2527</v>
      </c>
      <c r="M31" s="99" t="s">
        <v>2469</v>
      </c>
      <c r="N31" s="99" t="s">
        <v>2476</v>
      </c>
      <c r="O31" s="96" t="s">
        <v>2478</v>
      </c>
      <c r="P31" s="101"/>
      <c r="Q31" s="100" t="s">
        <v>2527</v>
      </c>
    </row>
    <row r="32" spans="1:17" ht="18" x14ac:dyDescent="0.25">
      <c r="A32" s="96" t="str">
        <f>VLOOKUP(E32,'LISTADO ATM'!$A$2:$C$901,3,0)</f>
        <v>ESTE</v>
      </c>
      <c r="B32" s="113" t="s">
        <v>2512</v>
      </c>
      <c r="C32" s="97">
        <v>44263.052106481482</v>
      </c>
      <c r="D32" s="96" t="s">
        <v>2189</v>
      </c>
      <c r="E32" s="106">
        <v>1</v>
      </c>
      <c r="F32" s="96" t="str">
        <f>VLOOKUP(E32,VIP!$A$2:$O11745,2,0)</f>
        <v>DRBR001</v>
      </c>
      <c r="G32" s="96" t="str">
        <f>VLOOKUP(E32,'LISTADO ATM'!$A$2:$B$900,2,0)</f>
        <v>ATM S/M San Rafael del Yuma</v>
      </c>
      <c r="H32" s="96" t="str">
        <f>VLOOKUP(E32,VIP!$A$2:$O16666,7,FALSE)</f>
        <v>Si</v>
      </c>
      <c r="I32" s="96" t="str">
        <f>VLOOKUP(E32,VIP!$A$2:$O8631,8,FALSE)</f>
        <v>Si</v>
      </c>
      <c r="J32" s="96" t="str">
        <f>VLOOKUP(E32,VIP!$A$2:$O8581,8,FALSE)</f>
        <v>Si</v>
      </c>
      <c r="K32" s="96" t="str">
        <f>VLOOKUP(E32,VIP!$A$2:$O12155,6,0)</f>
        <v>NO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01"/>
      <c r="Q32" s="100" t="s">
        <v>2254</v>
      </c>
    </row>
    <row r="33" spans="1:17" ht="18" x14ac:dyDescent="0.25">
      <c r="A33" s="96" t="str">
        <f>VLOOKUP(E33,'LISTADO ATM'!$A$2:$C$901,3,0)</f>
        <v>DISTRITO NACIONAL</v>
      </c>
      <c r="B33" s="113">
        <v>335813711</v>
      </c>
      <c r="C33" s="97">
        <v>44262.366678240738</v>
      </c>
      <c r="D33" s="96" t="s">
        <v>2189</v>
      </c>
      <c r="E33" s="106">
        <v>13</v>
      </c>
      <c r="F33" s="96" t="str">
        <f>VLOOKUP(E33,VIP!$A$2:$O11701,2,0)</f>
        <v>DRBR013</v>
      </c>
      <c r="G33" s="96" t="str">
        <f>VLOOKUP(E33,'LISTADO ATM'!$A$2:$B$900,2,0)</f>
        <v xml:space="preserve">ATM CDEEE </v>
      </c>
      <c r="H33" s="96" t="str">
        <f>VLOOKUP(E33,VIP!$A$2:$O16622,7,FALSE)</f>
        <v>Si</v>
      </c>
      <c r="I33" s="96" t="str">
        <f>VLOOKUP(E33,VIP!$A$2:$O8587,8,FALSE)</f>
        <v>Si</v>
      </c>
      <c r="J33" s="96" t="str">
        <f>VLOOKUP(E33,VIP!$A$2:$O8537,8,FALSE)</f>
        <v>Si</v>
      </c>
      <c r="K33" s="96" t="str">
        <f>VLOOKUP(E33,VIP!$A$2:$O12111,6,0)</f>
        <v>NO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96"/>
      <c r="Q33" s="100" t="s">
        <v>2254</v>
      </c>
    </row>
    <row r="34" spans="1:17" ht="18" x14ac:dyDescent="0.25">
      <c r="A34" s="96" t="str">
        <f>VLOOKUP(E34,'LISTADO ATM'!$A$2:$C$901,3,0)</f>
        <v>DISTRITO NACIONAL</v>
      </c>
      <c r="B34" s="113">
        <v>335813700</v>
      </c>
      <c r="C34" s="97">
        <v>44262.214247685188</v>
      </c>
      <c r="D34" s="96" t="s">
        <v>2189</v>
      </c>
      <c r="E34" s="106">
        <v>39</v>
      </c>
      <c r="F34" s="96" t="str">
        <f>VLOOKUP(E34,VIP!$A$2:$O11699,2,0)</f>
        <v>DRBR039</v>
      </c>
      <c r="G34" s="96" t="str">
        <f>VLOOKUP(E34,'LISTADO ATM'!$A$2:$B$900,2,0)</f>
        <v xml:space="preserve">ATM Oficina Ovando </v>
      </c>
      <c r="H34" s="96" t="str">
        <f>VLOOKUP(E34,VIP!$A$2:$O16620,7,FALSE)</f>
        <v>Si</v>
      </c>
      <c r="I34" s="96" t="str">
        <f>VLOOKUP(E34,VIP!$A$2:$O8585,8,FALSE)</f>
        <v>No</v>
      </c>
      <c r="J34" s="96" t="str">
        <f>VLOOKUP(E34,VIP!$A$2:$O8535,8,FALSE)</f>
        <v>No</v>
      </c>
      <c r="K34" s="96" t="str">
        <f>VLOOKUP(E34,VIP!$A$2:$O12109,6,0)</f>
        <v>NO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96"/>
      <c r="Q34" s="100" t="s">
        <v>2254</v>
      </c>
    </row>
    <row r="35" spans="1:17" ht="18" x14ac:dyDescent="0.25">
      <c r="A35" s="96" t="str">
        <f>VLOOKUP(E35,'LISTADO ATM'!$A$2:$C$901,3,0)</f>
        <v>NORTE</v>
      </c>
      <c r="B35" s="113">
        <v>335813721</v>
      </c>
      <c r="C35" s="97">
        <v>44262.443564814814</v>
      </c>
      <c r="D35" s="96" t="s">
        <v>2190</v>
      </c>
      <c r="E35" s="106">
        <v>64</v>
      </c>
      <c r="F35" s="96" t="str">
        <f>VLOOKUP(E35,VIP!$A$2:$O11710,2,0)</f>
        <v>DRBR064</v>
      </c>
      <c r="G35" s="96" t="str">
        <f>VLOOKUP(E35,'LISTADO ATM'!$A$2:$B$900,2,0)</f>
        <v xml:space="preserve">ATM COOPALINA (Cotuí) </v>
      </c>
      <c r="H35" s="96" t="str">
        <f>VLOOKUP(E35,VIP!$A$2:$O16631,7,FALSE)</f>
        <v>Si</v>
      </c>
      <c r="I35" s="96" t="str">
        <f>VLOOKUP(E35,VIP!$A$2:$O8596,8,FALSE)</f>
        <v>Si</v>
      </c>
      <c r="J35" s="96" t="str">
        <f>VLOOKUP(E35,VIP!$A$2:$O8546,8,FALSE)</f>
        <v>Si</v>
      </c>
      <c r="K35" s="96" t="str">
        <f>VLOOKUP(E35,VIP!$A$2:$O12120,6,0)</f>
        <v>NO</v>
      </c>
      <c r="L35" s="98" t="s">
        <v>2254</v>
      </c>
      <c r="M35" s="99" t="s">
        <v>2469</v>
      </c>
      <c r="N35" s="99" t="s">
        <v>2476</v>
      </c>
      <c r="O35" s="96" t="s">
        <v>2507</v>
      </c>
      <c r="P35" s="96"/>
      <c r="Q35" s="100" t="s">
        <v>2254</v>
      </c>
    </row>
    <row r="36" spans="1:17" ht="18" x14ac:dyDescent="0.25">
      <c r="A36" s="96" t="str">
        <f>VLOOKUP(E36,'LISTADO ATM'!$A$2:$C$901,3,0)</f>
        <v>NORTE</v>
      </c>
      <c r="B36" s="113">
        <v>335813346</v>
      </c>
      <c r="C36" s="97">
        <v>44260.795046296298</v>
      </c>
      <c r="D36" s="96" t="s">
        <v>2190</v>
      </c>
      <c r="E36" s="106">
        <v>97</v>
      </c>
      <c r="F36" s="96" t="str">
        <f>VLOOKUP(E36,VIP!$A$2:$O11655,2,0)</f>
        <v>DRBR097</v>
      </c>
      <c r="G36" s="96" t="str">
        <f>VLOOKUP(E36,'LISTADO ATM'!$A$2:$B$900,2,0)</f>
        <v xml:space="preserve">ATM Oficina Villa Riva </v>
      </c>
      <c r="H36" s="96" t="str">
        <f>VLOOKUP(E36,VIP!$A$2:$O16576,7,FALSE)</f>
        <v>Si</v>
      </c>
      <c r="I36" s="96" t="str">
        <f>VLOOKUP(E36,VIP!$A$2:$O8541,8,FALSE)</f>
        <v>Si</v>
      </c>
      <c r="J36" s="96" t="str">
        <f>VLOOKUP(E36,VIP!$A$2:$O8491,8,FALSE)</f>
        <v>Si</v>
      </c>
      <c r="K36" s="96" t="str">
        <f>VLOOKUP(E36,VIP!$A$2:$O12065,6,0)</f>
        <v>NO</v>
      </c>
      <c r="L36" s="98" t="s">
        <v>2254</v>
      </c>
      <c r="M36" s="99" t="s">
        <v>2469</v>
      </c>
      <c r="N36" s="99" t="s">
        <v>2476</v>
      </c>
      <c r="O36" s="96" t="s">
        <v>2496</v>
      </c>
      <c r="P36" s="100"/>
      <c r="Q36" s="100" t="s">
        <v>2254</v>
      </c>
    </row>
    <row r="37" spans="1:17" ht="18" x14ac:dyDescent="0.25">
      <c r="A37" s="96" t="str">
        <f>VLOOKUP(E37,'LISTADO ATM'!$A$2:$C$901,3,0)</f>
        <v>NORTE</v>
      </c>
      <c r="B37" s="113">
        <v>335813758</v>
      </c>
      <c r="C37" s="97">
        <v>44262.623043981483</v>
      </c>
      <c r="D37" s="96" t="s">
        <v>2190</v>
      </c>
      <c r="E37" s="106">
        <v>142</v>
      </c>
      <c r="F37" s="96" t="str">
        <f>VLOOKUP(E37,VIP!$A$2:$O11725,2,0)</f>
        <v>DRBR142</v>
      </c>
      <c r="G37" s="96" t="str">
        <f>VLOOKUP(E37,'LISTADO ATM'!$A$2:$B$900,2,0)</f>
        <v xml:space="preserve">ATM Centro de Caja Galerías Bonao </v>
      </c>
      <c r="H37" s="96" t="str">
        <f>VLOOKUP(E37,VIP!$A$2:$O16646,7,FALSE)</f>
        <v>Si</v>
      </c>
      <c r="I37" s="96" t="str">
        <f>VLOOKUP(E37,VIP!$A$2:$O8611,8,FALSE)</f>
        <v>Si</v>
      </c>
      <c r="J37" s="96" t="str">
        <f>VLOOKUP(E37,VIP!$A$2:$O8561,8,FALSE)</f>
        <v>Si</v>
      </c>
      <c r="K37" s="96" t="str">
        <f>VLOOKUP(E37,VIP!$A$2:$O12135,6,0)</f>
        <v>SI</v>
      </c>
      <c r="L37" s="98" t="s">
        <v>2254</v>
      </c>
      <c r="M37" s="99" t="s">
        <v>2469</v>
      </c>
      <c r="N37" s="99" t="s">
        <v>2476</v>
      </c>
      <c r="O37" s="96" t="s">
        <v>2507</v>
      </c>
      <c r="P37" s="96"/>
      <c r="Q37" s="100" t="s">
        <v>2254</v>
      </c>
    </row>
    <row r="38" spans="1:17" ht="18" x14ac:dyDescent="0.25">
      <c r="A38" s="96" t="str">
        <f>VLOOKUP(E38,'LISTADO ATM'!$A$2:$C$901,3,0)</f>
        <v>NORTE</v>
      </c>
      <c r="B38" s="113">
        <v>335813799</v>
      </c>
      <c r="C38" s="97">
        <v>44262.945</v>
      </c>
      <c r="D38" s="96" t="s">
        <v>2190</v>
      </c>
      <c r="E38" s="106">
        <v>262</v>
      </c>
      <c r="F38" s="96" t="str">
        <f>VLOOKUP(E38,VIP!$A$2:$O11744,2,0)</f>
        <v>DRBR262</v>
      </c>
      <c r="G38" s="96" t="str">
        <f>VLOOKUP(E38,'LISTADO ATM'!$A$2:$B$900,2,0)</f>
        <v xml:space="preserve">ATM Oficina Obras Públicas (Santiago) </v>
      </c>
      <c r="H38" s="96" t="str">
        <f>VLOOKUP(E38,VIP!$A$2:$O16665,7,FALSE)</f>
        <v>Si</v>
      </c>
      <c r="I38" s="96" t="str">
        <f>VLOOKUP(E38,VIP!$A$2:$O8630,8,FALSE)</f>
        <v>Si</v>
      </c>
      <c r="J38" s="96" t="str">
        <f>VLOOKUP(E38,VIP!$A$2:$O8580,8,FALSE)</f>
        <v>Si</v>
      </c>
      <c r="K38" s="96" t="str">
        <f>VLOOKUP(E38,VIP!$A$2:$O12154,6,0)</f>
        <v>SI</v>
      </c>
      <c r="L38" s="98" t="s">
        <v>2254</v>
      </c>
      <c r="M38" s="99" t="s">
        <v>2469</v>
      </c>
      <c r="N38" s="99" t="s">
        <v>2476</v>
      </c>
      <c r="O38" s="96" t="s">
        <v>2502</v>
      </c>
      <c r="P38" s="101"/>
      <c r="Q38" s="100" t="s">
        <v>2254</v>
      </c>
    </row>
    <row r="39" spans="1:17" ht="18" x14ac:dyDescent="0.25">
      <c r="A39" s="96" t="str">
        <f>VLOOKUP(E39,'LISTADO ATM'!$A$2:$C$901,3,0)</f>
        <v>NORTE</v>
      </c>
      <c r="B39" s="113">
        <v>335813757</v>
      </c>
      <c r="C39" s="97">
        <v>44262.621215277781</v>
      </c>
      <c r="D39" s="96" t="s">
        <v>2190</v>
      </c>
      <c r="E39" s="106">
        <v>290</v>
      </c>
      <c r="F39" s="96" t="str">
        <f>VLOOKUP(E39,VIP!$A$2:$O11724,2,0)</f>
        <v>DRBR290</v>
      </c>
      <c r="G39" s="96" t="str">
        <f>VLOOKUP(E39,'LISTADO ATM'!$A$2:$B$900,2,0)</f>
        <v xml:space="preserve">ATM Oficina San Francisco de Macorís </v>
      </c>
      <c r="H39" s="96" t="str">
        <f>VLOOKUP(E39,VIP!$A$2:$O16645,7,FALSE)</f>
        <v>Si</v>
      </c>
      <c r="I39" s="96" t="str">
        <f>VLOOKUP(E39,VIP!$A$2:$O8610,8,FALSE)</f>
        <v>Si</v>
      </c>
      <c r="J39" s="96" t="str">
        <f>VLOOKUP(E39,VIP!$A$2:$O8560,8,FALSE)</f>
        <v>Si</v>
      </c>
      <c r="K39" s="96" t="str">
        <f>VLOOKUP(E39,VIP!$A$2:$O12134,6,0)</f>
        <v>NO</v>
      </c>
      <c r="L39" s="98" t="s">
        <v>2254</v>
      </c>
      <c r="M39" s="99" t="s">
        <v>2469</v>
      </c>
      <c r="N39" s="99" t="s">
        <v>2476</v>
      </c>
      <c r="O39" s="96" t="s">
        <v>2507</v>
      </c>
      <c r="P39" s="96"/>
      <c r="Q39" s="100" t="s">
        <v>2254</v>
      </c>
    </row>
    <row r="40" spans="1:17" ht="18" x14ac:dyDescent="0.25">
      <c r="A40" s="96" t="str">
        <f>VLOOKUP(E40,'LISTADO ATM'!$A$2:$C$901,3,0)</f>
        <v>SUR</v>
      </c>
      <c r="B40" s="113">
        <v>335813699</v>
      </c>
      <c r="C40" s="97">
        <v>44262.136296296296</v>
      </c>
      <c r="D40" s="96" t="s">
        <v>2189</v>
      </c>
      <c r="E40" s="106">
        <v>311</v>
      </c>
      <c r="F40" s="96" t="str">
        <f>VLOOKUP(E40,VIP!$A$2:$O11700,2,0)</f>
        <v>DRBR311</v>
      </c>
      <c r="G40" s="96" t="str">
        <f>VLOOKUP(E40,'LISTADO ATM'!$A$2:$B$900,2,0)</f>
        <v>ATM Plaza Eroski</v>
      </c>
      <c r="H40" s="96" t="str">
        <f>VLOOKUP(E40,VIP!$A$2:$O16621,7,FALSE)</f>
        <v>Si</v>
      </c>
      <c r="I40" s="96" t="str">
        <f>VLOOKUP(E40,VIP!$A$2:$O8586,8,FALSE)</f>
        <v>Si</v>
      </c>
      <c r="J40" s="96" t="str">
        <f>VLOOKUP(E40,VIP!$A$2:$O8536,8,FALSE)</f>
        <v>Si</v>
      </c>
      <c r="K40" s="96" t="str">
        <f>VLOOKUP(E40,VIP!$A$2:$O12110,6,0)</f>
        <v>NO</v>
      </c>
      <c r="L40" s="98" t="s">
        <v>2254</v>
      </c>
      <c r="M40" s="99" t="s">
        <v>2469</v>
      </c>
      <c r="N40" s="99" t="s">
        <v>2476</v>
      </c>
      <c r="O40" s="96" t="s">
        <v>2478</v>
      </c>
      <c r="P40" s="96"/>
      <c r="Q40" s="100" t="s">
        <v>2254</v>
      </c>
    </row>
    <row r="41" spans="1:17" ht="18" x14ac:dyDescent="0.25">
      <c r="A41" s="96" t="str">
        <f>VLOOKUP(E41,'LISTADO ATM'!$A$2:$C$901,3,0)</f>
        <v>NORTE</v>
      </c>
      <c r="B41" s="113">
        <v>335813754</v>
      </c>
      <c r="C41" s="97">
        <v>44262.614733796298</v>
      </c>
      <c r="D41" s="96" t="s">
        <v>2190</v>
      </c>
      <c r="E41" s="106">
        <v>397</v>
      </c>
      <c r="F41" s="96" t="str">
        <f>VLOOKUP(E41,VIP!$A$2:$O11722,2,0)</f>
        <v>DRBR397</v>
      </c>
      <c r="G41" s="96" t="str">
        <f>VLOOKUP(E41,'LISTADO ATM'!$A$2:$B$900,2,0)</f>
        <v xml:space="preserve">ATM Autobanco San Francisco de Macoris </v>
      </c>
      <c r="H41" s="96" t="str">
        <f>VLOOKUP(E41,VIP!$A$2:$O16643,7,FALSE)</f>
        <v>Si</v>
      </c>
      <c r="I41" s="96" t="str">
        <f>VLOOKUP(E41,VIP!$A$2:$O8608,8,FALSE)</f>
        <v>Si</v>
      </c>
      <c r="J41" s="96" t="str">
        <f>VLOOKUP(E41,VIP!$A$2:$O8558,8,FALSE)</f>
        <v>Si</v>
      </c>
      <c r="K41" s="96" t="str">
        <f>VLOOKUP(E41,VIP!$A$2:$O12132,6,0)</f>
        <v>NO</v>
      </c>
      <c r="L41" s="98" t="s">
        <v>2254</v>
      </c>
      <c r="M41" s="99" t="s">
        <v>2469</v>
      </c>
      <c r="N41" s="99" t="s">
        <v>2476</v>
      </c>
      <c r="O41" s="96" t="s">
        <v>2507</v>
      </c>
      <c r="P41" s="96"/>
      <c r="Q41" s="100" t="s">
        <v>2254</v>
      </c>
    </row>
    <row r="42" spans="1:17" ht="18" x14ac:dyDescent="0.25">
      <c r="A42" s="96" t="str">
        <f>VLOOKUP(E42,'LISTADO ATM'!$A$2:$C$901,3,0)</f>
        <v>DISTRITO NACIONAL</v>
      </c>
      <c r="B42" s="113">
        <v>335813687</v>
      </c>
      <c r="C42" s="97">
        <v>44261.938020833331</v>
      </c>
      <c r="D42" s="96" t="s">
        <v>2189</v>
      </c>
      <c r="E42" s="106">
        <v>476</v>
      </c>
      <c r="F42" s="96" t="str">
        <f>VLOOKUP(E42,VIP!$A$2:$O11702,2,0)</f>
        <v>DRBR476</v>
      </c>
      <c r="G42" s="96" t="str">
        <f>VLOOKUP(E42,'LISTADO ATM'!$A$2:$B$900,2,0)</f>
        <v xml:space="preserve">ATM Multicentro La Sirena Las Caobas </v>
      </c>
      <c r="H42" s="96" t="str">
        <f>VLOOKUP(E42,VIP!$A$2:$O16623,7,FALSE)</f>
        <v>Si</v>
      </c>
      <c r="I42" s="96" t="str">
        <f>VLOOKUP(E42,VIP!$A$2:$O8588,8,FALSE)</f>
        <v>Si</v>
      </c>
      <c r="J42" s="96" t="str">
        <f>VLOOKUP(E42,VIP!$A$2:$O8538,8,FALSE)</f>
        <v>Si</v>
      </c>
      <c r="K42" s="96" t="str">
        <f>VLOOKUP(E42,VIP!$A$2:$O12112,6,0)</f>
        <v>SI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96"/>
      <c r="Q42" s="100" t="s">
        <v>2254</v>
      </c>
    </row>
    <row r="43" spans="1:17" ht="18" x14ac:dyDescent="0.25">
      <c r="A43" s="96" t="str">
        <f>VLOOKUP(E43,'LISTADO ATM'!$A$2:$C$901,3,0)</f>
        <v>SUR</v>
      </c>
      <c r="B43" s="113">
        <v>335812480</v>
      </c>
      <c r="C43" s="97">
        <v>44260.391481481478</v>
      </c>
      <c r="D43" s="96" t="s">
        <v>2189</v>
      </c>
      <c r="E43" s="106">
        <v>592</v>
      </c>
      <c r="F43" s="96" t="str">
        <f>VLOOKUP(E43,VIP!$A$2:$O11612,2,0)</f>
        <v>DRBR081</v>
      </c>
      <c r="G43" s="96" t="str">
        <f>VLOOKUP(E43,'LISTADO ATM'!$A$2:$B$900,2,0)</f>
        <v xml:space="preserve">ATM Centro de Caja San Cristóbal I </v>
      </c>
      <c r="H43" s="96" t="str">
        <f>VLOOKUP(E43,VIP!$A$2:$O16533,7,FALSE)</f>
        <v>Si</v>
      </c>
      <c r="I43" s="96" t="str">
        <f>VLOOKUP(E43,VIP!$A$2:$O8498,8,FALSE)</f>
        <v>Si</v>
      </c>
      <c r="J43" s="96" t="str">
        <f>VLOOKUP(E43,VIP!$A$2:$O8448,8,FALSE)</f>
        <v>Si</v>
      </c>
      <c r="K43" s="96" t="str">
        <f>VLOOKUP(E43,VIP!$A$2:$O12022,6,0)</f>
        <v>SI</v>
      </c>
      <c r="L43" s="98" t="s">
        <v>2254</v>
      </c>
      <c r="M43" s="99" t="s">
        <v>2469</v>
      </c>
      <c r="N43" s="99" t="s">
        <v>2506</v>
      </c>
      <c r="O43" s="96" t="s">
        <v>2478</v>
      </c>
      <c r="P43" s="100"/>
      <c r="Q43" s="100" t="s">
        <v>2254</v>
      </c>
    </row>
    <row r="44" spans="1:17" ht="18" x14ac:dyDescent="0.25">
      <c r="A44" s="96" t="str">
        <f>VLOOKUP(E44,'LISTADO ATM'!$A$2:$C$901,3,0)</f>
        <v>ESTE</v>
      </c>
      <c r="B44" s="113">
        <v>335813756</v>
      </c>
      <c r="C44" s="97">
        <v>44262.620578703703</v>
      </c>
      <c r="D44" s="96" t="s">
        <v>2189</v>
      </c>
      <c r="E44" s="106">
        <v>822</v>
      </c>
      <c r="F44" s="96" t="str">
        <f>VLOOKUP(E44,VIP!$A$2:$O11723,2,0)</f>
        <v>DRBR822</v>
      </c>
      <c r="G44" s="96" t="str">
        <f>VLOOKUP(E44,'LISTADO ATM'!$A$2:$B$900,2,0)</f>
        <v xml:space="preserve">ATM INDUSPALMA </v>
      </c>
      <c r="H44" s="96" t="str">
        <f>VLOOKUP(E44,VIP!$A$2:$O16644,7,FALSE)</f>
        <v>Si</v>
      </c>
      <c r="I44" s="96" t="str">
        <f>VLOOKUP(E44,VIP!$A$2:$O8609,8,FALSE)</f>
        <v>Si</v>
      </c>
      <c r="J44" s="96" t="str">
        <f>VLOOKUP(E44,VIP!$A$2:$O8559,8,FALSE)</f>
        <v>Si</v>
      </c>
      <c r="K44" s="96" t="str">
        <f>VLOOKUP(E44,VIP!$A$2:$O12133,6,0)</f>
        <v>NO</v>
      </c>
      <c r="L44" s="98" t="s">
        <v>2254</v>
      </c>
      <c r="M44" s="99" t="s">
        <v>2469</v>
      </c>
      <c r="N44" s="99" t="s">
        <v>2476</v>
      </c>
      <c r="O44" s="96" t="s">
        <v>2478</v>
      </c>
      <c r="P44" s="96"/>
      <c r="Q44" s="100" t="s">
        <v>2254</v>
      </c>
    </row>
    <row r="45" spans="1:17" ht="18" x14ac:dyDescent="0.25">
      <c r="A45" s="96" t="str">
        <f>VLOOKUP(E45,'LISTADO ATM'!$A$2:$C$901,3,0)</f>
        <v>NORTE</v>
      </c>
      <c r="B45" s="113" t="s">
        <v>2526</v>
      </c>
      <c r="C45" s="97">
        <v>44263.170300925929</v>
      </c>
      <c r="D45" s="96" t="s">
        <v>2190</v>
      </c>
      <c r="E45" s="106">
        <v>854</v>
      </c>
      <c r="F45" s="96" t="str">
        <f>VLOOKUP(E45,VIP!$A$2:$O11754,2,0)</f>
        <v>DRBR854</v>
      </c>
      <c r="G45" s="96" t="str">
        <f>VLOOKUP(E45,'LISTADO ATM'!$A$2:$B$900,2,0)</f>
        <v xml:space="preserve">ATM Centro Comercial Blanco Batista </v>
      </c>
      <c r="H45" s="96" t="str">
        <f>VLOOKUP(E45,VIP!$A$2:$O16675,7,FALSE)</f>
        <v>Si</v>
      </c>
      <c r="I45" s="96" t="str">
        <f>VLOOKUP(E45,VIP!$A$2:$O8640,8,FALSE)</f>
        <v>Si</v>
      </c>
      <c r="J45" s="96" t="str">
        <f>VLOOKUP(E45,VIP!$A$2:$O8590,8,FALSE)</f>
        <v>Si</v>
      </c>
      <c r="K45" s="96" t="str">
        <f>VLOOKUP(E45,VIP!$A$2:$O12164,6,0)</f>
        <v>NO</v>
      </c>
      <c r="L45" s="98" t="s">
        <v>2254</v>
      </c>
      <c r="M45" s="99" t="s">
        <v>2469</v>
      </c>
      <c r="N45" s="99" t="s">
        <v>2476</v>
      </c>
      <c r="O45" s="96" t="s">
        <v>2496</v>
      </c>
      <c r="P45" s="101"/>
      <c r="Q45" s="100" t="s">
        <v>2254</v>
      </c>
    </row>
    <row r="46" spans="1:17" ht="18" x14ac:dyDescent="0.25">
      <c r="A46" s="96" t="str">
        <f>VLOOKUP(E46,'LISTADO ATM'!$A$2:$C$901,3,0)</f>
        <v>ESTE</v>
      </c>
      <c r="B46" s="113">
        <v>335813697</v>
      </c>
      <c r="C46" s="97">
        <v>44262.051053240742</v>
      </c>
      <c r="D46" s="96" t="s">
        <v>2189</v>
      </c>
      <c r="E46" s="106">
        <v>859</v>
      </c>
      <c r="F46" s="96" t="str">
        <f>VLOOKUP(E46,VIP!$A$2:$O11701,2,0)</f>
        <v>DRBR859</v>
      </c>
      <c r="G46" s="96" t="str">
        <f>VLOOKUP(E46,'LISTADO ATM'!$A$2:$B$900,2,0)</f>
        <v xml:space="preserve">ATM Hotel Vista Sol (Punta Cana) </v>
      </c>
      <c r="H46" s="96" t="str">
        <f>VLOOKUP(E46,VIP!$A$2:$O16622,7,FALSE)</f>
        <v>Si</v>
      </c>
      <c r="I46" s="96" t="str">
        <f>VLOOKUP(E46,VIP!$A$2:$O8587,8,FALSE)</f>
        <v>Si</v>
      </c>
      <c r="J46" s="96" t="str">
        <f>VLOOKUP(E46,VIP!$A$2:$O8537,8,FALSE)</f>
        <v>Si</v>
      </c>
      <c r="K46" s="96" t="str">
        <f>VLOOKUP(E46,VIP!$A$2:$O12111,6,0)</f>
        <v>NO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96"/>
      <c r="Q46" s="100" t="s">
        <v>2254</v>
      </c>
    </row>
    <row r="47" spans="1:17" ht="18" x14ac:dyDescent="0.25">
      <c r="A47" s="96" t="str">
        <f>VLOOKUP(E47,'LISTADO ATM'!$A$2:$C$901,3,0)</f>
        <v>SUR</v>
      </c>
      <c r="B47" s="113">
        <v>335813796</v>
      </c>
      <c r="C47" s="97">
        <v>44262.901712962965</v>
      </c>
      <c r="D47" s="96" t="s">
        <v>2189</v>
      </c>
      <c r="E47" s="106">
        <v>885</v>
      </c>
      <c r="F47" s="96" t="str">
        <f>VLOOKUP(E47,VIP!$A$2:$O11747,2,0)</f>
        <v>DRBR885</v>
      </c>
      <c r="G47" s="96" t="str">
        <f>VLOOKUP(E47,'LISTADO ATM'!$A$2:$B$900,2,0)</f>
        <v xml:space="preserve">ATM UNP Rancho Arriba </v>
      </c>
      <c r="H47" s="96" t="str">
        <f>VLOOKUP(E47,VIP!$A$2:$O16668,7,FALSE)</f>
        <v>Si</v>
      </c>
      <c r="I47" s="96" t="str">
        <f>VLOOKUP(E47,VIP!$A$2:$O8633,8,FALSE)</f>
        <v>Si</v>
      </c>
      <c r="J47" s="96" t="str">
        <f>VLOOKUP(E47,VIP!$A$2:$O8583,8,FALSE)</f>
        <v>Si</v>
      </c>
      <c r="K47" s="96" t="str">
        <f>VLOOKUP(E47,VIP!$A$2:$O12157,6,0)</f>
        <v>NO</v>
      </c>
      <c r="L47" s="98" t="s">
        <v>2254</v>
      </c>
      <c r="M47" s="99" t="s">
        <v>2469</v>
      </c>
      <c r="N47" s="99" t="s">
        <v>2476</v>
      </c>
      <c r="O47" s="96" t="s">
        <v>2478</v>
      </c>
      <c r="P47" s="101"/>
      <c r="Q47" s="100" t="s">
        <v>2254</v>
      </c>
    </row>
    <row r="48" spans="1:17" ht="18" x14ac:dyDescent="0.25">
      <c r="A48" s="96" t="str">
        <f>VLOOKUP(E48,'LISTADO ATM'!$A$2:$C$901,3,0)</f>
        <v>DISTRITO NACIONAL</v>
      </c>
      <c r="B48" s="113">
        <v>335813710</v>
      </c>
      <c r="C48" s="97">
        <v>44262.365925925929</v>
      </c>
      <c r="D48" s="96" t="s">
        <v>2189</v>
      </c>
      <c r="E48" s="106">
        <v>915</v>
      </c>
      <c r="F48" s="96" t="str">
        <f>VLOOKUP(E48,VIP!$A$2:$O11700,2,0)</f>
        <v>DRBR24F</v>
      </c>
      <c r="G48" s="96" t="str">
        <f>VLOOKUP(E48,'LISTADO ATM'!$A$2:$B$900,2,0)</f>
        <v xml:space="preserve">ATM Multicentro La Sirena Aut. Duarte </v>
      </c>
      <c r="H48" s="96" t="str">
        <f>VLOOKUP(E48,VIP!$A$2:$O16621,7,FALSE)</f>
        <v>Si</v>
      </c>
      <c r="I48" s="96" t="str">
        <f>VLOOKUP(E48,VIP!$A$2:$O8586,8,FALSE)</f>
        <v>Si</v>
      </c>
      <c r="J48" s="96" t="str">
        <f>VLOOKUP(E48,VIP!$A$2:$O8536,8,FALSE)</f>
        <v>Si</v>
      </c>
      <c r="K48" s="96" t="str">
        <f>VLOOKUP(E48,VIP!$A$2:$O12110,6,0)</f>
        <v>SI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96"/>
      <c r="Q48" s="100" t="s">
        <v>2254</v>
      </c>
    </row>
    <row r="49" spans="1:17" ht="18" x14ac:dyDescent="0.25">
      <c r="A49" s="96" t="str">
        <f>VLOOKUP(E49,'LISTADO ATM'!$A$2:$C$901,3,0)</f>
        <v>ESTE</v>
      </c>
      <c r="B49" s="113">
        <v>335813389</v>
      </c>
      <c r="C49" s="97">
        <v>44261.110937500001</v>
      </c>
      <c r="D49" s="96" t="s">
        <v>2189</v>
      </c>
      <c r="E49" s="106">
        <v>934</v>
      </c>
      <c r="F49" s="96" t="str">
        <f>VLOOKUP(E49,VIP!$A$2:$O11645,2,0)</f>
        <v>DRBR934</v>
      </c>
      <c r="G49" s="96" t="str">
        <f>VLOOKUP(E49,'LISTADO ATM'!$A$2:$B$900,2,0)</f>
        <v>ATM Hotel Dreams La Romana</v>
      </c>
      <c r="H49" s="96" t="str">
        <f>VLOOKUP(E49,VIP!$A$2:$O16566,7,FALSE)</f>
        <v>Si</v>
      </c>
      <c r="I49" s="96" t="str">
        <f>VLOOKUP(E49,VIP!$A$2:$O8531,8,FALSE)</f>
        <v>Si</v>
      </c>
      <c r="J49" s="96" t="str">
        <f>VLOOKUP(E49,VIP!$A$2:$O8481,8,FALSE)</f>
        <v>Si</v>
      </c>
      <c r="K49" s="96" t="str">
        <f>VLOOKUP(E49,VIP!$A$2:$O12055,6,0)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00"/>
      <c r="Q49" s="100" t="s">
        <v>2254</v>
      </c>
    </row>
    <row r="50" spans="1:17" ht="18" x14ac:dyDescent="0.25">
      <c r="A50" s="96" t="str">
        <f>VLOOKUP(E50,'LISTADO ATM'!$A$2:$C$901,3,0)</f>
        <v>DISTRITO NACIONAL</v>
      </c>
      <c r="B50" s="113">
        <v>335813386</v>
      </c>
      <c r="C50" s="97">
        <v>44261.019837962966</v>
      </c>
      <c r="D50" s="96" t="s">
        <v>2472</v>
      </c>
      <c r="E50" s="106">
        <v>545</v>
      </c>
      <c r="F50" s="96" t="str">
        <f>VLOOKUP(E50,VIP!$A$2:$O11648,2,0)</f>
        <v>DRBR995</v>
      </c>
      <c r="G50" s="96" t="str">
        <f>VLOOKUP(E50,'LISTADO ATM'!$A$2:$B$900,2,0)</f>
        <v xml:space="preserve">ATM Oficina Isabel La Católica II  </v>
      </c>
      <c r="H50" s="96" t="str">
        <f>VLOOKUP(E50,VIP!$A$2:$O16569,7,FALSE)</f>
        <v>Si</v>
      </c>
      <c r="I50" s="96" t="str">
        <f>VLOOKUP(E50,VIP!$A$2:$O8534,8,FALSE)</f>
        <v>Si</v>
      </c>
      <c r="J50" s="96" t="str">
        <f>VLOOKUP(E50,VIP!$A$2:$O8484,8,FALSE)</f>
        <v>Si</v>
      </c>
      <c r="K50" s="96" t="str">
        <f>VLOOKUP(E50,VIP!$A$2:$O12058,6,0)</f>
        <v>NO</v>
      </c>
      <c r="L50" s="98" t="s">
        <v>2503</v>
      </c>
      <c r="M50" s="99" t="s">
        <v>2469</v>
      </c>
      <c r="N50" s="99" t="s">
        <v>2476</v>
      </c>
      <c r="O50" s="96" t="s">
        <v>2477</v>
      </c>
      <c r="P50" s="100"/>
      <c r="Q50" s="100" t="s">
        <v>2503</v>
      </c>
    </row>
    <row r="51" spans="1:17" ht="18" x14ac:dyDescent="0.25">
      <c r="A51" s="96" t="str">
        <f>VLOOKUP(E51,'LISTADO ATM'!$A$2:$C$901,3,0)</f>
        <v>NORTE</v>
      </c>
      <c r="B51" s="113">
        <v>335813662</v>
      </c>
      <c r="C51" s="97">
        <v>44261.801666666666</v>
      </c>
      <c r="D51" s="96" t="s">
        <v>2487</v>
      </c>
      <c r="E51" s="106">
        <v>809</v>
      </c>
      <c r="F51" s="96" t="str">
        <f>VLOOKUP(E51,VIP!$A$2:$O11706,2,0)</f>
        <v>DRBR809</v>
      </c>
      <c r="G51" s="96" t="str">
        <f>VLOOKUP(E51,'LISTADO ATM'!$A$2:$B$900,2,0)</f>
        <v>ATM Yoma (Cotuí)</v>
      </c>
      <c r="H51" s="96" t="str">
        <f>VLOOKUP(E51,VIP!$A$2:$O16627,7,FALSE)</f>
        <v>Si</v>
      </c>
      <c r="I51" s="96" t="str">
        <f>VLOOKUP(E51,VIP!$A$2:$O8592,8,FALSE)</f>
        <v>Si</v>
      </c>
      <c r="J51" s="96" t="str">
        <f>VLOOKUP(E51,VIP!$A$2:$O8542,8,FALSE)</f>
        <v>Si</v>
      </c>
      <c r="K51" s="96" t="str">
        <f>VLOOKUP(E51,VIP!$A$2:$O12116,6,0)</f>
        <v>NO</v>
      </c>
      <c r="L51" s="98" t="s">
        <v>2503</v>
      </c>
      <c r="M51" s="99" t="s">
        <v>2469</v>
      </c>
      <c r="N51" s="99" t="s">
        <v>2476</v>
      </c>
      <c r="O51" s="96" t="s">
        <v>2490</v>
      </c>
      <c r="P51" s="96"/>
      <c r="Q51" s="100" t="s">
        <v>2503</v>
      </c>
    </row>
    <row r="52" spans="1:17" ht="18" x14ac:dyDescent="0.25">
      <c r="A52" s="96" t="str">
        <f>VLOOKUP(E52,'LISTADO ATM'!$A$2:$C$901,3,0)</f>
        <v>DISTRITO NACIONAL</v>
      </c>
      <c r="B52" s="113">
        <v>335813387</v>
      </c>
      <c r="C52" s="97">
        <v>44261.021863425929</v>
      </c>
      <c r="D52" s="96" t="s">
        <v>2472</v>
      </c>
      <c r="E52" s="106">
        <v>946</v>
      </c>
      <c r="F52" s="96" t="str">
        <f>VLOOKUP(E52,VIP!$A$2:$O11647,2,0)</f>
        <v>DRBR24R</v>
      </c>
      <c r="G52" s="96" t="str">
        <f>VLOOKUP(E52,'LISTADO ATM'!$A$2:$B$900,2,0)</f>
        <v xml:space="preserve">ATM Oficina Núñez de Cáceres I </v>
      </c>
      <c r="H52" s="96" t="str">
        <f>VLOOKUP(E52,VIP!$A$2:$O16568,7,FALSE)</f>
        <v>Si</v>
      </c>
      <c r="I52" s="96" t="str">
        <f>VLOOKUP(E52,VIP!$A$2:$O8533,8,FALSE)</f>
        <v>Si</v>
      </c>
      <c r="J52" s="96" t="str">
        <f>VLOOKUP(E52,VIP!$A$2:$O8483,8,FALSE)</f>
        <v>Si</v>
      </c>
      <c r="K52" s="96" t="str">
        <f>VLOOKUP(E52,VIP!$A$2:$O12057,6,0)</f>
        <v>NO</v>
      </c>
      <c r="L52" s="98" t="s">
        <v>2503</v>
      </c>
      <c r="M52" s="99" t="s">
        <v>2469</v>
      </c>
      <c r="N52" s="99" t="s">
        <v>2476</v>
      </c>
      <c r="O52" s="96" t="s">
        <v>2477</v>
      </c>
      <c r="P52" s="100"/>
      <c r="Q52" s="100" t="s">
        <v>2503</v>
      </c>
    </row>
    <row r="53" spans="1:17" ht="18" x14ac:dyDescent="0.25">
      <c r="A53" s="96" t="str">
        <f>VLOOKUP(E53,'LISTADO ATM'!$A$2:$C$901,3,0)</f>
        <v>DISTRITO NACIONAL</v>
      </c>
      <c r="B53" s="113">
        <v>335813749</v>
      </c>
      <c r="C53" s="97">
        <v>44262.547662037039</v>
      </c>
      <c r="D53" s="96" t="s">
        <v>2472</v>
      </c>
      <c r="E53" s="106">
        <v>264</v>
      </c>
      <c r="F53" s="96" t="str">
        <f>VLOOKUP(E53,VIP!$A$2:$O11718,2,0)</f>
        <v>DRBR264</v>
      </c>
      <c r="G53" s="96" t="str">
        <f>VLOOKUP(E53,'LISTADO ATM'!$A$2:$B$900,2,0)</f>
        <v xml:space="preserve">ATM S/M Nacional Independencia </v>
      </c>
      <c r="H53" s="96" t="str">
        <f>VLOOKUP(E53,VIP!$A$2:$O16639,7,FALSE)</f>
        <v>Si</v>
      </c>
      <c r="I53" s="96" t="str">
        <f>VLOOKUP(E53,VIP!$A$2:$O8604,8,FALSE)</f>
        <v>Si</v>
      </c>
      <c r="J53" s="96" t="str">
        <f>VLOOKUP(E53,VIP!$A$2:$O8554,8,FALSE)</f>
        <v>Si</v>
      </c>
      <c r="K53" s="96" t="str">
        <f>VLOOKUP(E53,VIP!$A$2:$O12128,6,0)</f>
        <v>SI</v>
      </c>
      <c r="L53" s="98" t="s">
        <v>2462</v>
      </c>
      <c r="M53" s="99" t="s">
        <v>2469</v>
      </c>
      <c r="N53" s="99" t="s">
        <v>2476</v>
      </c>
      <c r="O53" s="96" t="s">
        <v>2477</v>
      </c>
      <c r="P53" s="96"/>
      <c r="Q53" s="100" t="s">
        <v>2462</v>
      </c>
    </row>
    <row r="54" spans="1:17" ht="18" x14ac:dyDescent="0.25">
      <c r="A54" s="96" t="str">
        <f>VLOOKUP(E54,'LISTADO ATM'!$A$2:$C$901,3,0)</f>
        <v>DISTRITO NACIONAL</v>
      </c>
      <c r="B54" s="113">
        <v>335813792</v>
      </c>
      <c r="C54" s="97">
        <v>44262.779490740744</v>
      </c>
      <c r="D54" s="96" t="s">
        <v>2472</v>
      </c>
      <c r="E54" s="106">
        <v>267</v>
      </c>
      <c r="F54" s="96" t="str">
        <f>VLOOKUP(E54,VIP!$A$2:$O11744,2,0)</f>
        <v>DRBR267</v>
      </c>
      <c r="G54" s="96" t="str">
        <f>VLOOKUP(E54,'LISTADO ATM'!$A$2:$B$900,2,0)</f>
        <v xml:space="preserve">ATM Centro de Caja México </v>
      </c>
      <c r="H54" s="96" t="str">
        <f>VLOOKUP(E54,VIP!$A$2:$O16665,7,FALSE)</f>
        <v>Si</v>
      </c>
      <c r="I54" s="96" t="str">
        <f>VLOOKUP(E54,VIP!$A$2:$O8630,8,FALSE)</f>
        <v>Si</v>
      </c>
      <c r="J54" s="96" t="str">
        <f>VLOOKUP(E54,VIP!$A$2:$O8580,8,FALSE)</f>
        <v>Si</v>
      </c>
      <c r="K54" s="96" t="str">
        <f>VLOOKUP(E54,VIP!$A$2:$O12154,6,0)</f>
        <v>NO</v>
      </c>
      <c r="L54" s="98" t="s">
        <v>2462</v>
      </c>
      <c r="M54" s="99" t="s">
        <v>2469</v>
      </c>
      <c r="N54" s="99" t="s">
        <v>2476</v>
      </c>
      <c r="O54" s="96" t="s">
        <v>2477</v>
      </c>
      <c r="P54" s="101"/>
      <c r="Q54" s="100" t="s">
        <v>2462</v>
      </c>
    </row>
    <row r="55" spans="1:17" ht="18" x14ac:dyDescent="0.25">
      <c r="A55" s="96" t="str">
        <f>VLOOKUP(E55,'LISTADO ATM'!$A$2:$C$901,3,0)</f>
        <v>DISTRITO NACIONAL</v>
      </c>
      <c r="B55" s="113">
        <v>335813322</v>
      </c>
      <c r="C55" s="97">
        <v>44260.744560185187</v>
      </c>
      <c r="D55" s="96" t="s">
        <v>2472</v>
      </c>
      <c r="E55" s="106">
        <v>441</v>
      </c>
      <c r="F55" s="96" t="str">
        <f>VLOOKUP(E55,VIP!$A$2:$O11642,2,0)</f>
        <v>DRBR441</v>
      </c>
      <c r="G55" s="96" t="str">
        <f>VLOOKUP(E55,'LISTADO ATM'!$A$2:$B$900,2,0)</f>
        <v>ATM Estacion de Servicio Romulo Betancour</v>
      </c>
      <c r="H55" s="96" t="str">
        <f>VLOOKUP(E55,VIP!$A$2:$O16563,7,FALSE)</f>
        <v>NO</v>
      </c>
      <c r="I55" s="96" t="str">
        <f>VLOOKUP(E55,VIP!$A$2:$O8528,8,FALSE)</f>
        <v>NO</v>
      </c>
      <c r="J55" s="96" t="str">
        <f>VLOOKUP(E55,VIP!$A$2:$O8478,8,FALSE)</f>
        <v>NO</v>
      </c>
      <c r="K55" s="96" t="str">
        <f>VLOOKUP(E55,VIP!$A$2:$O12052,6,0)</f>
        <v>NO</v>
      </c>
      <c r="L55" s="98" t="s">
        <v>2462</v>
      </c>
      <c r="M55" s="99" t="s">
        <v>2469</v>
      </c>
      <c r="N55" s="99" t="s">
        <v>2476</v>
      </c>
      <c r="O55" s="96" t="s">
        <v>2477</v>
      </c>
      <c r="P55" s="100"/>
      <c r="Q55" s="100" t="s">
        <v>2462</v>
      </c>
    </row>
    <row r="56" spans="1:17" ht="18" x14ac:dyDescent="0.25">
      <c r="A56" s="96" t="str">
        <f>VLOOKUP(E56,'LISTADO ATM'!$A$2:$C$901,3,0)</f>
        <v>DISTRITO NACIONAL</v>
      </c>
      <c r="B56" s="113">
        <v>335813764</v>
      </c>
      <c r="C56" s="97">
        <v>44262.644826388889</v>
      </c>
      <c r="D56" s="96" t="s">
        <v>2472</v>
      </c>
      <c r="E56" s="106">
        <v>449</v>
      </c>
      <c r="F56" s="96" t="str">
        <f>VLOOKUP(E56,VIP!$A$2:$O11730,2,0)</f>
        <v>DRBR449</v>
      </c>
      <c r="G56" s="96" t="str">
        <f>VLOOKUP(E56,'LISTADO ATM'!$A$2:$B$900,2,0)</f>
        <v>ATM Autobanco Lope de Vega II</v>
      </c>
      <c r="H56" s="96" t="str">
        <f>VLOOKUP(E56,VIP!$A$2:$O16651,7,FALSE)</f>
        <v>Si</v>
      </c>
      <c r="I56" s="96" t="str">
        <f>VLOOKUP(E56,VIP!$A$2:$O8616,8,FALSE)</f>
        <v>Si</v>
      </c>
      <c r="J56" s="96" t="str">
        <f>VLOOKUP(E56,VIP!$A$2:$O8566,8,FALSE)</f>
        <v>Si</v>
      </c>
      <c r="K56" s="96" t="str">
        <f>VLOOKUP(E56,VIP!$A$2:$O12140,6,0)</f>
        <v>NO</v>
      </c>
      <c r="L56" s="98" t="s">
        <v>2462</v>
      </c>
      <c r="M56" s="99" t="s">
        <v>2469</v>
      </c>
      <c r="N56" s="99" t="s">
        <v>2476</v>
      </c>
      <c r="O56" s="96" t="s">
        <v>2477</v>
      </c>
      <c r="P56" s="96"/>
      <c r="Q56" s="100" t="s">
        <v>2462</v>
      </c>
    </row>
    <row r="57" spans="1:17" ht="18" x14ac:dyDescent="0.25">
      <c r="A57" s="96" t="str">
        <f>VLOOKUP(E57,'LISTADO ATM'!$A$2:$C$901,3,0)</f>
        <v>DISTRITO NACIONAL</v>
      </c>
      <c r="B57" s="113" t="s">
        <v>2517</v>
      </c>
      <c r="C57" s="97">
        <v>44263.019803240742</v>
      </c>
      <c r="D57" s="96" t="s">
        <v>2472</v>
      </c>
      <c r="E57" s="106">
        <v>577</v>
      </c>
      <c r="F57" s="96" t="str">
        <f>VLOOKUP(E57,VIP!$A$2:$O11750,2,0)</f>
        <v>DRBR173</v>
      </c>
      <c r="G57" s="96" t="str">
        <f>VLOOKUP(E57,'LISTADO ATM'!$A$2:$B$900,2,0)</f>
        <v xml:space="preserve">ATM Olé Ave. Duarte </v>
      </c>
      <c r="H57" s="96" t="str">
        <f>VLOOKUP(E57,VIP!$A$2:$O16671,7,FALSE)</f>
        <v>Si</v>
      </c>
      <c r="I57" s="96" t="str">
        <f>VLOOKUP(E57,VIP!$A$2:$O8636,8,FALSE)</f>
        <v>Si</v>
      </c>
      <c r="J57" s="96" t="str">
        <f>VLOOKUP(E57,VIP!$A$2:$O8586,8,FALSE)</f>
        <v>Si</v>
      </c>
      <c r="K57" s="96" t="str">
        <f>VLOOKUP(E57,VIP!$A$2:$O12160,6,0)</f>
        <v>SI</v>
      </c>
      <c r="L57" s="98" t="s">
        <v>2462</v>
      </c>
      <c r="M57" s="99" t="s">
        <v>2469</v>
      </c>
      <c r="N57" s="99" t="s">
        <v>2476</v>
      </c>
      <c r="O57" s="96" t="s">
        <v>2477</v>
      </c>
      <c r="P57" s="101"/>
      <c r="Q57" s="100" t="s">
        <v>2462</v>
      </c>
    </row>
    <row r="58" spans="1:17" ht="18" x14ac:dyDescent="0.25">
      <c r="A58" s="96" t="str">
        <f>VLOOKUP(E58,'LISTADO ATM'!$A$2:$C$901,3,0)</f>
        <v>DISTRITO NACIONAL</v>
      </c>
      <c r="B58" s="113">
        <v>335813655</v>
      </c>
      <c r="C58" s="97">
        <v>44261.73673611111</v>
      </c>
      <c r="D58" s="96" t="s">
        <v>2472</v>
      </c>
      <c r="E58" s="106">
        <v>600</v>
      </c>
      <c r="F58" s="96" t="str">
        <f>VLOOKUP(E58,VIP!$A$2:$O11695,2,0)</f>
        <v>DRBR600</v>
      </c>
      <c r="G58" s="96" t="str">
        <f>VLOOKUP(E58,'LISTADO ATM'!$A$2:$B$900,2,0)</f>
        <v>ATM S/M Bravo Hipica</v>
      </c>
      <c r="H58" s="96" t="str">
        <f>VLOOKUP(E58,VIP!$A$2:$O16616,7,FALSE)</f>
        <v>N/A</v>
      </c>
      <c r="I58" s="96" t="str">
        <f>VLOOKUP(E58,VIP!$A$2:$O8581,8,FALSE)</f>
        <v>N/A</v>
      </c>
      <c r="J58" s="96" t="str">
        <f>VLOOKUP(E58,VIP!$A$2:$O8531,8,FALSE)</f>
        <v>N/A</v>
      </c>
      <c r="K58" s="96" t="str">
        <f>VLOOKUP(E58,VIP!$A$2:$O12105,6,0)</f>
        <v>N/A</v>
      </c>
      <c r="L58" s="98" t="s">
        <v>2462</v>
      </c>
      <c r="M58" s="99" t="s">
        <v>2469</v>
      </c>
      <c r="N58" s="99" t="s">
        <v>2476</v>
      </c>
      <c r="O58" s="96" t="s">
        <v>2477</v>
      </c>
      <c r="P58" s="96"/>
      <c r="Q58" s="100" t="s">
        <v>2462</v>
      </c>
    </row>
    <row r="59" spans="1:17" ht="18" x14ac:dyDescent="0.25">
      <c r="A59" s="96" t="str">
        <f>VLOOKUP(E59,'LISTADO ATM'!$A$2:$C$901,3,0)</f>
        <v>NORTE</v>
      </c>
      <c r="B59" s="113">
        <v>335813715</v>
      </c>
      <c r="C59" s="97">
        <v>44262.430648148147</v>
      </c>
      <c r="D59" s="96" t="s">
        <v>2509</v>
      </c>
      <c r="E59" s="106">
        <v>728</v>
      </c>
      <c r="F59" s="96" t="str">
        <f>VLOOKUP(E59,VIP!$A$2:$O11704,2,0)</f>
        <v>DRBR051</v>
      </c>
      <c r="G59" s="96" t="str">
        <f>VLOOKUP(E59,'LISTADO ATM'!$A$2:$B$900,2,0)</f>
        <v xml:space="preserve">ATM UNP La Vega Oficina Regional Norcentral </v>
      </c>
      <c r="H59" s="96" t="str">
        <f>VLOOKUP(E59,VIP!$A$2:$O16625,7,FALSE)</f>
        <v>Si</v>
      </c>
      <c r="I59" s="96" t="str">
        <f>VLOOKUP(E59,VIP!$A$2:$O8590,8,FALSE)</f>
        <v>Si</v>
      </c>
      <c r="J59" s="96" t="str">
        <f>VLOOKUP(E59,VIP!$A$2:$O8540,8,FALSE)</f>
        <v>Si</v>
      </c>
      <c r="K59" s="96" t="str">
        <f>VLOOKUP(E59,VIP!$A$2:$O12114,6,0)</f>
        <v>SI</v>
      </c>
      <c r="L59" s="98" t="s">
        <v>2462</v>
      </c>
      <c r="M59" s="99" t="s">
        <v>2469</v>
      </c>
      <c r="N59" s="99" t="s">
        <v>2476</v>
      </c>
      <c r="O59" s="96" t="s">
        <v>2508</v>
      </c>
      <c r="P59" s="96"/>
      <c r="Q59" s="100" t="s">
        <v>2462</v>
      </c>
    </row>
    <row r="60" spans="1:17" ht="18" x14ac:dyDescent="0.25">
      <c r="A60" s="96" t="str">
        <f>VLOOKUP(E60,'LISTADO ATM'!$A$2:$C$901,3,0)</f>
        <v>DISTRITO NACIONAL</v>
      </c>
      <c r="B60" s="113">
        <v>335813160</v>
      </c>
      <c r="C60" s="97">
        <v>44260.668969907405</v>
      </c>
      <c r="D60" s="96" t="s">
        <v>2487</v>
      </c>
      <c r="E60" s="106">
        <v>745</v>
      </c>
      <c r="F60" s="96" t="str">
        <f>VLOOKUP(E60,VIP!$A$2:$O11664,2,0)</f>
        <v>DRBR027</v>
      </c>
      <c r="G60" s="96" t="str">
        <f>VLOOKUP(E60,'LISTADO ATM'!$A$2:$B$900,2,0)</f>
        <v xml:space="preserve">ATM Oficina Ave. Duarte </v>
      </c>
      <c r="H60" s="96" t="str">
        <f>VLOOKUP(E60,VIP!$A$2:$O16585,7,FALSE)</f>
        <v>No</v>
      </c>
      <c r="I60" s="96" t="str">
        <f>VLOOKUP(E60,VIP!$A$2:$O8550,8,FALSE)</f>
        <v>No</v>
      </c>
      <c r="J60" s="96" t="str">
        <f>VLOOKUP(E60,VIP!$A$2:$O8500,8,FALSE)</f>
        <v>No</v>
      </c>
      <c r="K60" s="96" t="str">
        <f>VLOOKUP(E60,VIP!$A$2:$O12074,6,0)</f>
        <v>NO</v>
      </c>
      <c r="L60" s="98" t="s">
        <v>2462</v>
      </c>
      <c r="M60" s="99" t="s">
        <v>2469</v>
      </c>
      <c r="N60" s="99" t="s">
        <v>2476</v>
      </c>
      <c r="O60" s="96" t="s">
        <v>2490</v>
      </c>
      <c r="P60" s="100"/>
      <c r="Q60" s="100" t="s">
        <v>2462</v>
      </c>
    </row>
    <row r="61" spans="1:17" ht="18" x14ac:dyDescent="0.25">
      <c r="A61" s="96" t="str">
        <f>VLOOKUP(E61,'LISTADO ATM'!$A$2:$C$901,3,0)</f>
        <v>SUR</v>
      </c>
      <c r="B61" s="113">
        <v>335813793</v>
      </c>
      <c r="C61" s="97">
        <v>44262.78162037037</v>
      </c>
      <c r="D61" s="96" t="s">
        <v>2487</v>
      </c>
      <c r="E61" s="106">
        <v>764</v>
      </c>
      <c r="F61" s="96" t="str">
        <f>VLOOKUP(E61,VIP!$A$2:$O11743,2,0)</f>
        <v>DRBR451</v>
      </c>
      <c r="G61" s="96" t="str">
        <f>VLOOKUP(E61,'LISTADO ATM'!$A$2:$B$900,2,0)</f>
        <v xml:space="preserve">ATM Oficina Elías Piña </v>
      </c>
      <c r="H61" s="96" t="str">
        <f>VLOOKUP(E61,VIP!$A$2:$O16664,7,FALSE)</f>
        <v>Si</v>
      </c>
      <c r="I61" s="96" t="str">
        <f>VLOOKUP(E61,VIP!$A$2:$O8629,8,FALSE)</f>
        <v>Si</v>
      </c>
      <c r="J61" s="96" t="str">
        <f>VLOOKUP(E61,VIP!$A$2:$O8579,8,FALSE)</f>
        <v>Si</v>
      </c>
      <c r="K61" s="96" t="str">
        <f>VLOOKUP(E61,VIP!$A$2:$O12153,6,0)</f>
        <v>NO</v>
      </c>
      <c r="L61" s="98" t="s">
        <v>2462</v>
      </c>
      <c r="M61" s="99" t="s">
        <v>2469</v>
      </c>
      <c r="N61" s="99" t="s">
        <v>2476</v>
      </c>
      <c r="O61" s="96" t="s">
        <v>2490</v>
      </c>
      <c r="P61" s="101"/>
      <c r="Q61" s="100" t="s">
        <v>2462</v>
      </c>
    </row>
    <row r="62" spans="1:17" ht="18" x14ac:dyDescent="0.25">
      <c r="A62" s="96" t="str">
        <f>VLOOKUP(E62,'LISTADO ATM'!$A$2:$C$901,3,0)</f>
        <v>DISTRITO NACIONAL</v>
      </c>
      <c r="B62" s="113">
        <v>335813795</v>
      </c>
      <c r="C62" s="97">
        <v>44262.89980324074</v>
      </c>
      <c r="D62" s="96" t="s">
        <v>2487</v>
      </c>
      <c r="E62" s="106">
        <v>911</v>
      </c>
      <c r="F62" s="96" t="str">
        <f>VLOOKUP(E62,VIP!$A$2:$O11748,2,0)</f>
        <v>DRBR911</v>
      </c>
      <c r="G62" s="96" t="str">
        <f>VLOOKUP(E62,'LISTADO ATM'!$A$2:$B$900,2,0)</f>
        <v xml:space="preserve">ATM Oficina Venezuela II </v>
      </c>
      <c r="H62" s="96" t="str">
        <f>VLOOKUP(E62,VIP!$A$2:$O16669,7,FALSE)</f>
        <v>Si</v>
      </c>
      <c r="I62" s="96" t="str">
        <f>VLOOKUP(E62,VIP!$A$2:$O8634,8,FALSE)</f>
        <v>Si</v>
      </c>
      <c r="J62" s="96" t="str">
        <f>VLOOKUP(E62,VIP!$A$2:$O8584,8,FALSE)</f>
        <v>Si</v>
      </c>
      <c r="K62" s="96" t="str">
        <f>VLOOKUP(E62,VIP!$A$2:$O12158,6,0)</f>
        <v>SI</v>
      </c>
      <c r="L62" s="98" t="s">
        <v>2462</v>
      </c>
      <c r="M62" s="99" t="s">
        <v>2469</v>
      </c>
      <c r="N62" s="99" t="s">
        <v>2476</v>
      </c>
      <c r="O62" s="96" t="s">
        <v>2490</v>
      </c>
      <c r="P62" s="101"/>
      <c r="Q62" s="100" t="s">
        <v>2462</v>
      </c>
    </row>
    <row r="63" spans="1:17" ht="18" x14ac:dyDescent="0.25">
      <c r="A63" s="96" t="str">
        <f>VLOOKUP(E63,'LISTADO ATM'!$A$2:$C$901,3,0)</f>
        <v>DISTRITO NACIONAL</v>
      </c>
      <c r="B63" s="113">
        <v>335813348</v>
      </c>
      <c r="C63" s="97">
        <v>44260.796712962961</v>
      </c>
      <c r="D63" s="96" t="s">
        <v>2189</v>
      </c>
      <c r="E63" s="106">
        <v>23</v>
      </c>
      <c r="F63" s="96" t="str">
        <f>VLOOKUP(E63,VIP!$A$2:$O11654,2,0)</f>
        <v>DRBR023</v>
      </c>
      <c r="G63" s="96" t="str">
        <f>VLOOKUP(E63,'LISTADO ATM'!$A$2:$B$900,2,0)</f>
        <v xml:space="preserve">ATM Oficina México </v>
      </c>
      <c r="H63" s="96" t="str">
        <f>VLOOKUP(E63,VIP!$A$2:$O16575,7,FALSE)</f>
        <v>Si</v>
      </c>
      <c r="I63" s="96" t="str">
        <f>VLOOKUP(E63,VIP!$A$2:$O8540,8,FALSE)</f>
        <v>Si</v>
      </c>
      <c r="J63" s="96" t="str">
        <f>VLOOKUP(E63,VIP!$A$2:$O8490,8,FALSE)</f>
        <v>Si</v>
      </c>
      <c r="K63" s="96" t="str">
        <f>VLOOKUP(E63,VIP!$A$2:$O12064,6,0)</f>
        <v>NO</v>
      </c>
      <c r="L63" s="98" t="s">
        <v>2440</v>
      </c>
      <c r="M63" s="99" t="s">
        <v>2469</v>
      </c>
      <c r="N63" s="99" t="s">
        <v>2476</v>
      </c>
      <c r="O63" s="96" t="s">
        <v>2478</v>
      </c>
      <c r="P63" s="100"/>
      <c r="Q63" s="100" t="s">
        <v>2440</v>
      </c>
    </row>
    <row r="64" spans="1:17" ht="18" x14ac:dyDescent="0.25">
      <c r="A64" s="96" t="str">
        <f>VLOOKUP(E64,'LISTADO ATM'!$A$2:$C$901,3,0)</f>
        <v>SUR</v>
      </c>
      <c r="B64" s="113">
        <v>335813743</v>
      </c>
      <c r="C64" s="97">
        <v>44262.488819444443</v>
      </c>
      <c r="D64" s="96" t="s">
        <v>2189</v>
      </c>
      <c r="E64" s="106">
        <v>131</v>
      </c>
      <c r="F64" s="96" t="str">
        <f>VLOOKUP(E64,VIP!$A$2:$O11716,2,0)</f>
        <v>DRBR131</v>
      </c>
      <c r="G64" s="96" t="str">
        <f>VLOOKUP(E64,'LISTADO ATM'!$A$2:$B$900,2,0)</f>
        <v xml:space="preserve">ATM Oficina Baní I </v>
      </c>
      <c r="H64" s="96" t="str">
        <f>VLOOKUP(E64,VIP!$A$2:$O16637,7,FALSE)</f>
        <v>Si</v>
      </c>
      <c r="I64" s="96" t="str">
        <f>VLOOKUP(E64,VIP!$A$2:$O8602,8,FALSE)</f>
        <v>Si</v>
      </c>
      <c r="J64" s="96" t="str">
        <f>VLOOKUP(E64,VIP!$A$2:$O8552,8,FALSE)</f>
        <v>Si</v>
      </c>
      <c r="K64" s="96" t="str">
        <f>VLOOKUP(E64,VIP!$A$2:$O12126,6,0)</f>
        <v>NO</v>
      </c>
      <c r="L64" s="98" t="s">
        <v>2440</v>
      </c>
      <c r="M64" s="99" t="s">
        <v>2469</v>
      </c>
      <c r="N64" s="99" t="s">
        <v>2476</v>
      </c>
      <c r="O64" s="96" t="s">
        <v>2478</v>
      </c>
      <c r="P64" s="96"/>
      <c r="Q64" s="100" t="s">
        <v>2440</v>
      </c>
    </row>
    <row r="65" spans="1:17" ht="18" x14ac:dyDescent="0.25">
      <c r="A65" s="96" t="str">
        <f>VLOOKUP(E65,'LISTADO ATM'!$A$2:$C$901,3,0)</f>
        <v>NORTE</v>
      </c>
      <c r="B65" s="113">
        <v>335813798</v>
      </c>
      <c r="C65" s="97">
        <v>44262.940428240741</v>
      </c>
      <c r="D65" s="96" t="s">
        <v>2190</v>
      </c>
      <c r="E65" s="106">
        <v>95</v>
      </c>
      <c r="F65" s="96" t="str">
        <f>VLOOKUP(E65,VIP!$A$2:$O11745,2,0)</f>
        <v>DRBR095</v>
      </c>
      <c r="G65" s="96" t="str">
        <f>VLOOKUP(E65,'LISTADO ATM'!$A$2:$B$900,2,0)</f>
        <v xml:space="preserve">ATM Oficina Tenares </v>
      </c>
      <c r="H65" s="96" t="str">
        <f>VLOOKUP(E65,VIP!$A$2:$O16666,7,FALSE)</f>
        <v>Si</v>
      </c>
      <c r="I65" s="96" t="str">
        <f>VLOOKUP(E65,VIP!$A$2:$O8631,8,FALSE)</f>
        <v>Si</v>
      </c>
      <c r="J65" s="96" t="str">
        <f>VLOOKUP(E65,VIP!$A$2:$O8581,8,FALSE)</f>
        <v>Si</v>
      </c>
      <c r="K65" s="96" t="str">
        <f>VLOOKUP(E65,VIP!$A$2:$O12155,6,0)</f>
        <v>SI</v>
      </c>
      <c r="L65" s="98" t="s">
        <v>2434</v>
      </c>
      <c r="M65" s="99" t="s">
        <v>2469</v>
      </c>
      <c r="N65" s="99" t="s">
        <v>2476</v>
      </c>
      <c r="O65" s="96" t="s">
        <v>2502</v>
      </c>
      <c r="P65" s="99" t="s">
        <v>2510</v>
      </c>
      <c r="Q65" s="100" t="s">
        <v>2434</v>
      </c>
    </row>
    <row r="66" spans="1:17" ht="18" x14ac:dyDescent="0.25">
      <c r="A66" s="96" t="str">
        <f>VLOOKUP(E66,'LISTADO ATM'!$A$2:$C$901,3,0)</f>
        <v>SUR</v>
      </c>
      <c r="B66" s="113">
        <v>335813670</v>
      </c>
      <c r="C66" s="97">
        <v>44261.810949074075</v>
      </c>
      <c r="D66" s="96" t="s">
        <v>2472</v>
      </c>
      <c r="E66" s="106">
        <v>45</v>
      </c>
      <c r="F66" s="96" t="str">
        <f>VLOOKUP(E66,VIP!$A$2:$O11699,2,0)</f>
        <v>DRBR045</v>
      </c>
      <c r="G66" s="96" t="str">
        <f>VLOOKUP(E66,'LISTADO ATM'!$A$2:$B$900,2,0)</f>
        <v xml:space="preserve">ATM Oficina Tamayo </v>
      </c>
      <c r="H66" s="96" t="str">
        <f>VLOOKUP(E66,VIP!$A$2:$O16620,7,FALSE)</f>
        <v>Si</v>
      </c>
      <c r="I66" s="96" t="str">
        <f>VLOOKUP(E66,VIP!$A$2:$O8585,8,FALSE)</f>
        <v>Si</v>
      </c>
      <c r="J66" s="96" t="str">
        <f>VLOOKUP(E66,VIP!$A$2:$O8535,8,FALSE)</f>
        <v>Si</v>
      </c>
      <c r="K66" s="96" t="str">
        <f>VLOOKUP(E66,VIP!$A$2:$O12109,6,0)</f>
        <v>SI</v>
      </c>
      <c r="L66" s="98" t="s">
        <v>2430</v>
      </c>
      <c r="M66" s="99" t="s">
        <v>2469</v>
      </c>
      <c r="N66" s="99" t="s">
        <v>2476</v>
      </c>
      <c r="O66" s="96" t="s">
        <v>2477</v>
      </c>
      <c r="P66" s="96"/>
      <c r="Q66" s="100" t="s">
        <v>2430</v>
      </c>
    </row>
    <row r="67" spans="1:17" ht="18" x14ac:dyDescent="0.25">
      <c r="A67" s="96" t="str">
        <f>VLOOKUP(E67,'LISTADO ATM'!$A$2:$C$901,3,0)</f>
        <v>ESTE</v>
      </c>
      <c r="B67" s="113">
        <v>335813765</v>
      </c>
      <c r="C67" s="97">
        <v>44262.646261574075</v>
      </c>
      <c r="D67" s="96" t="s">
        <v>2472</v>
      </c>
      <c r="E67" s="106">
        <v>114</v>
      </c>
      <c r="F67" s="96" t="str">
        <f>VLOOKUP(E67,VIP!$A$2:$O11731,2,0)</f>
        <v>DRBR114</v>
      </c>
      <c r="G67" s="96" t="str">
        <f>VLOOKUP(E67,'LISTADO ATM'!$A$2:$B$900,2,0)</f>
        <v xml:space="preserve">ATM Oficina Hato Mayor </v>
      </c>
      <c r="H67" s="96" t="str">
        <f>VLOOKUP(E67,VIP!$A$2:$O16652,7,FALSE)</f>
        <v>Si</v>
      </c>
      <c r="I67" s="96" t="str">
        <f>VLOOKUP(E67,VIP!$A$2:$O8617,8,FALSE)</f>
        <v>Si</v>
      </c>
      <c r="J67" s="96" t="str">
        <f>VLOOKUP(E67,VIP!$A$2:$O8567,8,FALSE)</f>
        <v>Si</v>
      </c>
      <c r="K67" s="96" t="str">
        <f>VLOOKUP(E67,VIP!$A$2:$O12141,6,0)</f>
        <v>NO</v>
      </c>
      <c r="L67" s="98" t="s">
        <v>2430</v>
      </c>
      <c r="M67" s="99" t="s">
        <v>2469</v>
      </c>
      <c r="N67" s="99" t="s">
        <v>2476</v>
      </c>
      <c r="O67" s="96" t="s">
        <v>2477</v>
      </c>
      <c r="P67" s="96"/>
      <c r="Q67" s="100" t="s">
        <v>2430</v>
      </c>
    </row>
    <row r="68" spans="1:17" ht="18" x14ac:dyDescent="0.25">
      <c r="A68" s="96" t="str">
        <f>VLOOKUP(E68,'LISTADO ATM'!$A$2:$C$901,3,0)</f>
        <v>DISTRITO NACIONAL</v>
      </c>
      <c r="B68" s="113">
        <v>335813672</v>
      </c>
      <c r="C68" s="97">
        <v>44261.818831018521</v>
      </c>
      <c r="D68" s="96" t="s">
        <v>2472</v>
      </c>
      <c r="E68" s="106">
        <v>235</v>
      </c>
      <c r="F68" s="96" t="str">
        <f>VLOOKUP(E68,VIP!$A$2:$O11697,2,0)</f>
        <v>DRBR235</v>
      </c>
      <c r="G68" s="96" t="str">
        <f>VLOOKUP(E68,'LISTADO ATM'!$A$2:$B$900,2,0)</f>
        <v xml:space="preserve">ATM Oficina Multicentro La Sirena San Isidro </v>
      </c>
      <c r="H68" s="96" t="str">
        <f>VLOOKUP(E68,VIP!$A$2:$O16618,7,FALSE)</f>
        <v>Si</v>
      </c>
      <c r="I68" s="96" t="str">
        <f>VLOOKUP(E68,VIP!$A$2:$O8583,8,FALSE)</f>
        <v>Si</v>
      </c>
      <c r="J68" s="96" t="str">
        <f>VLOOKUP(E68,VIP!$A$2:$O8533,8,FALSE)</f>
        <v>Si</v>
      </c>
      <c r="K68" s="96" t="str">
        <f>VLOOKUP(E68,VIP!$A$2:$O12107,6,0)</f>
        <v>SI</v>
      </c>
      <c r="L68" s="98" t="s">
        <v>2430</v>
      </c>
      <c r="M68" s="99" t="s">
        <v>2469</v>
      </c>
      <c r="N68" s="99" t="s">
        <v>2476</v>
      </c>
      <c r="O68" s="96" t="s">
        <v>2477</v>
      </c>
      <c r="P68" s="96"/>
      <c r="Q68" s="100" t="s">
        <v>2430</v>
      </c>
    </row>
    <row r="69" spans="1:17" ht="18" x14ac:dyDescent="0.25">
      <c r="A69" s="96" t="str">
        <f>VLOOKUP(E69,'LISTADO ATM'!$A$2:$C$901,3,0)</f>
        <v>SUR</v>
      </c>
      <c r="B69" s="113" t="s">
        <v>2524</v>
      </c>
      <c r="C69" s="97">
        <v>44263.311296296299</v>
      </c>
      <c r="D69" s="96" t="s">
        <v>2472</v>
      </c>
      <c r="E69" s="106">
        <v>252</v>
      </c>
      <c r="F69" s="96" t="str">
        <f>VLOOKUP(E69,VIP!$A$2:$O11752,2,0)</f>
        <v>DRBR252</v>
      </c>
      <c r="G69" s="96" t="str">
        <f>VLOOKUP(E69,'LISTADO ATM'!$A$2:$B$900,2,0)</f>
        <v xml:space="preserve">ATM Banco Agrícola (Barahona) </v>
      </c>
      <c r="H69" s="96" t="str">
        <f>VLOOKUP(E69,VIP!$A$2:$O16673,7,FALSE)</f>
        <v>Si</v>
      </c>
      <c r="I69" s="96" t="str">
        <f>VLOOKUP(E69,VIP!$A$2:$O8638,8,FALSE)</f>
        <v>Si</v>
      </c>
      <c r="J69" s="96" t="str">
        <f>VLOOKUP(E69,VIP!$A$2:$O8588,8,FALSE)</f>
        <v>Si</v>
      </c>
      <c r="K69" s="96" t="str">
        <f>VLOOKUP(E69,VIP!$A$2:$O12162,6,0)</f>
        <v>NO</v>
      </c>
      <c r="L69" s="98" t="s">
        <v>2430</v>
      </c>
      <c r="M69" s="99" t="s">
        <v>2469</v>
      </c>
      <c r="N69" s="99" t="s">
        <v>2476</v>
      </c>
      <c r="O69" s="96" t="s">
        <v>2477</v>
      </c>
      <c r="P69" s="101"/>
      <c r="Q69" s="100" t="s">
        <v>2430</v>
      </c>
    </row>
    <row r="70" spans="1:17" ht="18" x14ac:dyDescent="0.25">
      <c r="A70" s="96" t="str">
        <f>VLOOKUP(E70,'LISTADO ATM'!$A$2:$C$901,3,0)</f>
        <v>DISTRITO NACIONAL</v>
      </c>
      <c r="B70" s="113">
        <v>335813654</v>
      </c>
      <c r="C70" s="97">
        <v>44261.733923611115</v>
      </c>
      <c r="D70" s="96" t="s">
        <v>2487</v>
      </c>
      <c r="E70" s="106">
        <v>354</v>
      </c>
      <c r="F70" s="96" t="str">
        <f>VLOOKUP(E70,VIP!$A$2:$O11696,2,0)</f>
        <v>DRBR354</v>
      </c>
      <c r="G70" s="96" t="str">
        <f>VLOOKUP(E70,'LISTADO ATM'!$A$2:$B$900,2,0)</f>
        <v xml:space="preserve">ATM Oficina Núñez de Cáceres II </v>
      </c>
      <c r="H70" s="96" t="str">
        <f>VLOOKUP(E70,VIP!$A$2:$O16617,7,FALSE)</f>
        <v>Si</v>
      </c>
      <c r="I70" s="96" t="str">
        <f>VLOOKUP(E70,VIP!$A$2:$O8582,8,FALSE)</f>
        <v>Si</v>
      </c>
      <c r="J70" s="96" t="str">
        <f>VLOOKUP(E70,VIP!$A$2:$O8532,8,FALSE)</f>
        <v>Si</v>
      </c>
      <c r="K70" s="96" t="str">
        <f>VLOOKUP(E70,VIP!$A$2:$O12106,6,0)</f>
        <v>NO</v>
      </c>
      <c r="L70" s="98" t="s">
        <v>2430</v>
      </c>
      <c r="M70" s="99" t="s">
        <v>2469</v>
      </c>
      <c r="N70" s="99" t="s">
        <v>2476</v>
      </c>
      <c r="O70" s="96" t="s">
        <v>2490</v>
      </c>
      <c r="P70" s="96"/>
      <c r="Q70" s="100" t="s">
        <v>2430</v>
      </c>
    </row>
    <row r="71" spans="1:17" ht="18" x14ac:dyDescent="0.25">
      <c r="A71" s="96" t="str">
        <f>VLOOKUP(E71,'LISTADO ATM'!$A$2:$C$901,3,0)</f>
        <v>DISTRITO NACIONAL</v>
      </c>
      <c r="B71" s="113">
        <v>335813653</v>
      </c>
      <c r="C71" s="97">
        <v>44261.707754629628</v>
      </c>
      <c r="D71" s="96" t="s">
        <v>2472</v>
      </c>
      <c r="E71" s="106">
        <v>387</v>
      </c>
      <c r="F71" s="96" t="str">
        <f>VLOOKUP(E71,VIP!$A$2:$O11697,2,0)</f>
        <v>DRBR387</v>
      </c>
      <c r="G71" s="96" t="str">
        <f>VLOOKUP(E71,'LISTADO ATM'!$A$2:$B$900,2,0)</f>
        <v xml:space="preserve">ATM S/M La Cadena San Vicente de Paul </v>
      </c>
      <c r="H71" s="96" t="str">
        <f>VLOOKUP(E71,VIP!$A$2:$O16618,7,FALSE)</f>
        <v>Si</v>
      </c>
      <c r="I71" s="96" t="str">
        <f>VLOOKUP(E71,VIP!$A$2:$O8583,8,FALSE)</f>
        <v>Si</v>
      </c>
      <c r="J71" s="96" t="str">
        <f>VLOOKUP(E71,VIP!$A$2:$O8533,8,FALSE)</f>
        <v>Si</v>
      </c>
      <c r="K71" s="96" t="str">
        <f>VLOOKUP(E71,VIP!$A$2:$O12107,6,0)</f>
        <v>NO</v>
      </c>
      <c r="L71" s="98" t="s">
        <v>2430</v>
      </c>
      <c r="M71" s="99" t="s">
        <v>2469</v>
      </c>
      <c r="N71" s="99" t="s">
        <v>2476</v>
      </c>
      <c r="O71" s="96" t="s">
        <v>2477</v>
      </c>
      <c r="P71" s="96"/>
      <c r="Q71" s="100" t="s">
        <v>2430</v>
      </c>
    </row>
    <row r="72" spans="1:17" ht="18" x14ac:dyDescent="0.25">
      <c r="A72" s="96" t="str">
        <f>VLOOKUP(E72,'LISTADO ATM'!$A$2:$C$901,3,0)</f>
        <v>ESTE</v>
      </c>
      <c r="B72" s="113" t="s">
        <v>2513</v>
      </c>
      <c r="C72" s="97">
        <v>44263.045416666668</v>
      </c>
      <c r="D72" s="96" t="s">
        <v>2472</v>
      </c>
      <c r="E72" s="106">
        <v>429</v>
      </c>
      <c r="F72" s="96" t="str">
        <f>VLOOKUP(E72,VIP!$A$2:$O11746,2,0)</f>
        <v>DRBR429</v>
      </c>
      <c r="G72" s="96" t="str">
        <f>VLOOKUP(E72,'LISTADO ATM'!$A$2:$B$900,2,0)</f>
        <v xml:space="preserve">ATM Oficina Jumbo La Romana </v>
      </c>
      <c r="H72" s="96" t="str">
        <f>VLOOKUP(E72,VIP!$A$2:$O16667,7,FALSE)</f>
        <v>Si</v>
      </c>
      <c r="I72" s="96" t="str">
        <f>VLOOKUP(E72,VIP!$A$2:$O8632,8,FALSE)</f>
        <v>Si</v>
      </c>
      <c r="J72" s="96" t="str">
        <f>VLOOKUP(E72,VIP!$A$2:$O8582,8,FALSE)</f>
        <v>Si</v>
      </c>
      <c r="K72" s="96" t="str">
        <f>VLOOKUP(E72,VIP!$A$2:$O12156,6,0)</f>
        <v>NO</v>
      </c>
      <c r="L72" s="98" t="s">
        <v>2430</v>
      </c>
      <c r="M72" s="99" t="s">
        <v>2469</v>
      </c>
      <c r="N72" s="99" t="s">
        <v>2476</v>
      </c>
      <c r="O72" s="96" t="s">
        <v>2477</v>
      </c>
      <c r="P72" s="101"/>
      <c r="Q72" s="100" t="s">
        <v>2430</v>
      </c>
    </row>
    <row r="73" spans="1:17" ht="18" x14ac:dyDescent="0.25">
      <c r="A73" s="96" t="str">
        <f>VLOOKUP(E73,'LISTADO ATM'!$A$2:$C$901,3,0)</f>
        <v>DISTRITO NACIONAL</v>
      </c>
      <c r="B73" s="113">
        <v>335813404</v>
      </c>
      <c r="C73" s="97">
        <v>44261.36041666667</v>
      </c>
      <c r="D73" s="96" t="s">
        <v>2472</v>
      </c>
      <c r="E73" s="106">
        <v>458</v>
      </c>
      <c r="F73" s="96" t="str">
        <f>VLOOKUP(E73,VIP!$A$2:$O11743,2,0)</f>
        <v>DRBR458</v>
      </c>
      <c r="G73" s="96" t="str">
        <f>VLOOKUP(E73,'LISTADO ATM'!$A$2:$B$900,2,0)</f>
        <v>ATM Hospital Dario Contreras</v>
      </c>
      <c r="H73" s="96" t="str">
        <f>VLOOKUP(E73,VIP!$A$2:$O16664,7,FALSE)</f>
        <v>Si</v>
      </c>
      <c r="I73" s="96" t="str">
        <f>VLOOKUP(E73,VIP!$A$2:$O8629,8,FALSE)</f>
        <v>Si</v>
      </c>
      <c r="J73" s="96" t="str">
        <f>VLOOKUP(E73,VIP!$A$2:$O8579,8,FALSE)</f>
        <v>Si</v>
      </c>
      <c r="K73" s="96" t="str">
        <f>VLOOKUP(E73,VIP!$A$2:$O12153,6,0)</f>
        <v>NO</v>
      </c>
      <c r="L73" s="98" t="s">
        <v>2430</v>
      </c>
      <c r="M73" s="99" t="s">
        <v>2469</v>
      </c>
      <c r="N73" s="99" t="s">
        <v>2476</v>
      </c>
      <c r="O73" s="96" t="s">
        <v>2477</v>
      </c>
      <c r="P73" s="101"/>
      <c r="Q73" s="100" t="s">
        <v>2430</v>
      </c>
    </row>
    <row r="74" spans="1:17" ht="18" x14ac:dyDescent="0.25">
      <c r="A74" s="96" t="str">
        <f>VLOOKUP(E74,'LISTADO ATM'!$A$2:$C$901,3,0)</f>
        <v>DISTRITO NACIONAL</v>
      </c>
      <c r="B74" s="113">
        <v>335813660</v>
      </c>
      <c r="C74" s="97">
        <v>44261.781608796293</v>
      </c>
      <c r="D74" s="96" t="s">
        <v>2472</v>
      </c>
      <c r="E74" s="106">
        <v>629</v>
      </c>
      <c r="F74" s="96" t="str">
        <f>VLOOKUP(E74,VIP!$A$2:$O11693,2,0)</f>
        <v>DRBR24M</v>
      </c>
      <c r="G74" s="96" t="str">
        <f>VLOOKUP(E74,'LISTADO ATM'!$A$2:$B$900,2,0)</f>
        <v xml:space="preserve">ATM Oficina Americana Independencia I </v>
      </c>
      <c r="H74" s="96" t="str">
        <f>VLOOKUP(E74,VIP!$A$2:$O16614,7,FALSE)</f>
        <v>Si</v>
      </c>
      <c r="I74" s="96" t="str">
        <f>VLOOKUP(E74,VIP!$A$2:$O8579,8,FALSE)</f>
        <v>Si</v>
      </c>
      <c r="J74" s="96" t="str">
        <f>VLOOKUP(E74,VIP!$A$2:$O8529,8,FALSE)</f>
        <v>Si</v>
      </c>
      <c r="K74" s="96" t="str">
        <f>VLOOKUP(E74,VIP!$A$2:$O12103,6,0)</f>
        <v>SI</v>
      </c>
      <c r="L74" s="98" t="s">
        <v>2430</v>
      </c>
      <c r="M74" s="99" t="s">
        <v>2469</v>
      </c>
      <c r="N74" s="99" t="s">
        <v>2476</v>
      </c>
      <c r="O74" s="96" t="s">
        <v>2477</v>
      </c>
      <c r="P74" s="96"/>
      <c r="Q74" s="100" t="s">
        <v>2430</v>
      </c>
    </row>
    <row r="75" spans="1:17" ht="18" x14ac:dyDescent="0.25">
      <c r="A75" s="96" t="str">
        <f>VLOOKUP(E75,'LISTADO ATM'!$A$2:$C$901,3,0)</f>
        <v>ESTE</v>
      </c>
      <c r="B75" s="113">
        <v>335813750</v>
      </c>
      <c r="C75" s="97">
        <v>44262.554155092592</v>
      </c>
      <c r="D75" s="96" t="s">
        <v>2472</v>
      </c>
      <c r="E75" s="106">
        <v>651</v>
      </c>
      <c r="F75" s="96" t="str">
        <f>VLOOKUP(E75,VIP!$A$2:$O11719,2,0)</f>
        <v>DRBR651</v>
      </c>
      <c r="G75" s="96" t="str">
        <f>VLOOKUP(E75,'LISTADO ATM'!$A$2:$B$900,2,0)</f>
        <v>ATM Eco Petroleo Romana</v>
      </c>
      <c r="H75" s="96" t="str">
        <f>VLOOKUP(E75,VIP!$A$2:$O16640,7,FALSE)</f>
        <v>Si</v>
      </c>
      <c r="I75" s="96" t="str">
        <f>VLOOKUP(E75,VIP!$A$2:$O8605,8,FALSE)</f>
        <v>Si</v>
      </c>
      <c r="J75" s="96" t="str">
        <f>VLOOKUP(E75,VIP!$A$2:$O8555,8,FALSE)</f>
        <v>Si</v>
      </c>
      <c r="K75" s="96" t="str">
        <f>VLOOKUP(E75,VIP!$A$2:$O12129,6,0)</f>
        <v>NO</v>
      </c>
      <c r="L75" s="98" t="s">
        <v>2430</v>
      </c>
      <c r="M75" s="99" t="s">
        <v>2469</v>
      </c>
      <c r="N75" s="99" t="s">
        <v>2476</v>
      </c>
      <c r="O75" s="96" t="s">
        <v>2477</v>
      </c>
      <c r="P75" s="96"/>
      <c r="Q75" s="100" t="s">
        <v>2430</v>
      </c>
    </row>
    <row r="76" spans="1:17" ht="18" x14ac:dyDescent="0.25">
      <c r="A76" s="96" t="str">
        <f>VLOOKUP(E76,'LISTADO ATM'!$A$2:$C$901,3,0)</f>
        <v>DISTRITO NACIONAL</v>
      </c>
      <c r="B76" s="113">
        <v>335813671</v>
      </c>
      <c r="C76" s="97">
        <v>44261.81585648148</v>
      </c>
      <c r="D76" s="96" t="s">
        <v>2472</v>
      </c>
      <c r="E76" s="106">
        <v>684</v>
      </c>
      <c r="F76" s="96" t="str">
        <f>VLOOKUP(E76,VIP!$A$2:$O11698,2,0)</f>
        <v>DRBR684</v>
      </c>
      <c r="G76" s="96" t="str">
        <f>VLOOKUP(E76,'LISTADO ATM'!$A$2:$B$900,2,0)</f>
        <v>ATM Estación Texaco Prolongación 27 Febrero</v>
      </c>
      <c r="H76" s="96" t="str">
        <f>VLOOKUP(E76,VIP!$A$2:$O16619,7,FALSE)</f>
        <v>NO</v>
      </c>
      <c r="I76" s="96" t="str">
        <f>VLOOKUP(E76,VIP!$A$2:$O8584,8,FALSE)</f>
        <v>NO</v>
      </c>
      <c r="J76" s="96" t="str">
        <f>VLOOKUP(E76,VIP!$A$2:$O8534,8,FALSE)</f>
        <v>NO</v>
      </c>
      <c r="K76" s="96" t="str">
        <f>VLOOKUP(E76,VIP!$A$2:$O12108,6,0)</f>
        <v>NO</v>
      </c>
      <c r="L76" s="98" t="s">
        <v>2430</v>
      </c>
      <c r="M76" s="99" t="s">
        <v>2469</v>
      </c>
      <c r="N76" s="99" t="s">
        <v>2476</v>
      </c>
      <c r="O76" s="96" t="s">
        <v>2477</v>
      </c>
      <c r="P76" s="96"/>
      <c r="Q76" s="100" t="s">
        <v>2430</v>
      </c>
    </row>
    <row r="77" spans="1:17" ht="18" x14ac:dyDescent="0.25">
      <c r="A77" s="96" t="str">
        <f>VLOOKUP(E77,'LISTADO ATM'!$A$2:$C$901,3,0)</f>
        <v>DISTRITO NACIONAL</v>
      </c>
      <c r="B77" s="113" t="s">
        <v>2516</v>
      </c>
      <c r="C77" s="97">
        <v>44263.022928240738</v>
      </c>
      <c r="D77" s="96" t="s">
        <v>2472</v>
      </c>
      <c r="E77" s="106">
        <v>696</v>
      </c>
      <c r="F77" s="96" t="str">
        <f>VLOOKUP(E77,VIP!$A$2:$O11749,2,0)</f>
        <v>DRBR696</v>
      </c>
      <c r="G77" s="96" t="str">
        <f>VLOOKUP(E77,'LISTADO ATM'!$A$2:$B$900,2,0)</f>
        <v>ATM Olé Jacobo Majluta</v>
      </c>
      <c r="H77" s="96" t="str">
        <f>VLOOKUP(E77,VIP!$A$2:$O16670,7,FALSE)</f>
        <v>Si</v>
      </c>
      <c r="I77" s="96" t="str">
        <f>VLOOKUP(E77,VIP!$A$2:$O8635,8,FALSE)</f>
        <v>Si</v>
      </c>
      <c r="J77" s="96" t="str">
        <f>VLOOKUP(E77,VIP!$A$2:$O8585,8,FALSE)</f>
        <v>Si</v>
      </c>
      <c r="K77" s="96" t="str">
        <f>VLOOKUP(E77,VIP!$A$2:$O12159,6,0)</f>
        <v>NO</v>
      </c>
      <c r="L77" s="98" t="s">
        <v>2430</v>
      </c>
      <c r="M77" s="99" t="s">
        <v>2469</v>
      </c>
      <c r="N77" s="99" t="s">
        <v>2476</v>
      </c>
      <c r="O77" s="96" t="s">
        <v>2477</v>
      </c>
      <c r="P77" s="101"/>
      <c r="Q77" s="100" t="s">
        <v>2430</v>
      </c>
    </row>
    <row r="78" spans="1:17" ht="18" x14ac:dyDescent="0.25">
      <c r="A78" s="96" t="str">
        <f>VLOOKUP(E78,'LISTADO ATM'!$A$2:$C$901,3,0)</f>
        <v>DISTRITO NACIONAL</v>
      </c>
      <c r="B78" s="113" t="s">
        <v>2515</v>
      </c>
      <c r="C78" s="97">
        <v>44263.025266203702</v>
      </c>
      <c r="D78" s="96" t="s">
        <v>2472</v>
      </c>
      <c r="E78" s="106">
        <v>710</v>
      </c>
      <c r="F78" s="96" t="str">
        <f>VLOOKUP(E78,VIP!$A$2:$O11748,2,0)</f>
        <v>DRBR506</v>
      </c>
      <c r="G78" s="96" t="str">
        <f>VLOOKUP(E78,'LISTADO ATM'!$A$2:$B$900,2,0)</f>
        <v xml:space="preserve">ATM S/M Soberano </v>
      </c>
      <c r="H78" s="96" t="str">
        <f>VLOOKUP(E78,VIP!$A$2:$O16669,7,FALSE)</f>
        <v>Si</v>
      </c>
      <c r="I78" s="96" t="str">
        <f>VLOOKUP(E78,VIP!$A$2:$O8634,8,FALSE)</f>
        <v>Si</v>
      </c>
      <c r="J78" s="96" t="str">
        <f>VLOOKUP(E78,VIP!$A$2:$O8584,8,FALSE)</f>
        <v>Si</v>
      </c>
      <c r="K78" s="96" t="str">
        <f>VLOOKUP(E78,VIP!$A$2:$O12158,6,0)</f>
        <v>NO</v>
      </c>
      <c r="L78" s="98" t="s">
        <v>2430</v>
      </c>
      <c r="M78" s="99" t="s">
        <v>2469</v>
      </c>
      <c r="N78" s="99" t="s">
        <v>2476</v>
      </c>
      <c r="O78" s="96" t="s">
        <v>2477</v>
      </c>
      <c r="P78" s="101"/>
      <c r="Q78" s="100" t="s">
        <v>2430</v>
      </c>
    </row>
    <row r="79" spans="1:17" ht="18" x14ac:dyDescent="0.25">
      <c r="A79" s="96" t="str">
        <f>VLOOKUP(E79,'LISTADO ATM'!$A$2:$C$901,3,0)</f>
        <v>DISTRITO NACIONAL</v>
      </c>
      <c r="B79" s="113">
        <v>335813716</v>
      </c>
      <c r="C79" s="97">
        <v>44262.434386574074</v>
      </c>
      <c r="D79" s="96" t="s">
        <v>2472</v>
      </c>
      <c r="E79" s="106">
        <v>717</v>
      </c>
      <c r="F79" s="96" t="str">
        <f>VLOOKUP(E79,VIP!$A$2:$O11705,2,0)</f>
        <v>DRBR24K</v>
      </c>
      <c r="G79" s="96" t="str">
        <f>VLOOKUP(E79,'LISTADO ATM'!$A$2:$B$900,2,0)</f>
        <v xml:space="preserve">ATM Oficina Los Alcarrizos </v>
      </c>
      <c r="H79" s="96" t="str">
        <f>VLOOKUP(E79,VIP!$A$2:$O16626,7,FALSE)</f>
        <v>Si</v>
      </c>
      <c r="I79" s="96" t="str">
        <f>VLOOKUP(E79,VIP!$A$2:$O8591,8,FALSE)</f>
        <v>Si</v>
      </c>
      <c r="J79" s="96" t="str">
        <f>VLOOKUP(E79,VIP!$A$2:$O8541,8,FALSE)</f>
        <v>Si</v>
      </c>
      <c r="K79" s="96" t="str">
        <f>VLOOKUP(E79,VIP!$A$2:$O12115,6,0)</f>
        <v>SI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96"/>
      <c r="Q79" s="100" t="s">
        <v>2430</v>
      </c>
    </row>
    <row r="80" spans="1:17" ht="18" x14ac:dyDescent="0.25">
      <c r="A80" s="96" t="str">
        <f>VLOOKUP(E80,'LISTADO ATM'!$A$2:$C$901,3,0)</f>
        <v>DISTRITO NACIONAL</v>
      </c>
      <c r="B80" s="113">
        <v>335813762</v>
      </c>
      <c r="C80" s="97">
        <v>44262.643101851849</v>
      </c>
      <c r="D80" s="96" t="s">
        <v>2487</v>
      </c>
      <c r="E80" s="106">
        <v>722</v>
      </c>
      <c r="F80" s="96" t="str">
        <f>VLOOKUP(E80,VIP!$A$2:$O11729,2,0)</f>
        <v>DRBR393</v>
      </c>
      <c r="G80" s="96" t="str">
        <f>VLOOKUP(E80,'LISTADO ATM'!$A$2:$B$900,2,0)</f>
        <v xml:space="preserve">ATM Oficina Charles de Gaulle III </v>
      </c>
      <c r="H80" s="96" t="str">
        <f>VLOOKUP(E80,VIP!$A$2:$O16650,7,FALSE)</f>
        <v>Si</v>
      </c>
      <c r="I80" s="96" t="str">
        <f>VLOOKUP(E80,VIP!$A$2:$O8615,8,FALSE)</f>
        <v>Si</v>
      </c>
      <c r="J80" s="96" t="str">
        <f>VLOOKUP(E80,VIP!$A$2:$O8565,8,FALSE)</f>
        <v>Si</v>
      </c>
      <c r="K80" s="96" t="str">
        <f>VLOOKUP(E80,VIP!$A$2:$O12139,6,0)</f>
        <v>SI</v>
      </c>
      <c r="L80" s="98" t="s">
        <v>2430</v>
      </c>
      <c r="M80" s="99" t="s">
        <v>2469</v>
      </c>
      <c r="N80" s="99" t="s">
        <v>2476</v>
      </c>
      <c r="O80" s="96" t="s">
        <v>2490</v>
      </c>
      <c r="P80" s="96"/>
      <c r="Q80" s="100" t="s">
        <v>2430</v>
      </c>
    </row>
    <row r="81" spans="1:17" ht="18" x14ac:dyDescent="0.25">
      <c r="A81" s="96" t="str">
        <f>VLOOKUP(E81,'LISTADO ATM'!$A$2:$C$901,3,0)</f>
        <v>DISTRITO NACIONAL</v>
      </c>
      <c r="B81" s="113">
        <v>335813652</v>
      </c>
      <c r="C81" s="97">
        <v>44261.706180555557</v>
      </c>
      <c r="D81" s="96" t="s">
        <v>2487</v>
      </c>
      <c r="E81" s="106">
        <v>734</v>
      </c>
      <c r="F81" s="96" t="str">
        <f>VLOOKUP(E81,VIP!$A$2:$O11698,2,0)</f>
        <v>DRBR178</v>
      </c>
      <c r="G81" s="96" t="str">
        <f>VLOOKUP(E81,'LISTADO ATM'!$A$2:$B$900,2,0)</f>
        <v xml:space="preserve">ATM Oficina Independencia I </v>
      </c>
      <c r="H81" s="96" t="str">
        <f>VLOOKUP(E81,VIP!$A$2:$O16619,7,FALSE)</f>
        <v>Si</v>
      </c>
      <c r="I81" s="96" t="str">
        <f>VLOOKUP(E81,VIP!$A$2:$O8584,8,FALSE)</f>
        <v>Si</v>
      </c>
      <c r="J81" s="96" t="str">
        <f>VLOOKUP(E81,VIP!$A$2:$O8534,8,FALSE)</f>
        <v>Si</v>
      </c>
      <c r="K81" s="96" t="str">
        <f>VLOOKUP(E81,VIP!$A$2:$O12108,6,0)</f>
        <v>SI</v>
      </c>
      <c r="L81" s="98" t="s">
        <v>2430</v>
      </c>
      <c r="M81" s="99" t="s">
        <v>2469</v>
      </c>
      <c r="N81" s="99" t="s">
        <v>2476</v>
      </c>
      <c r="O81" s="96" t="s">
        <v>2490</v>
      </c>
      <c r="P81" s="96"/>
      <c r="Q81" s="100" t="s">
        <v>2430</v>
      </c>
    </row>
    <row r="82" spans="1:17" ht="18" x14ac:dyDescent="0.25">
      <c r="A82" s="96" t="str">
        <f>VLOOKUP(E82,'LISTADO ATM'!$A$2:$C$901,3,0)</f>
        <v>ESTE</v>
      </c>
      <c r="B82" s="113">
        <v>335813787</v>
      </c>
      <c r="C82" s="97">
        <v>44262.736516203702</v>
      </c>
      <c r="D82" s="96" t="s">
        <v>2472</v>
      </c>
      <c r="E82" s="106">
        <v>742</v>
      </c>
      <c r="F82" s="96" t="str">
        <f>VLOOKUP(E82,VIP!$A$2:$O11744,2,0)</f>
        <v>DRBR990</v>
      </c>
      <c r="G82" s="96" t="str">
        <f>VLOOKUP(E82,'LISTADO ATM'!$A$2:$B$900,2,0)</f>
        <v xml:space="preserve">ATM Oficina Plaza del Rey (La Romana) </v>
      </c>
      <c r="H82" s="96" t="str">
        <f>VLOOKUP(E82,VIP!$A$2:$O16665,7,FALSE)</f>
        <v>Si</v>
      </c>
      <c r="I82" s="96" t="str">
        <f>VLOOKUP(E82,VIP!$A$2:$O8630,8,FALSE)</f>
        <v>Si</v>
      </c>
      <c r="J82" s="96" t="str">
        <f>VLOOKUP(E82,VIP!$A$2:$O8580,8,FALSE)</f>
        <v>Si</v>
      </c>
      <c r="K82" s="96" t="str">
        <f>VLOOKUP(E82,VIP!$A$2:$O12154,6,0)</f>
        <v>NO</v>
      </c>
      <c r="L82" s="98" t="s">
        <v>2430</v>
      </c>
      <c r="M82" s="99" t="s">
        <v>2469</v>
      </c>
      <c r="N82" s="99" t="s">
        <v>2476</v>
      </c>
      <c r="O82" s="96" t="s">
        <v>2477</v>
      </c>
      <c r="P82" s="101"/>
      <c r="Q82" s="100" t="s">
        <v>2430</v>
      </c>
    </row>
    <row r="83" spans="1:17" ht="18" x14ac:dyDescent="0.25">
      <c r="A83" s="96" t="str">
        <f>VLOOKUP(E83,'LISTADO ATM'!$A$2:$C$901,3,0)</f>
        <v>ESTE</v>
      </c>
      <c r="B83" s="113">
        <v>335813769</v>
      </c>
      <c r="C83" s="97">
        <v>44262.65253472222</v>
      </c>
      <c r="D83" s="96" t="s">
        <v>2472</v>
      </c>
      <c r="E83" s="106">
        <v>843</v>
      </c>
      <c r="F83" s="96" t="str">
        <f>VLOOKUP(E83,VIP!$A$2:$O11735,2,0)</f>
        <v>DRBR843</v>
      </c>
      <c r="G83" s="96" t="str">
        <f>VLOOKUP(E83,'LISTADO ATM'!$A$2:$B$900,2,0)</f>
        <v xml:space="preserve">ATM Oficina Romana Centro </v>
      </c>
      <c r="H83" s="96" t="str">
        <f>VLOOKUP(E83,VIP!$A$2:$O16656,7,FALSE)</f>
        <v>Si</v>
      </c>
      <c r="I83" s="96" t="str">
        <f>VLOOKUP(E83,VIP!$A$2:$O8621,8,FALSE)</f>
        <v>Si</v>
      </c>
      <c r="J83" s="96" t="str">
        <f>VLOOKUP(E83,VIP!$A$2:$O8571,8,FALSE)</f>
        <v>Si</v>
      </c>
      <c r="K83" s="96" t="str">
        <f>VLOOKUP(E83,VIP!$A$2:$O12145,6,0)</f>
        <v>NO</v>
      </c>
      <c r="L83" s="98" t="s">
        <v>2430</v>
      </c>
      <c r="M83" s="99" t="s">
        <v>2469</v>
      </c>
      <c r="N83" s="99" t="s">
        <v>2476</v>
      </c>
      <c r="O83" s="96" t="s">
        <v>2477</v>
      </c>
      <c r="P83" s="96"/>
      <c r="Q83" s="100" t="s">
        <v>2430</v>
      </c>
    </row>
    <row r="84" spans="1:17" ht="18" x14ac:dyDescent="0.25">
      <c r="A84" s="96" t="str">
        <f>VLOOKUP(E84,'LISTADO ATM'!$A$2:$C$901,3,0)</f>
        <v>DISTRITO NACIONAL</v>
      </c>
      <c r="B84" s="113" t="s">
        <v>2514</v>
      </c>
      <c r="C84" s="97">
        <v>44263.027013888888</v>
      </c>
      <c r="D84" s="96" t="s">
        <v>2472</v>
      </c>
      <c r="E84" s="106">
        <v>884</v>
      </c>
      <c r="F84" s="96" t="str">
        <f>VLOOKUP(E84,VIP!$A$2:$O11747,2,0)</f>
        <v>DRBR884</v>
      </c>
      <c r="G84" s="96" t="str">
        <f>VLOOKUP(E84,'LISTADO ATM'!$A$2:$B$900,2,0)</f>
        <v xml:space="preserve">ATM UNP Olé Sabana Perdida </v>
      </c>
      <c r="H84" s="96" t="str">
        <f>VLOOKUP(E84,VIP!$A$2:$O16668,7,FALSE)</f>
        <v>Si</v>
      </c>
      <c r="I84" s="96" t="str">
        <f>VLOOKUP(E84,VIP!$A$2:$O8633,8,FALSE)</f>
        <v>Si</v>
      </c>
      <c r="J84" s="96" t="str">
        <f>VLOOKUP(E84,VIP!$A$2:$O8583,8,FALSE)</f>
        <v>Si</v>
      </c>
      <c r="K84" s="96" t="str">
        <f>VLOOKUP(E84,VIP!$A$2:$O12157,6,0)</f>
        <v>NO</v>
      </c>
      <c r="L84" s="98" t="s">
        <v>2430</v>
      </c>
      <c r="M84" s="99" t="s">
        <v>2469</v>
      </c>
      <c r="N84" s="99" t="s">
        <v>2476</v>
      </c>
      <c r="O84" s="96" t="s">
        <v>2477</v>
      </c>
      <c r="P84" s="101"/>
      <c r="Q84" s="100" t="s">
        <v>2430</v>
      </c>
    </row>
    <row r="85" spans="1:17" ht="18" x14ac:dyDescent="0.25">
      <c r="A85" s="96" t="str">
        <f>VLOOKUP(E85,'LISTADO ATM'!$A$2:$C$901,3,0)</f>
        <v>DISTRITO NACIONAL</v>
      </c>
      <c r="B85" s="113">
        <v>335813748</v>
      </c>
      <c r="C85" s="97">
        <v>44262.542349537034</v>
      </c>
      <c r="D85" s="96" t="s">
        <v>2472</v>
      </c>
      <c r="E85" s="106">
        <v>925</v>
      </c>
      <c r="F85" s="96" t="str">
        <f>VLOOKUP(E85,VIP!$A$2:$O11717,2,0)</f>
        <v>DRBR24L</v>
      </c>
      <c r="G85" s="96" t="str">
        <f>VLOOKUP(E85,'LISTADO ATM'!$A$2:$B$900,2,0)</f>
        <v xml:space="preserve">ATM Oficina Plaza Lama Av. 27 de Febrero </v>
      </c>
      <c r="H85" s="96" t="str">
        <f>VLOOKUP(E85,VIP!$A$2:$O16638,7,FALSE)</f>
        <v>Si</v>
      </c>
      <c r="I85" s="96" t="str">
        <f>VLOOKUP(E85,VIP!$A$2:$O8603,8,FALSE)</f>
        <v>Si</v>
      </c>
      <c r="J85" s="96" t="str">
        <f>VLOOKUP(E85,VIP!$A$2:$O8553,8,FALSE)</f>
        <v>Si</v>
      </c>
      <c r="K85" s="96" t="str">
        <f>VLOOKUP(E85,VIP!$A$2:$O12127,6,0)</f>
        <v>SI</v>
      </c>
      <c r="L85" s="98" t="s">
        <v>2430</v>
      </c>
      <c r="M85" s="99" t="s">
        <v>2469</v>
      </c>
      <c r="N85" s="99" t="s">
        <v>2476</v>
      </c>
      <c r="O85" s="96" t="s">
        <v>2477</v>
      </c>
      <c r="P85" s="96"/>
      <c r="Q85" s="100" t="s">
        <v>2430</v>
      </c>
    </row>
    <row r="86" spans="1:17" ht="18" x14ac:dyDescent="0.25">
      <c r="A86" s="96" t="str">
        <f>VLOOKUP(E86,'LISTADO ATM'!$A$2:$C$901,3,0)</f>
        <v>NORTE</v>
      </c>
      <c r="B86" s="113">
        <v>335813693</v>
      </c>
      <c r="C86" s="97">
        <v>44261.948807870373</v>
      </c>
      <c r="D86" s="96" t="s">
        <v>2487</v>
      </c>
      <c r="E86" s="106">
        <v>944</v>
      </c>
      <c r="F86" s="96" t="str">
        <f>VLOOKUP(E86,VIP!$A$2:$O11696,2,0)</f>
        <v>DRBR944</v>
      </c>
      <c r="G86" s="96" t="str">
        <f>VLOOKUP(E86,'LISTADO ATM'!$A$2:$B$900,2,0)</f>
        <v xml:space="preserve">ATM UNP Mao </v>
      </c>
      <c r="H86" s="96" t="str">
        <f>VLOOKUP(E86,VIP!$A$2:$O16617,7,FALSE)</f>
        <v>Si</v>
      </c>
      <c r="I86" s="96" t="str">
        <f>VLOOKUP(E86,VIP!$A$2:$O8582,8,FALSE)</f>
        <v>Si</v>
      </c>
      <c r="J86" s="96" t="str">
        <f>VLOOKUP(E86,VIP!$A$2:$O8532,8,FALSE)</f>
        <v>Si</v>
      </c>
      <c r="K86" s="96" t="str">
        <f>VLOOKUP(E86,VIP!$A$2:$O12106,6,0)</f>
        <v>NO</v>
      </c>
      <c r="L86" s="98" t="s">
        <v>2430</v>
      </c>
      <c r="M86" s="99" t="s">
        <v>2469</v>
      </c>
      <c r="N86" s="99" t="s">
        <v>2476</v>
      </c>
      <c r="O86" s="96" t="s">
        <v>2490</v>
      </c>
      <c r="P86" s="96"/>
      <c r="Q86" s="100" t="s">
        <v>2430</v>
      </c>
    </row>
    <row r="87" spans="1:17" ht="18" x14ac:dyDescent="0.25">
      <c r="A87" s="96" t="str">
        <f>VLOOKUP(E87,'LISTADO ATM'!$A$2:$C$901,3,0)</f>
        <v>DISTRITO NACIONAL</v>
      </c>
      <c r="B87" s="113">
        <v>335813597</v>
      </c>
      <c r="C87" s="97">
        <v>44261.548460648148</v>
      </c>
      <c r="D87" s="96" t="s">
        <v>2472</v>
      </c>
      <c r="E87" s="106">
        <v>955</v>
      </c>
      <c r="F87" s="96" t="str">
        <f>VLOOKUP(E87,VIP!$A$2:$O11663,2,0)</f>
        <v>DRBR955</v>
      </c>
      <c r="G87" s="96" t="str">
        <f>VLOOKUP(E87,'LISTADO ATM'!$A$2:$B$900,2,0)</f>
        <v xml:space="preserve">ATM Oficina Americana Independencia II </v>
      </c>
      <c r="H87" s="96" t="str">
        <f>VLOOKUP(E87,VIP!$A$2:$O16584,7,FALSE)</f>
        <v>Si</v>
      </c>
      <c r="I87" s="96" t="str">
        <f>VLOOKUP(E87,VIP!$A$2:$O8549,8,FALSE)</f>
        <v>Si</v>
      </c>
      <c r="J87" s="96" t="str">
        <f>VLOOKUP(E87,VIP!$A$2:$O8499,8,FALSE)</f>
        <v>Si</v>
      </c>
      <c r="K87" s="96" t="str">
        <f>VLOOKUP(E87,VIP!$A$2:$O12073,6,0)</f>
        <v>NO</v>
      </c>
      <c r="L87" s="98" t="s">
        <v>2430</v>
      </c>
      <c r="M87" s="99" t="s">
        <v>2469</v>
      </c>
      <c r="N87" s="99" t="s">
        <v>2476</v>
      </c>
      <c r="O87" s="96" t="s">
        <v>2477</v>
      </c>
      <c r="P87" s="100"/>
      <c r="Q87" s="100" t="s">
        <v>2430</v>
      </c>
    </row>
    <row r="88" spans="1:17" ht="18" x14ac:dyDescent="0.25">
      <c r="A88" s="96" t="str">
        <f>VLOOKUP(E88,'LISTADO ATM'!$A$2:$C$901,3,0)</f>
        <v>DISTRITO NACIONAL</v>
      </c>
      <c r="B88" s="113">
        <v>335813656</v>
      </c>
      <c r="C88" s="97">
        <v>44261.739872685182</v>
      </c>
      <c r="D88" s="96" t="s">
        <v>2472</v>
      </c>
      <c r="E88" s="106">
        <v>993</v>
      </c>
      <c r="F88" s="96" t="str">
        <f>VLOOKUP(E88,VIP!$A$2:$O11694,2,0)</f>
        <v>DRBR993</v>
      </c>
      <c r="G88" s="96" t="str">
        <f>VLOOKUP(E88,'LISTADO ATM'!$A$2:$B$900,2,0)</f>
        <v xml:space="preserve">ATM Centro Medico Integral II </v>
      </c>
      <c r="H88" s="96" t="str">
        <f>VLOOKUP(E88,VIP!$A$2:$O16615,7,FALSE)</f>
        <v>Si</v>
      </c>
      <c r="I88" s="96" t="str">
        <f>VLOOKUP(E88,VIP!$A$2:$O8580,8,FALSE)</f>
        <v>Si</v>
      </c>
      <c r="J88" s="96" t="str">
        <f>VLOOKUP(E88,VIP!$A$2:$O8530,8,FALSE)</f>
        <v>Si</v>
      </c>
      <c r="K88" s="96" t="str">
        <f>VLOOKUP(E88,VIP!$A$2:$O12104,6,0)</f>
        <v>NO</v>
      </c>
      <c r="L88" s="98" t="s">
        <v>2430</v>
      </c>
      <c r="M88" s="99" t="s">
        <v>2469</v>
      </c>
      <c r="N88" s="99" t="s">
        <v>2476</v>
      </c>
      <c r="O88" s="96" t="s">
        <v>2477</v>
      </c>
      <c r="P88" s="96"/>
      <c r="Q88" s="100" t="s">
        <v>2430</v>
      </c>
    </row>
    <row r="89" spans="1:17" ht="18" x14ac:dyDescent="0.25">
      <c r="A89" s="96" t="str">
        <f>VLOOKUP(E89,'LISTADO ATM'!$A$2:$C$901,3,0)</f>
        <v>NORTE</v>
      </c>
      <c r="B89" s="113">
        <v>335813797</v>
      </c>
      <c r="C89" s="97">
        <v>44262.917372685188</v>
      </c>
      <c r="D89" s="96" t="s">
        <v>2190</v>
      </c>
      <c r="E89" s="106">
        <v>138</v>
      </c>
      <c r="F89" s="96" t="str">
        <f>VLOOKUP(E89,VIP!$A$2:$O11746,2,0)</f>
        <v>DRBR138</v>
      </c>
      <c r="G89" s="96" t="str">
        <f>VLOOKUP(E89,'LISTADO ATM'!$A$2:$B$900,2,0)</f>
        <v xml:space="preserve">ATM UNP Fantino </v>
      </c>
      <c r="H89" s="96" t="str">
        <f>VLOOKUP(E89,VIP!$A$2:$O16667,7,FALSE)</f>
        <v>Si</v>
      </c>
      <c r="I89" s="96" t="str">
        <f>VLOOKUP(E89,VIP!$A$2:$O8632,8,FALSE)</f>
        <v>Si</v>
      </c>
      <c r="J89" s="96" t="str">
        <f>VLOOKUP(E89,VIP!$A$2:$O8582,8,FALSE)</f>
        <v>Si</v>
      </c>
      <c r="K89" s="96" t="str">
        <f>VLOOKUP(E89,VIP!$A$2:$O12156,6,0)</f>
        <v>NO</v>
      </c>
      <c r="L89" s="98" t="s">
        <v>2495</v>
      </c>
      <c r="M89" s="99" t="s">
        <v>2469</v>
      </c>
      <c r="N89" s="99" t="s">
        <v>2476</v>
      </c>
      <c r="O89" s="96" t="s">
        <v>2502</v>
      </c>
      <c r="P89" s="101"/>
      <c r="Q89" s="100" t="s">
        <v>2495</v>
      </c>
    </row>
    <row r="90" spans="1:17" ht="18" x14ac:dyDescent="0.25">
      <c r="A90" s="96" t="str">
        <f>VLOOKUP(E90,'LISTADO ATM'!$A$2:$C$901,3,0)</f>
        <v>DISTRITO NACIONAL</v>
      </c>
      <c r="B90" s="113">
        <v>335813760</v>
      </c>
      <c r="C90" s="97">
        <v>44262.628518518519</v>
      </c>
      <c r="D90" s="96" t="s">
        <v>2189</v>
      </c>
      <c r="E90" s="106">
        <v>183</v>
      </c>
      <c r="F90" s="96" t="str">
        <f>VLOOKUP(E90,VIP!$A$2:$O11727,2,0)</f>
        <v>DRBR183</v>
      </c>
      <c r="G90" s="96" t="str">
        <f>VLOOKUP(E90,'LISTADO ATM'!$A$2:$B$900,2,0)</f>
        <v>ATM Estación Nativa Km. 22 Aut. Duarte.</v>
      </c>
      <c r="H90" s="96" t="str">
        <f>VLOOKUP(E90,VIP!$A$2:$O16648,7,FALSE)</f>
        <v>N/A</v>
      </c>
      <c r="I90" s="96" t="str">
        <f>VLOOKUP(E90,VIP!$A$2:$O8613,8,FALSE)</f>
        <v>N/A</v>
      </c>
      <c r="J90" s="96" t="str">
        <f>VLOOKUP(E90,VIP!$A$2:$O8563,8,FALSE)</f>
        <v>N/A</v>
      </c>
      <c r="K90" s="96" t="str">
        <f>VLOOKUP(E90,VIP!$A$2:$O12137,6,0)</f>
        <v>N/A</v>
      </c>
      <c r="L90" s="98" t="s">
        <v>2495</v>
      </c>
      <c r="M90" s="99" t="s">
        <v>2469</v>
      </c>
      <c r="N90" s="99" t="s">
        <v>2476</v>
      </c>
      <c r="O90" s="96" t="s">
        <v>2478</v>
      </c>
      <c r="P90" s="96"/>
      <c r="Q90" s="100" t="s">
        <v>2495</v>
      </c>
    </row>
    <row r="91" spans="1:17" ht="18" x14ac:dyDescent="0.25">
      <c r="A91" s="96" t="str">
        <f>VLOOKUP(E91,'LISTADO ATM'!$A$2:$C$901,3,0)</f>
        <v>DISTRITO NACIONAL</v>
      </c>
      <c r="B91" s="113">
        <v>335813717</v>
      </c>
      <c r="C91" s="97">
        <v>44262.437511574077</v>
      </c>
      <c r="D91" s="96" t="s">
        <v>2189</v>
      </c>
      <c r="E91" s="106">
        <v>390</v>
      </c>
      <c r="F91" s="96" t="str">
        <f>VLOOKUP(E91,VIP!$A$2:$O11706,2,0)</f>
        <v>DRBR390</v>
      </c>
      <c r="G91" s="96" t="str">
        <f>VLOOKUP(E91,'LISTADO ATM'!$A$2:$B$900,2,0)</f>
        <v xml:space="preserve">ATM Oficina Boca Chica II </v>
      </c>
      <c r="H91" s="96" t="str">
        <f>VLOOKUP(E91,VIP!$A$2:$O16627,7,FALSE)</f>
        <v>Si</v>
      </c>
      <c r="I91" s="96" t="str">
        <f>VLOOKUP(E91,VIP!$A$2:$O8592,8,FALSE)</f>
        <v>Si</v>
      </c>
      <c r="J91" s="96" t="str">
        <f>VLOOKUP(E91,VIP!$A$2:$O8542,8,FALSE)</f>
        <v>Si</v>
      </c>
      <c r="K91" s="96" t="str">
        <f>VLOOKUP(E91,VIP!$A$2:$O12116,6,0)</f>
        <v>NO</v>
      </c>
      <c r="L91" s="98" t="s">
        <v>2495</v>
      </c>
      <c r="M91" s="99" t="s">
        <v>2469</v>
      </c>
      <c r="N91" s="99" t="s">
        <v>2476</v>
      </c>
      <c r="O91" s="96" t="s">
        <v>2478</v>
      </c>
      <c r="P91" s="96"/>
      <c r="Q91" s="100" t="s">
        <v>2495</v>
      </c>
    </row>
    <row r="92" spans="1:17" ht="18" x14ac:dyDescent="0.25">
      <c r="A92" s="96" t="str">
        <f>VLOOKUP(E92,'LISTADO ATM'!$A$2:$C$901,3,0)</f>
        <v>DISTRITO NACIONAL</v>
      </c>
      <c r="B92" s="113">
        <v>335813785</v>
      </c>
      <c r="C92" s="97">
        <v>44262.717719907407</v>
      </c>
      <c r="D92" s="96" t="s">
        <v>2189</v>
      </c>
      <c r="E92" s="106">
        <v>540</v>
      </c>
      <c r="F92" s="96" t="str">
        <f>VLOOKUP(E92,VIP!$A$2:$O11740,2,0)</f>
        <v>DRBR540</v>
      </c>
      <c r="G92" s="96" t="str">
        <f>VLOOKUP(E92,'LISTADO ATM'!$A$2:$B$900,2,0)</f>
        <v xml:space="preserve">ATM Autoservicio Sambil I </v>
      </c>
      <c r="H92" s="96" t="str">
        <f>VLOOKUP(E92,VIP!$A$2:$O16661,7,FALSE)</f>
        <v>Si</v>
      </c>
      <c r="I92" s="96" t="str">
        <f>VLOOKUP(E92,VIP!$A$2:$O8626,8,FALSE)</f>
        <v>Si</v>
      </c>
      <c r="J92" s="96" t="str">
        <f>VLOOKUP(E92,VIP!$A$2:$O8576,8,FALSE)</f>
        <v>Si</v>
      </c>
      <c r="K92" s="96" t="str">
        <f>VLOOKUP(E92,VIP!$A$2:$O12150,6,0)</f>
        <v>NO</v>
      </c>
      <c r="L92" s="98" t="s">
        <v>2495</v>
      </c>
      <c r="M92" s="99" t="s">
        <v>2469</v>
      </c>
      <c r="N92" s="99" t="s">
        <v>2476</v>
      </c>
      <c r="O92" s="96" t="s">
        <v>2478</v>
      </c>
      <c r="P92" s="101"/>
      <c r="Q92" s="100" t="s">
        <v>2495</v>
      </c>
    </row>
    <row r="93" spans="1:17" s="102" customFormat="1" ht="18" x14ac:dyDescent="0.25">
      <c r="A93" s="96" t="str">
        <f>VLOOKUP(E93,'LISTADO ATM'!$A$2:$C$901,3,0)</f>
        <v>DISTRITO NACIONAL</v>
      </c>
      <c r="B93" s="113">
        <v>335813679</v>
      </c>
      <c r="C93" s="97">
        <v>44261.853032407409</v>
      </c>
      <c r="D93" s="96" t="s">
        <v>2189</v>
      </c>
      <c r="E93" s="106">
        <v>559</v>
      </c>
      <c r="F93" s="96" t="str">
        <f>VLOOKUP(E93,VIP!$A$2:$O11695,2,0)</f>
        <v>DRBR559</v>
      </c>
      <c r="G93" s="96" t="str">
        <f>VLOOKUP(E93,'LISTADO ATM'!$A$2:$B$900,2,0)</f>
        <v xml:space="preserve">ATM UNP Metro I </v>
      </c>
      <c r="H93" s="96" t="str">
        <f>VLOOKUP(E93,VIP!$A$2:$O16616,7,FALSE)</f>
        <v>Si</v>
      </c>
      <c r="I93" s="96" t="str">
        <f>VLOOKUP(E93,VIP!$A$2:$O8581,8,FALSE)</f>
        <v>Si</v>
      </c>
      <c r="J93" s="96" t="str">
        <f>VLOOKUP(E93,VIP!$A$2:$O8531,8,FALSE)</f>
        <v>Si</v>
      </c>
      <c r="K93" s="96" t="str">
        <f>VLOOKUP(E93,VIP!$A$2:$O12105,6,0)</f>
        <v>SI</v>
      </c>
      <c r="L93" s="98" t="s">
        <v>2495</v>
      </c>
      <c r="M93" s="99" t="s">
        <v>2469</v>
      </c>
      <c r="N93" s="99" t="s">
        <v>2476</v>
      </c>
      <c r="O93" s="96" t="s">
        <v>2478</v>
      </c>
      <c r="P93" s="96"/>
      <c r="Q93" s="100" t="s">
        <v>2495</v>
      </c>
    </row>
    <row r="94" spans="1:17" s="102" customFormat="1" ht="18" x14ac:dyDescent="0.25">
      <c r="A94" s="96" t="str">
        <f>VLOOKUP(E94,'LISTADO ATM'!$A$2:$C$901,3,0)</f>
        <v>DISTRITO NACIONAL</v>
      </c>
      <c r="B94" s="113">
        <v>335813759</v>
      </c>
      <c r="C94" s="97">
        <v>44262.623877314814</v>
      </c>
      <c r="D94" s="96" t="s">
        <v>2189</v>
      </c>
      <c r="E94" s="106">
        <v>697</v>
      </c>
      <c r="F94" s="96" t="str">
        <f>VLOOKUP(E94,VIP!$A$2:$O11726,2,0)</f>
        <v>DRBR697</v>
      </c>
      <c r="G94" s="96" t="str">
        <f>VLOOKUP(E94,'LISTADO ATM'!$A$2:$B$900,2,0)</f>
        <v>ATM Hipermercado Olé Ciudad Juan Bosch</v>
      </c>
      <c r="H94" s="96" t="str">
        <f>VLOOKUP(E94,VIP!$A$2:$O16647,7,FALSE)</f>
        <v>Si</v>
      </c>
      <c r="I94" s="96" t="str">
        <f>VLOOKUP(E94,VIP!$A$2:$O8612,8,FALSE)</f>
        <v>Si</v>
      </c>
      <c r="J94" s="96" t="str">
        <f>VLOOKUP(E94,VIP!$A$2:$O8562,8,FALSE)</f>
        <v>Si</v>
      </c>
      <c r="K94" s="96" t="str">
        <f>VLOOKUP(E94,VIP!$A$2:$O12136,6,0)</f>
        <v>NO</v>
      </c>
      <c r="L94" s="98" t="s">
        <v>2495</v>
      </c>
      <c r="M94" s="99" t="s">
        <v>2469</v>
      </c>
      <c r="N94" s="99" t="s">
        <v>2476</v>
      </c>
      <c r="O94" s="96" t="s">
        <v>2478</v>
      </c>
      <c r="P94" s="96"/>
      <c r="Q94" s="100" t="s">
        <v>2495</v>
      </c>
    </row>
    <row r="95" spans="1:17" s="102" customFormat="1" ht="18" x14ac:dyDescent="0.25">
      <c r="A95" s="96" t="str">
        <f>VLOOKUP(E95,'LISTADO ATM'!$A$2:$C$901,3,0)</f>
        <v>DISTRITO NACIONAL</v>
      </c>
      <c r="B95" s="113">
        <v>335813718</v>
      </c>
      <c r="C95" s="97">
        <v>44262.438900462963</v>
      </c>
      <c r="D95" s="96" t="s">
        <v>2189</v>
      </c>
      <c r="E95" s="106">
        <v>769</v>
      </c>
      <c r="F95" s="96" t="str">
        <f>VLOOKUP(E95,VIP!$A$2:$O11707,2,0)</f>
        <v>DRBR769</v>
      </c>
      <c r="G95" s="96" t="str">
        <f>VLOOKUP(E95,'LISTADO ATM'!$A$2:$B$900,2,0)</f>
        <v>ATM UNP Pablo Mella Morales</v>
      </c>
      <c r="H95" s="96" t="str">
        <f>VLOOKUP(E95,VIP!$A$2:$O16628,7,FALSE)</f>
        <v>Si</v>
      </c>
      <c r="I95" s="96" t="str">
        <f>VLOOKUP(E95,VIP!$A$2:$O8593,8,FALSE)</f>
        <v>Si</v>
      </c>
      <c r="J95" s="96" t="str">
        <f>VLOOKUP(E95,VIP!$A$2:$O8543,8,FALSE)</f>
        <v>Si</v>
      </c>
      <c r="K95" s="96" t="str">
        <f>VLOOKUP(E95,VIP!$A$2:$O12117,6,0)</f>
        <v>NO</v>
      </c>
      <c r="L95" s="98" t="s">
        <v>2495</v>
      </c>
      <c r="M95" s="99" t="s">
        <v>2469</v>
      </c>
      <c r="N95" s="99" t="s">
        <v>2476</v>
      </c>
      <c r="O95" s="96" t="s">
        <v>2478</v>
      </c>
      <c r="P95" s="96"/>
      <c r="Q95" s="100" t="s">
        <v>2495</v>
      </c>
    </row>
    <row r="96" spans="1:17" s="102" customFormat="1" ht="18" x14ac:dyDescent="0.25">
      <c r="A96" s="96" t="str">
        <f>VLOOKUP(E96,'LISTADO ATM'!$A$2:$C$901,3,0)</f>
        <v>NORTE</v>
      </c>
      <c r="B96" s="113">
        <v>335813784</v>
      </c>
      <c r="C96" s="97">
        <v>44262.709953703707</v>
      </c>
      <c r="D96" s="96" t="s">
        <v>2190</v>
      </c>
      <c r="E96" s="106">
        <v>774</v>
      </c>
      <c r="F96" s="96" t="str">
        <f>VLOOKUP(E96,VIP!$A$2:$O11741,2,0)</f>
        <v>DRBR061</v>
      </c>
      <c r="G96" s="96" t="str">
        <f>VLOOKUP(E96,'LISTADO ATM'!$A$2:$B$900,2,0)</f>
        <v xml:space="preserve">ATM Oficina Montecristi </v>
      </c>
      <c r="H96" s="96" t="str">
        <f>VLOOKUP(E96,VIP!$A$2:$O16662,7,FALSE)</f>
        <v>Si</v>
      </c>
      <c r="I96" s="96" t="str">
        <f>VLOOKUP(E96,VIP!$A$2:$O8627,8,FALSE)</f>
        <v>Si</v>
      </c>
      <c r="J96" s="96" t="str">
        <f>VLOOKUP(E96,VIP!$A$2:$O8577,8,FALSE)</f>
        <v>Si</v>
      </c>
      <c r="K96" s="96" t="str">
        <f>VLOOKUP(E96,VIP!$A$2:$O12151,6,0)</f>
        <v>NO</v>
      </c>
      <c r="L96" s="98" t="s">
        <v>2495</v>
      </c>
      <c r="M96" s="99" t="s">
        <v>2469</v>
      </c>
      <c r="N96" s="99" t="s">
        <v>2476</v>
      </c>
      <c r="O96" s="96" t="s">
        <v>2502</v>
      </c>
      <c r="P96" s="101"/>
      <c r="Q96" s="100" t="s">
        <v>2495</v>
      </c>
    </row>
    <row r="97" spans="1:17" s="102" customFormat="1" ht="18" x14ac:dyDescent="0.25">
      <c r="A97" s="96" t="str">
        <f>VLOOKUP(E97,'LISTADO ATM'!$A$2:$C$901,3,0)</f>
        <v>SUR</v>
      </c>
      <c r="B97" s="113">
        <v>335813783</v>
      </c>
      <c r="C97" s="97">
        <v>44262.709166666667</v>
      </c>
      <c r="D97" s="96" t="s">
        <v>2189</v>
      </c>
      <c r="E97" s="106">
        <v>780</v>
      </c>
      <c r="F97" s="96" t="str">
        <f>VLOOKUP(E97,VIP!$A$2:$O11742,2,0)</f>
        <v>DRBR041</v>
      </c>
      <c r="G97" s="96" t="str">
        <f>VLOOKUP(E97,'LISTADO ATM'!$A$2:$B$900,2,0)</f>
        <v xml:space="preserve">ATM Oficina Barahona I </v>
      </c>
      <c r="H97" s="96" t="str">
        <f>VLOOKUP(E97,VIP!$A$2:$O16663,7,FALSE)</f>
        <v>Si</v>
      </c>
      <c r="I97" s="96" t="str">
        <f>VLOOKUP(E97,VIP!$A$2:$O8628,8,FALSE)</f>
        <v>Si</v>
      </c>
      <c r="J97" s="96" t="str">
        <f>VLOOKUP(E97,VIP!$A$2:$O8578,8,FALSE)</f>
        <v>Si</v>
      </c>
      <c r="K97" s="96" t="str">
        <f>VLOOKUP(E97,VIP!$A$2:$O12152,6,0)</f>
        <v>SI</v>
      </c>
      <c r="L97" s="98" t="s">
        <v>2495</v>
      </c>
      <c r="M97" s="99" t="s">
        <v>2469</v>
      </c>
      <c r="N97" s="99" t="s">
        <v>2476</v>
      </c>
      <c r="O97" s="96" t="s">
        <v>2478</v>
      </c>
      <c r="P97" s="101"/>
      <c r="Q97" s="100" t="s">
        <v>2495</v>
      </c>
    </row>
    <row r="98" spans="1:17" s="102" customFormat="1" ht="18" x14ac:dyDescent="0.25">
      <c r="A98" s="96" t="str">
        <f>VLOOKUP(E98,'LISTADO ATM'!$A$2:$C$901,3,0)</f>
        <v>DISTRITO NACIONAL</v>
      </c>
      <c r="B98" s="113">
        <v>335813307</v>
      </c>
      <c r="C98" s="97">
        <v>44260.725821759261</v>
      </c>
      <c r="D98" s="96" t="s">
        <v>2189</v>
      </c>
      <c r="E98" s="106">
        <v>858</v>
      </c>
      <c r="F98" s="96" t="str">
        <f>VLOOKUP(E98,VIP!$A$2:$O11646,2,0)</f>
        <v>DRBR858</v>
      </c>
      <c r="G98" s="96" t="str">
        <f>VLOOKUP(E98,'LISTADO ATM'!$A$2:$B$900,2,0)</f>
        <v xml:space="preserve">ATM Cooperativa Maestros (COOPNAMA) </v>
      </c>
      <c r="H98" s="96" t="str">
        <f>VLOOKUP(E98,VIP!$A$2:$O16567,7,FALSE)</f>
        <v>Si</v>
      </c>
      <c r="I98" s="96" t="str">
        <f>VLOOKUP(E98,VIP!$A$2:$O8532,8,FALSE)</f>
        <v>No</v>
      </c>
      <c r="J98" s="96" t="str">
        <f>VLOOKUP(E98,VIP!$A$2:$O8482,8,FALSE)</f>
        <v>No</v>
      </c>
      <c r="K98" s="96" t="str">
        <f>VLOOKUP(E98,VIP!$A$2:$O12056,6,0)</f>
        <v>NO</v>
      </c>
      <c r="L98" s="98" t="s">
        <v>2495</v>
      </c>
      <c r="M98" s="99" t="s">
        <v>2469</v>
      </c>
      <c r="N98" s="99" t="s">
        <v>2476</v>
      </c>
      <c r="O98" s="96" t="s">
        <v>2478</v>
      </c>
      <c r="P98" s="100"/>
      <c r="Q98" s="100" t="s">
        <v>2495</v>
      </c>
    </row>
    <row r="99" spans="1:17" s="102" customFormat="1" ht="18" x14ac:dyDescent="0.25">
      <c r="A99" s="96" t="str">
        <f>VLOOKUP(E99,'LISTADO ATM'!$A$2:$C$901,3,0)</f>
        <v>SUR</v>
      </c>
      <c r="B99" s="113">
        <v>335813657</v>
      </c>
      <c r="C99" s="97">
        <v>44261.74355324074</v>
      </c>
      <c r="D99" s="96" t="s">
        <v>2189</v>
      </c>
      <c r="E99" s="106">
        <v>880</v>
      </c>
      <c r="F99" s="96" t="str">
        <f>VLOOKUP(E99,VIP!$A$2:$O11693,2,0)</f>
        <v>DRBR880</v>
      </c>
      <c r="G99" s="96" t="str">
        <f>VLOOKUP(E99,'LISTADO ATM'!$A$2:$B$900,2,0)</f>
        <v xml:space="preserve">ATM Autoservicio Barahona II </v>
      </c>
      <c r="H99" s="96" t="str">
        <f>VLOOKUP(E99,VIP!$A$2:$O16614,7,FALSE)</f>
        <v>Si</v>
      </c>
      <c r="I99" s="96" t="str">
        <f>VLOOKUP(E99,VIP!$A$2:$O8579,8,FALSE)</f>
        <v>Si</v>
      </c>
      <c r="J99" s="96" t="str">
        <f>VLOOKUP(E99,VIP!$A$2:$O8529,8,FALSE)</f>
        <v>Si</v>
      </c>
      <c r="K99" s="96" t="str">
        <f>VLOOKUP(E99,VIP!$A$2:$O12103,6,0)</f>
        <v>SI</v>
      </c>
      <c r="L99" s="98" t="s">
        <v>2495</v>
      </c>
      <c r="M99" s="99" t="s">
        <v>2469</v>
      </c>
      <c r="N99" s="99" t="s">
        <v>2476</v>
      </c>
      <c r="O99" s="96" t="s">
        <v>2478</v>
      </c>
      <c r="P99" s="96"/>
      <c r="Q99" s="100" t="s">
        <v>2495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335813494</v>
      </c>
      <c r="C100" s="97">
        <v>44261.44736111111</v>
      </c>
      <c r="D100" s="96" t="s">
        <v>2189</v>
      </c>
      <c r="E100" s="106">
        <v>927</v>
      </c>
      <c r="F100" s="96" t="str">
        <f>VLOOKUP(E100,VIP!$A$2:$O11651,2,0)</f>
        <v>DRBR927</v>
      </c>
      <c r="G100" s="96" t="str">
        <f>VLOOKUP(E100,'LISTADO ATM'!$A$2:$B$900,2,0)</f>
        <v>ATM S/M Bravo La Esperilla</v>
      </c>
      <c r="H100" s="96" t="str">
        <f>VLOOKUP(E100,VIP!$A$2:$O16572,7,FALSE)</f>
        <v>Si</v>
      </c>
      <c r="I100" s="96" t="str">
        <f>VLOOKUP(E100,VIP!$A$2:$O8537,8,FALSE)</f>
        <v>Si</v>
      </c>
      <c r="J100" s="96" t="str">
        <f>VLOOKUP(E100,VIP!$A$2:$O8487,8,FALSE)</f>
        <v>Si</v>
      </c>
      <c r="K100" s="96" t="str">
        <f>VLOOKUP(E100,VIP!$A$2:$O12061,6,0)</f>
        <v>NO</v>
      </c>
      <c r="L100" s="98" t="s">
        <v>2495</v>
      </c>
      <c r="M100" s="99" t="s">
        <v>2469</v>
      </c>
      <c r="N100" s="99" t="s">
        <v>2476</v>
      </c>
      <c r="O100" s="96" t="s">
        <v>2478</v>
      </c>
      <c r="P100" s="100"/>
      <c r="Q100" s="100" t="s">
        <v>2495</v>
      </c>
    </row>
    <row r="101" spans="1:17" s="102" customFormat="1" ht="18" x14ac:dyDescent="0.25">
      <c r="A101" s="96" t="str">
        <f>VLOOKUP(E101,'LISTADO ATM'!$A$2:$C$901,3,0)</f>
        <v>DISTRITO NACIONAL</v>
      </c>
      <c r="B101" s="113">
        <v>335813713</v>
      </c>
      <c r="C101" s="97">
        <v>44262.398969907408</v>
      </c>
      <c r="D101" s="96" t="s">
        <v>2189</v>
      </c>
      <c r="E101" s="106">
        <v>967</v>
      </c>
      <c r="F101" s="96" t="str">
        <f>VLOOKUP(E101,VIP!$A$2:$O11702,2,0)</f>
        <v>DRBR967</v>
      </c>
      <c r="G101" s="96" t="str">
        <f>VLOOKUP(E101,'LISTADO ATM'!$A$2:$B$900,2,0)</f>
        <v xml:space="preserve">ATM UNP Hiper Olé Autopista Duarte </v>
      </c>
      <c r="H101" s="96" t="str">
        <f>VLOOKUP(E101,VIP!$A$2:$O16623,7,FALSE)</f>
        <v>Si</v>
      </c>
      <c r="I101" s="96" t="str">
        <f>VLOOKUP(E101,VIP!$A$2:$O8588,8,FALSE)</f>
        <v>Si</v>
      </c>
      <c r="J101" s="96" t="str">
        <f>VLOOKUP(E101,VIP!$A$2:$O8538,8,FALSE)</f>
        <v>Si</v>
      </c>
      <c r="K101" s="96" t="str">
        <f>VLOOKUP(E101,VIP!$A$2:$O12112,6,0)</f>
        <v>NO</v>
      </c>
      <c r="L101" s="98" t="s">
        <v>2495</v>
      </c>
      <c r="M101" s="99" t="s">
        <v>2469</v>
      </c>
      <c r="N101" s="99" t="s">
        <v>2476</v>
      </c>
      <c r="O101" s="96" t="s">
        <v>2478</v>
      </c>
      <c r="P101" s="96"/>
      <c r="Q101" s="100" t="s">
        <v>2495</v>
      </c>
    </row>
  </sheetData>
  <autoFilter ref="A4:Q41">
    <sortState ref="A5:Q101">
      <sortCondition ref="L4:L4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1:B25">
    <cfRule type="duplicateValues" dxfId="656" priority="387657"/>
  </conditionalFormatting>
  <conditionalFormatting sqref="B21:B25">
    <cfRule type="duplicateValues" dxfId="655" priority="387658"/>
    <cfRule type="duplicateValues" dxfId="654" priority="387659"/>
    <cfRule type="duplicateValues" dxfId="653" priority="387660"/>
  </conditionalFormatting>
  <conditionalFormatting sqref="B21:B25">
    <cfRule type="duplicateValues" dxfId="652" priority="387661"/>
    <cfRule type="duplicateValues" dxfId="651" priority="387662"/>
  </conditionalFormatting>
  <conditionalFormatting sqref="C21:C25">
    <cfRule type="duplicateValues" dxfId="648" priority="387665"/>
  </conditionalFormatting>
  <conditionalFormatting sqref="B26:B28">
    <cfRule type="duplicateValues" dxfId="646" priority="356"/>
  </conditionalFormatting>
  <conditionalFormatting sqref="B26:B28">
    <cfRule type="duplicateValues" dxfId="645" priority="353"/>
    <cfRule type="duplicateValues" dxfId="644" priority="354"/>
    <cfRule type="duplicateValues" dxfId="643" priority="355"/>
  </conditionalFormatting>
  <conditionalFormatting sqref="B26:B28">
    <cfRule type="duplicateValues" dxfId="642" priority="351"/>
    <cfRule type="duplicateValues" dxfId="641" priority="352"/>
  </conditionalFormatting>
  <conditionalFormatting sqref="C26:C28">
    <cfRule type="duplicateValues" dxfId="638" priority="348"/>
  </conditionalFormatting>
  <conditionalFormatting sqref="B82:B92 B1:B4 B102:B1048576">
    <cfRule type="duplicateValues" dxfId="637" priority="387666"/>
  </conditionalFormatting>
  <conditionalFormatting sqref="B82:B92 B102:B1048576">
    <cfRule type="duplicateValues" dxfId="636" priority="387670"/>
  </conditionalFormatting>
  <conditionalFormatting sqref="B82:B92 B1:B4 B102:B1048576">
    <cfRule type="duplicateValues" dxfId="635" priority="387673"/>
    <cfRule type="duplicateValues" dxfId="634" priority="387674"/>
    <cfRule type="duplicateValues" dxfId="633" priority="387675"/>
  </conditionalFormatting>
  <conditionalFormatting sqref="B82:B92 B1:B4 B102:B1048576">
    <cfRule type="duplicateValues" dxfId="632" priority="387685"/>
    <cfRule type="duplicateValues" dxfId="631" priority="387686"/>
  </conditionalFormatting>
  <conditionalFormatting sqref="B82:B92 B102:B1048576">
    <cfRule type="duplicateValues" dxfId="630" priority="387693"/>
    <cfRule type="duplicateValues" dxfId="629" priority="387694"/>
    <cfRule type="duplicateValues" dxfId="628" priority="387695"/>
  </conditionalFormatting>
  <conditionalFormatting sqref="B82:B92 B102:B1048576">
    <cfRule type="duplicateValues" dxfId="627" priority="387702"/>
    <cfRule type="duplicateValues" dxfId="626" priority="387703"/>
  </conditionalFormatting>
  <conditionalFormatting sqref="B82:B92 B1:B68 B102:B1048576">
    <cfRule type="duplicateValues" dxfId="625" priority="387728"/>
    <cfRule type="duplicateValues" dxfId="624" priority="387729"/>
  </conditionalFormatting>
  <conditionalFormatting sqref="B82:B92 B1:B68 B102:B1048576">
    <cfRule type="duplicateValues" dxfId="623" priority="387736"/>
  </conditionalFormatting>
  <conditionalFormatting sqref="C82:C92 C1:C4 C102:C1048576">
    <cfRule type="duplicateValues" dxfId="621" priority="387808"/>
  </conditionalFormatting>
  <conditionalFormatting sqref="B42:B64">
    <cfRule type="duplicateValues" dxfId="613" priority="243"/>
  </conditionalFormatting>
  <conditionalFormatting sqref="B42:B64">
    <cfRule type="duplicateValues" dxfId="612" priority="240"/>
    <cfRule type="duplicateValues" dxfId="611" priority="241"/>
    <cfRule type="duplicateValues" dxfId="610" priority="242"/>
  </conditionalFormatting>
  <conditionalFormatting sqref="B42:B64">
    <cfRule type="duplicateValues" dxfId="609" priority="238"/>
    <cfRule type="duplicateValues" dxfId="608" priority="239"/>
  </conditionalFormatting>
  <conditionalFormatting sqref="C42:C64">
    <cfRule type="duplicateValues" dxfId="605" priority="235"/>
  </conditionalFormatting>
  <conditionalFormatting sqref="B65:B68">
    <cfRule type="duplicateValues" dxfId="601" priority="231"/>
  </conditionalFormatting>
  <conditionalFormatting sqref="B65:B68">
    <cfRule type="duplicateValues" dxfId="600" priority="228"/>
    <cfRule type="duplicateValues" dxfId="599" priority="229"/>
    <cfRule type="duplicateValues" dxfId="598" priority="230"/>
  </conditionalFormatting>
  <conditionalFormatting sqref="B65:B68">
    <cfRule type="duplicateValues" dxfId="597" priority="226"/>
    <cfRule type="duplicateValues" dxfId="596" priority="227"/>
  </conditionalFormatting>
  <conditionalFormatting sqref="C65:C68">
    <cfRule type="duplicateValues" dxfId="595" priority="225"/>
  </conditionalFormatting>
  <conditionalFormatting sqref="B69:B73">
    <cfRule type="duplicateValues" dxfId="591" priority="222"/>
  </conditionalFormatting>
  <conditionalFormatting sqref="B69:B73">
    <cfRule type="duplicateValues" dxfId="590" priority="219"/>
    <cfRule type="duplicateValues" dxfId="589" priority="220"/>
    <cfRule type="duplicateValues" dxfId="588" priority="221"/>
  </conditionalFormatting>
  <conditionalFormatting sqref="B69:B73">
    <cfRule type="duplicateValues" dxfId="587" priority="217"/>
    <cfRule type="duplicateValues" dxfId="586" priority="218"/>
  </conditionalFormatting>
  <conditionalFormatting sqref="B69:B73">
    <cfRule type="duplicateValues" dxfId="585" priority="216"/>
  </conditionalFormatting>
  <conditionalFormatting sqref="B69:B73">
    <cfRule type="duplicateValues" dxfId="584" priority="213"/>
    <cfRule type="duplicateValues" dxfId="583" priority="214"/>
    <cfRule type="duplicateValues" dxfId="582" priority="215"/>
  </conditionalFormatting>
  <conditionalFormatting sqref="B69:B73">
    <cfRule type="duplicateValues" dxfId="581" priority="211"/>
    <cfRule type="duplicateValues" dxfId="580" priority="212"/>
  </conditionalFormatting>
  <conditionalFormatting sqref="B69:B73">
    <cfRule type="duplicateValues" dxfId="579" priority="209"/>
    <cfRule type="duplicateValues" dxfId="578" priority="210"/>
  </conditionalFormatting>
  <conditionalFormatting sqref="B69:B73">
    <cfRule type="duplicateValues" dxfId="577" priority="208"/>
  </conditionalFormatting>
  <conditionalFormatting sqref="B69:B73">
    <cfRule type="duplicateValues" dxfId="576" priority="207"/>
  </conditionalFormatting>
  <conditionalFormatting sqref="B69:B73">
    <cfRule type="duplicateValues" dxfId="575" priority="206"/>
  </conditionalFormatting>
  <conditionalFormatting sqref="B69:B73">
    <cfRule type="duplicateValues" dxfId="574" priority="205"/>
  </conditionalFormatting>
  <conditionalFormatting sqref="B69:B73">
    <cfRule type="duplicateValues" dxfId="570" priority="201"/>
  </conditionalFormatting>
  <conditionalFormatting sqref="B69:B73">
    <cfRule type="duplicateValues" dxfId="569" priority="198"/>
    <cfRule type="duplicateValues" dxfId="568" priority="199"/>
    <cfRule type="duplicateValues" dxfId="567" priority="200"/>
  </conditionalFormatting>
  <conditionalFormatting sqref="B69:B73">
    <cfRule type="duplicateValues" dxfId="566" priority="196"/>
    <cfRule type="duplicateValues" dxfId="565" priority="197"/>
  </conditionalFormatting>
  <conditionalFormatting sqref="C69:C73">
    <cfRule type="duplicateValues" dxfId="564" priority="195"/>
  </conditionalFormatting>
  <conditionalFormatting sqref="B82:B92 B1:B73 B102:B1048576">
    <cfRule type="duplicateValues" dxfId="560" priority="190"/>
    <cfRule type="duplicateValues" dxfId="559" priority="191"/>
  </conditionalFormatting>
  <conditionalFormatting sqref="B74">
    <cfRule type="duplicateValues" dxfId="558" priority="189"/>
  </conditionalFormatting>
  <conditionalFormatting sqref="B74">
    <cfRule type="duplicateValues" dxfId="557" priority="186"/>
    <cfRule type="duplicateValues" dxfId="556" priority="187"/>
    <cfRule type="duplicateValues" dxfId="555" priority="188"/>
  </conditionalFormatting>
  <conditionalFormatting sqref="B74">
    <cfRule type="duplicateValues" dxfId="554" priority="184"/>
    <cfRule type="duplicateValues" dxfId="553" priority="185"/>
  </conditionalFormatting>
  <conditionalFormatting sqref="B74">
    <cfRule type="duplicateValues" dxfId="552" priority="183"/>
  </conditionalFormatting>
  <conditionalFormatting sqref="B74">
    <cfRule type="duplicateValues" dxfId="551" priority="180"/>
    <cfRule type="duplicateValues" dxfId="550" priority="181"/>
    <cfRule type="duplicateValues" dxfId="549" priority="182"/>
  </conditionalFormatting>
  <conditionalFormatting sqref="B74">
    <cfRule type="duplicateValues" dxfId="548" priority="178"/>
    <cfRule type="duplicateValues" dxfId="547" priority="179"/>
  </conditionalFormatting>
  <conditionalFormatting sqref="B74">
    <cfRule type="duplicateValues" dxfId="546" priority="176"/>
    <cfRule type="duplicateValues" dxfId="545" priority="177"/>
  </conditionalFormatting>
  <conditionalFormatting sqref="B74">
    <cfRule type="duplicateValues" dxfId="544" priority="175"/>
  </conditionalFormatting>
  <conditionalFormatting sqref="B74">
    <cfRule type="duplicateValues" dxfId="543" priority="174"/>
  </conditionalFormatting>
  <conditionalFormatting sqref="B74">
    <cfRule type="duplicateValues" dxfId="542" priority="173"/>
  </conditionalFormatting>
  <conditionalFormatting sqref="B74">
    <cfRule type="duplicateValues" dxfId="541" priority="172"/>
  </conditionalFormatting>
  <conditionalFormatting sqref="B74">
    <cfRule type="duplicateValues" dxfId="540" priority="171"/>
  </conditionalFormatting>
  <conditionalFormatting sqref="B74">
    <cfRule type="duplicateValues" dxfId="539" priority="168"/>
    <cfRule type="duplicateValues" dxfId="538" priority="169"/>
    <cfRule type="duplicateValues" dxfId="537" priority="170"/>
  </conditionalFormatting>
  <conditionalFormatting sqref="B74">
    <cfRule type="duplicateValues" dxfId="536" priority="166"/>
    <cfRule type="duplicateValues" dxfId="535" priority="167"/>
  </conditionalFormatting>
  <conditionalFormatting sqref="C74">
    <cfRule type="duplicateValues" dxfId="534" priority="165"/>
  </conditionalFormatting>
  <conditionalFormatting sqref="B74">
    <cfRule type="duplicateValues" dxfId="533" priority="163"/>
    <cfRule type="duplicateValues" dxfId="532" priority="164"/>
  </conditionalFormatting>
  <conditionalFormatting sqref="B82:B92 B1:B74 B102:B1048576">
    <cfRule type="duplicateValues" dxfId="531" priority="162"/>
  </conditionalFormatting>
  <conditionalFormatting sqref="B75">
    <cfRule type="duplicateValues" dxfId="530" priority="161"/>
  </conditionalFormatting>
  <conditionalFormatting sqref="B75">
    <cfRule type="duplicateValues" dxfId="529" priority="158"/>
    <cfRule type="duplicateValues" dxfId="528" priority="159"/>
    <cfRule type="duplicateValues" dxfId="527" priority="160"/>
  </conditionalFormatting>
  <conditionalFormatting sqref="B75">
    <cfRule type="duplicateValues" dxfId="526" priority="156"/>
    <cfRule type="duplicateValues" dxfId="525" priority="157"/>
  </conditionalFormatting>
  <conditionalFormatting sqref="B75">
    <cfRule type="duplicateValues" dxfId="524" priority="155"/>
  </conditionalFormatting>
  <conditionalFormatting sqref="B75">
    <cfRule type="duplicateValues" dxfId="523" priority="152"/>
    <cfRule type="duplicateValues" dxfId="522" priority="153"/>
    <cfRule type="duplicateValues" dxfId="521" priority="154"/>
  </conditionalFormatting>
  <conditionalFormatting sqref="B75">
    <cfRule type="duplicateValues" dxfId="520" priority="150"/>
    <cfRule type="duplicateValues" dxfId="519" priority="151"/>
  </conditionalFormatting>
  <conditionalFormatting sqref="B75">
    <cfRule type="duplicateValues" dxfId="518" priority="148"/>
    <cfRule type="duplicateValues" dxfId="517" priority="149"/>
  </conditionalFormatting>
  <conditionalFormatting sqref="B75">
    <cfRule type="duplicateValues" dxfId="516" priority="147"/>
  </conditionalFormatting>
  <conditionalFormatting sqref="B75">
    <cfRule type="duplicateValues" dxfId="515" priority="146"/>
  </conditionalFormatting>
  <conditionalFormatting sqref="B75">
    <cfRule type="duplicateValues" dxfId="514" priority="145"/>
  </conditionalFormatting>
  <conditionalFormatting sqref="B75">
    <cfRule type="duplicateValues" dxfId="513" priority="144"/>
  </conditionalFormatting>
  <conditionalFormatting sqref="B75">
    <cfRule type="duplicateValues" dxfId="512" priority="143"/>
  </conditionalFormatting>
  <conditionalFormatting sqref="B75">
    <cfRule type="duplicateValues" dxfId="511" priority="140"/>
    <cfRule type="duplicateValues" dxfId="510" priority="141"/>
    <cfRule type="duplicateValues" dxfId="509" priority="142"/>
  </conditionalFormatting>
  <conditionalFormatting sqref="B75">
    <cfRule type="duplicateValues" dxfId="508" priority="138"/>
    <cfRule type="duplicateValues" dxfId="507" priority="139"/>
  </conditionalFormatting>
  <conditionalFormatting sqref="C75">
    <cfRule type="duplicateValues" dxfId="506" priority="137"/>
  </conditionalFormatting>
  <conditionalFormatting sqref="B75">
    <cfRule type="duplicateValues" dxfId="505" priority="135"/>
    <cfRule type="duplicateValues" dxfId="504" priority="136"/>
  </conditionalFormatting>
  <conditionalFormatting sqref="B75">
    <cfRule type="duplicateValues" dxfId="503" priority="134"/>
  </conditionalFormatting>
  <conditionalFormatting sqref="B82:B92 B1:B76 B102:B1048576">
    <cfRule type="duplicateValues" dxfId="502" priority="88"/>
  </conditionalFormatting>
  <conditionalFormatting sqref="B76">
    <cfRule type="duplicateValues" dxfId="498" priority="387898"/>
  </conditionalFormatting>
  <conditionalFormatting sqref="B76">
    <cfRule type="duplicateValues" dxfId="497" priority="387899"/>
    <cfRule type="duplicateValues" dxfId="496" priority="387900"/>
    <cfRule type="duplicateValues" dxfId="495" priority="387901"/>
  </conditionalFormatting>
  <conditionalFormatting sqref="B76">
    <cfRule type="duplicateValues" dxfId="494" priority="387902"/>
    <cfRule type="duplicateValues" dxfId="493" priority="387903"/>
  </conditionalFormatting>
  <conditionalFormatting sqref="C76">
    <cfRule type="duplicateValues" dxfId="492" priority="387922"/>
  </conditionalFormatting>
  <conditionalFormatting sqref="B77">
    <cfRule type="duplicateValues" dxfId="485" priority="81"/>
  </conditionalFormatting>
  <conditionalFormatting sqref="B77">
    <cfRule type="duplicateValues" dxfId="484" priority="80"/>
  </conditionalFormatting>
  <conditionalFormatting sqref="B77">
    <cfRule type="duplicateValues" dxfId="483" priority="77"/>
    <cfRule type="duplicateValues" dxfId="482" priority="78"/>
    <cfRule type="duplicateValues" dxfId="481" priority="79"/>
  </conditionalFormatting>
  <conditionalFormatting sqref="B77">
    <cfRule type="duplicateValues" dxfId="480" priority="75"/>
    <cfRule type="duplicateValues" dxfId="479" priority="76"/>
  </conditionalFormatting>
  <conditionalFormatting sqref="C77">
    <cfRule type="duplicateValues" dxfId="478" priority="74"/>
  </conditionalFormatting>
  <conditionalFormatting sqref="B78:B79">
    <cfRule type="duplicateValues" dxfId="477" priority="73"/>
  </conditionalFormatting>
  <conditionalFormatting sqref="B78:B79">
    <cfRule type="duplicateValues" dxfId="476" priority="72"/>
  </conditionalFormatting>
  <conditionalFormatting sqref="B78:B79">
    <cfRule type="duplicateValues" dxfId="475" priority="69"/>
    <cfRule type="duplicateValues" dxfId="474" priority="70"/>
    <cfRule type="duplicateValues" dxfId="473" priority="71"/>
  </conditionalFormatting>
  <conditionalFormatting sqref="B78:B79">
    <cfRule type="duplicateValues" dxfId="472" priority="67"/>
    <cfRule type="duplicateValues" dxfId="471" priority="68"/>
  </conditionalFormatting>
  <conditionalFormatting sqref="C78:C79">
    <cfRule type="duplicateValues" dxfId="470" priority="66"/>
  </conditionalFormatting>
  <conditionalFormatting sqref="B80:B92">
    <cfRule type="duplicateValues" dxfId="469" priority="65"/>
  </conditionalFormatting>
  <conditionalFormatting sqref="B80:B92">
    <cfRule type="duplicateValues" dxfId="468" priority="64"/>
  </conditionalFormatting>
  <conditionalFormatting sqref="B80:B92">
    <cfRule type="duplicateValues" dxfId="467" priority="61"/>
    <cfRule type="duplicateValues" dxfId="466" priority="62"/>
    <cfRule type="duplicateValues" dxfId="465" priority="63"/>
  </conditionalFormatting>
  <conditionalFormatting sqref="B80:B92">
    <cfRule type="duplicateValues" dxfId="464" priority="59"/>
    <cfRule type="duplicateValues" dxfId="463" priority="60"/>
  </conditionalFormatting>
  <conditionalFormatting sqref="C80:C92">
    <cfRule type="duplicateValues" dxfId="462" priority="58"/>
  </conditionalFormatting>
  <conditionalFormatting sqref="B102:B1048576 B1:B92">
    <cfRule type="duplicateValues" dxfId="461" priority="56"/>
  </conditionalFormatting>
  <conditionalFormatting sqref="B15:B20">
    <cfRule type="duplicateValues" dxfId="459" priority="387957"/>
  </conditionalFormatting>
  <conditionalFormatting sqref="B15:B20">
    <cfRule type="duplicateValues" dxfId="458" priority="387959"/>
    <cfRule type="duplicateValues" dxfId="457" priority="387960"/>
    <cfRule type="duplicateValues" dxfId="456" priority="387961"/>
  </conditionalFormatting>
  <conditionalFormatting sqref="B15:B20">
    <cfRule type="duplicateValues" dxfId="455" priority="387965"/>
    <cfRule type="duplicateValues" dxfId="454" priority="387966"/>
  </conditionalFormatting>
  <conditionalFormatting sqref="C15:C20">
    <cfRule type="duplicateValues" dxfId="451" priority="388005"/>
  </conditionalFormatting>
  <conditionalFormatting sqref="Q32">
    <cfRule type="duplicateValues" dxfId="450" priority="55"/>
  </conditionalFormatting>
  <conditionalFormatting sqref="Q36">
    <cfRule type="duplicateValues" dxfId="449" priority="54"/>
  </conditionalFormatting>
  <conditionalFormatting sqref="Q74">
    <cfRule type="duplicateValues" dxfId="448" priority="53"/>
  </conditionalFormatting>
  <conditionalFormatting sqref="Q76">
    <cfRule type="duplicateValues" dxfId="447" priority="52"/>
  </conditionalFormatting>
  <conditionalFormatting sqref="B93:B101">
    <cfRule type="duplicateValues" dxfId="446" priority="51"/>
  </conditionalFormatting>
  <conditionalFormatting sqref="B93:B101">
    <cfRule type="duplicateValues" dxfId="445" priority="50"/>
  </conditionalFormatting>
  <conditionalFormatting sqref="B93:B101">
    <cfRule type="duplicateValues" dxfId="444" priority="47"/>
    <cfRule type="duplicateValues" dxfId="443" priority="48"/>
    <cfRule type="duplicateValues" dxfId="442" priority="49"/>
  </conditionalFormatting>
  <conditionalFormatting sqref="B93:B101">
    <cfRule type="duplicateValues" dxfId="441" priority="45"/>
    <cfRule type="duplicateValues" dxfId="440" priority="46"/>
  </conditionalFormatting>
  <conditionalFormatting sqref="B93:B101">
    <cfRule type="duplicateValues" dxfId="439" priority="42"/>
    <cfRule type="duplicateValues" dxfId="438" priority="43"/>
    <cfRule type="duplicateValues" dxfId="437" priority="44"/>
  </conditionalFormatting>
  <conditionalFormatting sqref="B93:B101">
    <cfRule type="duplicateValues" dxfId="436" priority="40"/>
    <cfRule type="duplicateValues" dxfId="435" priority="41"/>
  </conditionalFormatting>
  <conditionalFormatting sqref="B93:B101">
    <cfRule type="duplicateValues" dxfId="434" priority="38"/>
    <cfRule type="duplicateValues" dxfId="433" priority="39"/>
  </conditionalFormatting>
  <conditionalFormatting sqref="B93:B101">
    <cfRule type="duplicateValues" dxfId="432" priority="37"/>
  </conditionalFormatting>
  <conditionalFormatting sqref="C93:C101">
    <cfRule type="duplicateValues" dxfId="430" priority="35"/>
  </conditionalFormatting>
  <conditionalFormatting sqref="B93:B101">
    <cfRule type="duplicateValues" dxfId="409" priority="13"/>
    <cfRule type="duplicateValues" dxfId="408" priority="14"/>
  </conditionalFormatting>
  <conditionalFormatting sqref="B93:B101">
    <cfRule type="duplicateValues" dxfId="407" priority="12"/>
  </conditionalFormatting>
  <conditionalFormatting sqref="B93:B101">
    <cfRule type="duplicateValues" dxfId="406" priority="11"/>
  </conditionalFormatting>
  <conditionalFormatting sqref="B93:B101">
    <cfRule type="duplicateValues" dxfId="405" priority="10"/>
  </conditionalFormatting>
  <conditionalFormatting sqref="B93:B101">
    <cfRule type="duplicateValues" dxfId="404" priority="9"/>
  </conditionalFormatting>
  <conditionalFormatting sqref="B93:B101">
    <cfRule type="duplicateValues" dxfId="403" priority="6"/>
    <cfRule type="duplicateValues" dxfId="402" priority="7"/>
    <cfRule type="duplicateValues" dxfId="401" priority="8"/>
  </conditionalFormatting>
  <conditionalFormatting sqref="B93:B101">
    <cfRule type="duplicateValues" dxfId="400" priority="4"/>
    <cfRule type="duplicateValues" dxfId="399" priority="5"/>
  </conditionalFormatting>
  <conditionalFormatting sqref="C93:C101">
    <cfRule type="duplicateValues" dxfId="398" priority="3"/>
  </conditionalFormatting>
  <conditionalFormatting sqref="B93:B101">
    <cfRule type="duplicateValues" dxfId="397" priority="2"/>
  </conditionalFormatting>
  <conditionalFormatting sqref="B5:B14">
    <cfRule type="duplicateValues" dxfId="394" priority="388293"/>
  </conditionalFormatting>
  <conditionalFormatting sqref="B5:B14">
    <cfRule type="duplicateValues" dxfId="393" priority="388295"/>
    <cfRule type="duplicateValues" dxfId="392" priority="388296"/>
    <cfRule type="duplicateValues" dxfId="391" priority="388297"/>
  </conditionalFormatting>
  <conditionalFormatting sqref="B5:B14">
    <cfRule type="duplicateValues" dxfId="390" priority="388301"/>
    <cfRule type="duplicateValues" dxfId="389" priority="388302"/>
  </conditionalFormatting>
  <conditionalFormatting sqref="C5:C14">
    <cfRule type="duplicateValues" dxfId="386" priority="388309"/>
  </conditionalFormatting>
  <conditionalFormatting sqref="B29:B41">
    <cfRule type="duplicateValues" dxfId="384" priority="388350"/>
  </conditionalFormatting>
  <conditionalFormatting sqref="B29:B41">
    <cfRule type="duplicateValues" dxfId="383" priority="388352"/>
    <cfRule type="duplicateValues" dxfId="382" priority="388353"/>
    <cfRule type="duplicateValues" dxfId="381" priority="388354"/>
  </conditionalFormatting>
  <conditionalFormatting sqref="B29:B41">
    <cfRule type="duplicateValues" dxfId="380" priority="388358"/>
    <cfRule type="duplicateValues" dxfId="379" priority="388359"/>
  </conditionalFormatting>
  <conditionalFormatting sqref="C29:C41">
    <cfRule type="duplicateValues" dxfId="376" priority="388366"/>
  </conditionalFormatting>
  <conditionalFormatting sqref="B5:B68">
    <cfRule type="duplicateValues" dxfId="375" priority="388412"/>
  </conditionalFormatting>
  <conditionalFormatting sqref="B5:B68">
    <cfRule type="duplicateValues" dxfId="374" priority="388414"/>
    <cfRule type="duplicateValues" dxfId="373" priority="388415"/>
    <cfRule type="duplicateValues" dxfId="372" priority="388416"/>
  </conditionalFormatting>
  <conditionalFormatting sqref="B5:B68">
    <cfRule type="duplicateValues" dxfId="371" priority="388420"/>
    <cfRule type="duplicateValues" dxfId="370" priority="38842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opLeftCell="A19" zoomScale="80" zoomScaleNormal="80" workbookViewId="0">
      <selection activeCell="C83" sqref="C83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" style="102" bestFit="1" customWidth="1"/>
    <col min="4" max="4" width="39.28515625" style="102" bestFit="1" customWidth="1"/>
    <col min="5" max="5" width="20.28515625" style="102" customWidth="1"/>
    <col min="6" max="6" width="9.42578125" style="102" bestFit="1" customWidth="1"/>
    <col min="7" max="16384" width="52.7109375" style="102"/>
  </cols>
  <sheetData>
    <row r="1" spans="1:5" ht="22.5" customHeight="1" x14ac:dyDescent="0.25">
      <c r="A1" s="143" t="s">
        <v>2158</v>
      </c>
      <c r="B1" s="144"/>
      <c r="C1" s="144"/>
      <c r="D1" s="144"/>
      <c r="E1" s="145"/>
    </row>
    <row r="2" spans="1:5" ht="25.5" customHeight="1" x14ac:dyDescent="0.25">
      <c r="A2" s="146" t="s">
        <v>2474</v>
      </c>
      <c r="B2" s="147"/>
      <c r="C2" s="147"/>
      <c r="D2" s="147"/>
      <c r="E2" s="148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44262.708333333336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44263.25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9" t="s">
        <v>2425</v>
      </c>
      <c r="B7" s="150"/>
      <c r="C7" s="150"/>
      <c r="D7" s="150"/>
      <c r="E7" s="151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52"/>
      <c r="D10" s="153"/>
      <c r="E10" s="154"/>
    </row>
    <row r="11" spans="1:5" ht="15.75" thickBot="1" x14ac:dyDescent="0.3">
      <c r="E11" s="110"/>
    </row>
    <row r="12" spans="1:5" ht="18.75" thickBot="1" x14ac:dyDescent="0.3">
      <c r="A12" s="132" t="s">
        <v>2430</v>
      </c>
      <c r="B12" s="133"/>
      <c r="C12" s="133"/>
      <c r="D12" s="133"/>
      <c r="E12" s="134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SUR</v>
      </c>
      <c r="B14" s="106">
        <v>45</v>
      </c>
      <c r="C14" s="106" t="str">
        <f>VLOOKUP(B14,'[1]LISTADO ATM'!$A$2:$B$820,2,0)</f>
        <v xml:space="preserve">ATM Oficina Tamayo </v>
      </c>
      <c r="D14" s="124" t="s">
        <v>2454</v>
      </c>
      <c r="E14" s="127"/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7"/>
    </row>
    <row r="16" spans="1:5" ht="18" x14ac:dyDescent="0.25">
      <c r="A16" s="111" t="str">
        <f>VLOOKUP(B16,'[1]LISTADO ATM'!$A$2:$C$820,3,0)</f>
        <v>DISTRITO NACIONAL</v>
      </c>
      <c r="B16" s="106">
        <v>235</v>
      </c>
      <c r="C16" s="106" t="str">
        <f>VLOOKUP(B16,'[1]LISTADO ATM'!$A$2:$B$820,2,0)</f>
        <v xml:space="preserve">ATM Oficina Multicentro La Sirena San Isidro </v>
      </c>
      <c r="D16" s="124" t="s">
        <v>2454</v>
      </c>
      <c r="E16" s="127"/>
    </row>
    <row r="17" spans="1:5" ht="18" x14ac:dyDescent="0.25">
      <c r="A17" s="111" t="str">
        <f>VLOOKUP(B17,'[1]LISTADO ATM'!$A$2:$C$820,3,0)</f>
        <v>SUR</v>
      </c>
      <c r="B17" s="106">
        <v>252</v>
      </c>
      <c r="C17" s="106" t="str">
        <f>VLOOKUP(B17,'[1]LISTADO ATM'!$A$2:$B$820,2,0)</f>
        <v xml:space="preserve">ATM Banco Agrícola (Barahona) </v>
      </c>
      <c r="D17" s="124" t="s">
        <v>2454</v>
      </c>
      <c r="E17" s="127"/>
    </row>
    <row r="18" spans="1:5" ht="18" x14ac:dyDescent="0.25">
      <c r="A18" s="111" t="str">
        <f>VLOOKUP(B18,'[1]LISTADO ATM'!$A$2:$C$820,3,0)</f>
        <v>DISTRITO NACIONAL</v>
      </c>
      <c r="B18" s="106">
        <v>354</v>
      </c>
      <c r="C18" s="106" t="str">
        <f>VLOOKUP(B18,'[1]LISTADO ATM'!$A$2:$B$820,2,0)</f>
        <v xml:space="preserve">ATM Oficina Núñez de Cáceres II </v>
      </c>
      <c r="D18" s="124" t="s">
        <v>2454</v>
      </c>
      <c r="E18" s="127"/>
    </row>
    <row r="19" spans="1:5" ht="18" x14ac:dyDescent="0.25">
      <c r="A19" s="111" t="str">
        <f>VLOOKUP(B19,'[1]LISTADO ATM'!$A$2:$C$820,3,0)</f>
        <v>DISTRITO NACIONAL</v>
      </c>
      <c r="B19" s="106">
        <v>387</v>
      </c>
      <c r="C19" s="106" t="str">
        <f>VLOOKUP(B19,'[1]LISTADO ATM'!$A$2:$B$820,2,0)</f>
        <v xml:space="preserve">ATM S/M La Cadena San Vicente de Paul </v>
      </c>
      <c r="D19" s="124" t="s">
        <v>2454</v>
      </c>
      <c r="E19" s="127"/>
    </row>
    <row r="20" spans="1:5" ht="18" x14ac:dyDescent="0.25">
      <c r="A20" s="111" t="str">
        <f>VLOOKUP(B20,'[1]LISTADO ATM'!$A$2:$C$820,3,0)</f>
        <v>ESTE</v>
      </c>
      <c r="B20" s="106">
        <v>429</v>
      </c>
      <c r="C20" s="106" t="str">
        <f>VLOOKUP(B20,'[1]LISTADO ATM'!$A$2:$B$820,2,0)</f>
        <v xml:space="preserve">ATM Oficina Jumbo La Romana </v>
      </c>
      <c r="D20" s="124" t="s">
        <v>2454</v>
      </c>
      <c r="E20" s="127"/>
    </row>
    <row r="21" spans="1:5" ht="18" x14ac:dyDescent="0.25">
      <c r="A21" s="111" t="str">
        <f>VLOOKUP(B21,'[1]LISTADO ATM'!$A$2:$C$820,3,0)</f>
        <v>DISTRITO NACIONAL</v>
      </c>
      <c r="B21" s="106">
        <v>458</v>
      </c>
      <c r="C21" s="106" t="str">
        <f>VLOOKUP(B21,'[1]LISTADO ATM'!$A$2:$B$820,2,0)</f>
        <v>ATM Hospital Dario Contreras</v>
      </c>
      <c r="D21" s="124" t="s">
        <v>2454</v>
      </c>
      <c r="E21" s="127"/>
    </row>
    <row r="22" spans="1:5" ht="18" x14ac:dyDescent="0.25">
      <c r="A22" s="111" t="str">
        <f>VLOOKUP(B22,'[1]LISTADO ATM'!$A$2:$C$820,3,0)</f>
        <v>DISTRITO NACIONAL</v>
      </c>
      <c r="B22" s="106">
        <v>629</v>
      </c>
      <c r="C22" s="106" t="str">
        <f>VLOOKUP(B22,'[1]LISTADO ATM'!$A$2:$B$820,2,0)</f>
        <v xml:space="preserve">ATM Oficina Americana Independencia I </v>
      </c>
      <c r="D22" s="124" t="s">
        <v>2454</v>
      </c>
      <c r="E22" s="127"/>
    </row>
    <row r="23" spans="1:5" ht="18" x14ac:dyDescent="0.25">
      <c r="A23" s="111" t="str">
        <f>VLOOKUP(B23,'[1]LISTADO ATM'!$A$2:$C$820,3,0)</f>
        <v>ESTE</v>
      </c>
      <c r="B23" s="106">
        <v>651</v>
      </c>
      <c r="C23" s="106" t="str">
        <f>VLOOKUP(B23,'[1]LISTADO ATM'!$A$2:$B$820,2,0)</f>
        <v>ATM Eco Petroleo Romana</v>
      </c>
      <c r="D23" s="124" t="s">
        <v>2454</v>
      </c>
      <c r="E23" s="127"/>
    </row>
    <row r="24" spans="1:5" ht="18" x14ac:dyDescent="0.25">
      <c r="A24" s="111" t="str">
        <f>VLOOKUP(B24,'[1]LISTADO ATM'!$A$2:$C$820,3,0)</f>
        <v>DISTRITO NACIONAL</v>
      </c>
      <c r="B24" s="106">
        <v>684</v>
      </c>
      <c r="C24" s="106" t="str">
        <f>VLOOKUP(B24,'[1]LISTADO ATM'!$A$2:$B$820,2,0)</f>
        <v>ATM Estación Texaco Prolongación 27 Febrero</v>
      </c>
      <c r="D24" s="124" t="s">
        <v>2454</v>
      </c>
      <c r="E24" s="127"/>
    </row>
    <row r="25" spans="1:5" ht="18" x14ac:dyDescent="0.25">
      <c r="A25" s="111" t="str">
        <f>VLOOKUP(B25,'[1]LISTADO ATM'!$A$2:$C$820,3,0)</f>
        <v>DISTRITO NACIONAL</v>
      </c>
      <c r="B25" s="106">
        <v>696</v>
      </c>
      <c r="C25" s="106" t="str">
        <f>VLOOKUP(B25,'[1]LISTADO ATM'!$A$2:$B$820,2,0)</f>
        <v>ATM Olé Jacobo Majluta</v>
      </c>
      <c r="D25" s="124" t="s">
        <v>2454</v>
      </c>
      <c r="E25" s="127"/>
    </row>
    <row r="26" spans="1:5" ht="18" x14ac:dyDescent="0.25">
      <c r="A26" s="111" t="str">
        <f>VLOOKUP(B26,'[1]LISTADO ATM'!$A$2:$C$820,3,0)</f>
        <v>DISTRITO NACIONAL</v>
      </c>
      <c r="B26" s="106">
        <v>710</v>
      </c>
      <c r="C26" s="106" t="str">
        <f>VLOOKUP(B26,'[1]LISTADO ATM'!$A$2:$B$820,2,0)</f>
        <v xml:space="preserve">ATM S/M Soberano </v>
      </c>
      <c r="D26" s="124" t="s">
        <v>2454</v>
      </c>
      <c r="E26" s="127"/>
    </row>
    <row r="27" spans="1:5" ht="18" x14ac:dyDescent="0.25">
      <c r="A27" s="111" t="str">
        <f>VLOOKUP(B27,'[1]LISTADO ATM'!$A$2:$C$820,3,0)</f>
        <v>DISTRITO NACIONAL</v>
      </c>
      <c r="B27" s="106">
        <v>717</v>
      </c>
      <c r="C27" s="106" t="str">
        <f>VLOOKUP(B27,'[1]LISTADO ATM'!$A$2:$B$820,2,0)</f>
        <v xml:space="preserve">ATM Oficina Los Alcarrizos </v>
      </c>
      <c r="D27" s="124" t="s">
        <v>2454</v>
      </c>
      <c r="E27" s="127"/>
    </row>
    <row r="28" spans="1:5" ht="18" x14ac:dyDescent="0.25">
      <c r="A28" s="111" t="str">
        <f>VLOOKUP(B28,'[1]LISTADO ATM'!$A$2:$C$820,3,0)</f>
        <v>DISTRITO NACIONAL</v>
      </c>
      <c r="B28" s="106">
        <v>722</v>
      </c>
      <c r="C28" s="106" t="str">
        <f>VLOOKUP(B28,'[1]LISTADO ATM'!$A$2:$B$820,2,0)</f>
        <v xml:space="preserve">ATM Oficina Charles de Gaulle III </v>
      </c>
      <c r="D28" s="124" t="s">
        <v>2454</v>
      </c>
      <c r="E28" s="127"/>
    </row>
    <row r="29" spans="1:5" ht="18" x14ac:dyDescent="0.25">
      <c r="A29" s="111" t="str">
        <f>VLOOKUP(B29,'[1]LISTADO ATM'!$A$2:$C$820,3,0)</f>
        <v>DISTRITO NACIONAL</v>
      </c>
      <c r="B29" s="106">
        <v>734</v>
      </c>
      <c r="C29" s="106" t="str">
        <f>VLOOKUP(B29,'[1]LISTADO ATM'!$A$2:$B$820,2,0)</f>
        <v xml:space="preserve">ATM Oficina Independencia I </v>
      </c>
      <c r="D29" s="124" t="s">
        <v>2454</v>
      </c>
      <c r="E29" s="127"/>
    </row>
    <row r="30" spans="1:5" ht="18" x14ac:dyDescent="0.25">
      <c r="A30" s="111" t="str">
        <f>VLOOKUP(B30,'[1]LISTADO ATM'!$A$2:$C$820,3,0)</f>
        <v>ESTE</v>
      </c>
      <c r="B30" s="106">
        <v>742</v>
      </c>
      <c r="C30" s="106" t="str">
        <f>VLOOKUP(B30,'[1]LISTADO ATM'!$A$2:$B$820,2,0)</f>
        <v xml:space="preserve">ATM Oficina Plaza del Rey (La Romana) </v>
      </c>
      <c r="D30" s="124" t="s">
        <v>2454</v>
      </c>
      <c r="E30" s="128"/>
    </row>
    <row r="31" spans="1:5" ht="18" x14ac:dyDescent="0.25">
      <c r="A31" s="111" t="str">
        <f>VLOOKUP(B31,'[1]LISTADO ATM'!$A$2:$C$820,3,0)</f>
        <v>ESTE</v>
      </c>
      <c r="B31" s="106">
        <v>843</v>
      </c>
      <c r="C31" s="106" t="str">
        <f>VLOOKUP(B31,'[1]LISTADO ATM'!$A$2:$B$820,2,0)</f>
        <v xml:space="preserve">ATM Oficina Romana Centro </v>
      </c>
      <c r="D31" s="124" t="s">
        <v>2454</v>
      </c>
      <c r="E31" s="128"/>
    </row>
    <row r="32" spans="1:5" ht="18" x14ac:dyDescent="0.25">
      <c r="A32" s="111" t="str">
        <f>VLOOKUP(B32,'[1]LISTADO ATM'!$A$2:$C$820,3,0)</f>
        <v>DISTRITO NACIONAL</v>
      </c>
      <c r="B32" s="106">
        <v>884</v>
      </c>
      <c r="C32" s="106" t="str">
        <f>VLOOKUP(B32,'[1]LISTADO ATM'!$A$2:$B$820,2,0)</f>
        <v xml:space="preserve">ATM UNP Olé Sabana Perdida </v>
      </c>
      <c r="D32" s="124" t="s">
        <v>2454</v>
      </c>
      <c r="E32" s="128"/>
    </row>
    <row r="33" spans="1:5" ht="18" x14ac:dyDescent="0.25">
      <c r="A33" s="111" t="str">
        <f>VLOOKUP(B33,'[1]LISTADO ATM'!$A$2:$C$820,3,0)</f>
        <v>DISTRITO NACIONAL</v>
      </c>
      <c r="B33" s="106">
        <v>925</v>
      </c>
      <c r="C33" s="106" t="str">
        <f>VLOOKUP(B33,'[1]LISTADO ATM'!$A$2:$B$820,2,0)</f>
        <v xml:space="preserve">ATM Oficina Plaza Lama Av. 27 de Febrero </v>
      </c>
      <c r="D33" s="124" t="s">
        <v>2454</v>
      </c>
      <c r="E33" s="128"/>
    </row>
    <row r="34" spans="1:5" ht="18" x14ac:dyDescent="0.25">
      <c r="A34" s="111" t="str">
        <f>VLOOKUP(B34,'[1]LISTADO ATM'!$A$2:$C$820,3,0)</f>
        <v>NORTE</v>
      </c>
      <c r="B34" s="106">
        <v>944</v>
      </c>
      <c r="C34" s="106" t="str">
        <f>VLOOKUP(B34,'[1]LISTADO ATM'!$A$2:$B$820,2,0)</f>
        <v xml:space="preserve">ATM UNP Mao </v>
      </c>
      <c r="D34" s="124" t="s">
        <v>2454</v>
      </c>
      <c r="E34" s="128"/>
    </row>
    <row r="35" spans="1:5" ht="18" x14ac:dyDescent="0.25">
      <c r="A35" s="111" t="str">
        <f>VLOOKUP(B35,'[1]LISTADO ATM'!$A$2:$C$820,3,0)</f>
        <v>DISTRITO NACIONAL</v>
      </c>
      <c r="B35" s="106">
        <v>955</v>
      </c>
      <c r="C35" s="106" t="str">
        <f>VLOOKUP(B35,'[1]LISTADO ATM'!$A$2:$B$820,2,0)</f>
        <v xml:space="preserve">ATM Oficina Americana Independencia II </v>
      </c>
      <c r="D35" s="124" t="s">
        <v>2454</v>
      </c>
      <c r="E35" s="128"/>
    </row>
    <row r="36" spans="1:5" ht="18" x14ac:dyDescent="0.25">
      <c r="A36" s="111" t="str">
        <f>VLOOKUP(B36,'[1]LISTADO ATM'!$A$2:$C$820,3,0)</f>
        <v>DISTRITO NACIONAL</v>
      </c>
      <c r="B36" s="106">
        <v>993</v>
      </c>
      <c r="C36" s="106" t="str">
        <f>VLOOKUP(B36,'[1]LISTADO ATM'!$A$2:$B$820,2,0)</f>
        <v xml:space="preserve">ATM Centro Medico Integral II </v>
      </c>
      <c r="D36" s="124" t="s">
        <v>2454</v>
      </c>
      <c r="E36" s="128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8"/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24" t="s">
        <v>2454</v>
      </c>
      <c r="E38" s="128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24" t="s">
        <v>2454</v>
      </c>
      <c r="E39" s="128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24" t="s">
        <v>2454</v>
      </c>
      <c r="E40" s="128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24" t="s">
        <v>2454</v>
      </c>
      <c r="E41" s="128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24" t="s">
        <v>2454</v>
      </c>
      <c r="E42" s="128"/>
    </row>
    <row r="43" spans="1:5" ht="18.75" thickBot="1" x14ac:dyDescent="0.3">
      <c r="A43" s="112" t="s">
        <v>2428</v>
      </c>
      <c r="B43" s="114">
        <f>COUNT(B14:B42)</f>
        <v>23</v>
      </c>
      <c r="C43" s="123"/>
      <c r="D43" s="123"/>
      <c r="E43" s="123"/>
    </row>
    <row r="44" spans="1:5" ht="15.75" thickBot="1" x14ac:dyDescent="0.3">
      <c r="E44" s="110"/>
    </row>
    <row r="45" spans="1:5" ht="18.75" customHeight="1" thickBot="1" x14ac:dyDescent="0.3">
      <c r="A45" s="132" t="s">
        <v>2499</v>
      </c>
      <c r="B45" s="133"/>
      <c r="C45" s="133"/>
      <c r="D45" s="133"/>
      <c r="E45" s="134"/>
    </row>
    <row r="46" spans="1:5" ht="18" x14ac:dyDescent="0.25">
      <c r="A46" s="104" t="s">
        <v>15</v>
      </c>
      <c r="B46" s="104" t="s">
        <v>2426</v>
      </c>
      <c r="C46" s="105" t="s">
        <v>46</v>
      </c>
      <c r="D46" s="105" t="s">
        <v>2432</v>
      </c>
      <c r="E46" s="121" t="s">
        <v>2427</v>
      </c>
    </row>
    <row r="47" spans="1:5" ht="18" x14ac:dyDescent="0.25">
      <c r="A47" s="111" t="str">
        <f>VLOOKUP(B47,'[1]LISTADO ATM'!$A$2:$C$820,3,0)</f>
        <v>DISTRITO NACIONAL</v>
      </c>
      <c r="B47" s="106">
        <v>264</v>
      </c>
      <c r="C47" s="106" t="str">
        <f>VLOOKUP(B47,'[1]LISTADO ATM'!$A$2:$B$820,2,0)</f>
        <v xml:space="preserve">ATM S/M Nacional Independencia </v>
      </c>
      <c r="D47" s="106" t="s">
        <v>2497</v>
      </c>
      <c r="E47" s="128"/>
    </row>
    <row r="48" spans="1:5" ht="18" x14ac:dyDescent="0.25">
      <c r="A48" s="111" t="str">
        <f>VLOOKUP(B48,'[1]LISTADO ATM'!$A$2:$C$820,3,0)</f>
        <v>DISTRITO NACIONAL</v>
      </c>
      <c r="B48" s="106">
        <v>267</v>
      </c>
      <c r="C48" s="106" t="str">
        <f>VLOOKUP(B48,'[1]LISTADO ATM'!$A$2:$B$820,2,0)</f>
        <v xml:space="preserve">ATM Centro de Caja México </v>
      </c>
      <c r="D48" s="106" t="s">
        <v>2497</v>
      </c>
      <c r="E48" s="113"/>
    </row>
    <row r="49" spans="1:5" ht="18" x14ac:dyDescent="0.25">
      <c r="A49" s="111" t="str">
        <f>VLOOKUP(B49,'[1]LISTADO ATM'!$A$2:$C$820,3,0)</f>
        <v>DISTRITO NACIONAL</v>
      </c>
      <c r="B49" s="106">
        <v>441</v>
      </c>
      <c r="C49" s="106" t="str">
        <f>VLOOKUP(B49,'[1]LISTADO ATM'!$A$2:$B$820,2,0)</f>
        <v>ATM Estacion de Servicio Romulo Betancour</v>
      </c>
      <c r="D49" s="106" t="s">
        <v>2497</v>
      </c>
      <c r="E49" s="128"/>
    </row>
    <row r="50" spans="1:5" ht="18" x14ac:dyDescent="0.25">
      <c r="A50" s="111" t="str">
        <f>VLOOKUP(B50,'[1]LISTADO ATM'!$A$2:$C$820,3,0)</f>
        <v>DISTRITO NACIONAL</v>
      </c>
      <c r="B50" s="106">
        <v>449</v>
      </c>
      <c r="C50" s="106" t="str">
        <f>VLOOKUP(B50,'[1]LISTADO ATM'!$A$2:$B$820,2,0)</f>
        <v>ATM Autobanco Lope de Vega II</v>
      </c>
      <c r="D50" s="106" t="s">
        <v>2497</v>
      </c>
      <c r="E50" s="128"/>
    </row>
    <row r="51" spans="1:5" ht="18" x14ac:dyDescent="0.25">
      <c r="A51" s="111" t="str">
        <f>VLOOKUP(B51,'[1]LISTADO ATM'!$A$2:$C$820,3,0)</f>
        <v>DISTRITO NACIONAL</v>
      </c>
      <c r="B51" s="106">
        <v>577</v>
      </c>
      <c r="C51" s="106" t="str">
        <f>VLOOKUP(B51,'[1]LISTADO ATM'!$A$2:$B$820,2,0)</f>
        <v xml:space="preserve">ATM Olé Ave. Duarte </v>
      </c>
      <c r="D51" s="106" t="s">
        <v>2497</v>
      </c>
      <c r="E51" s="128"/>
    </row>
    <row r="52" spans="1:5" ht="18" x14ac:dyDescent="0.25">
      <c r="A52" s="111" t="str">
        <f>VLOOKUP(B52,'[1]LISTADO ATM'!$A$2:$C$820,3,0)</f>
        <v>DISTRITO NACIONAL</v>
      </c>
      <c r="B52" s="106">
        <v>600</v>
      </c>
      <c r="C52" s="106" t="str">
        <f>VLOOKUP(B52,'[1]LISTADO ATM'!$A$2:$B$820,2,0)</f>
        <v>ATM S/M Bravo Hipica</v>
      </c>
      <c r="D52" s="106" t="s">
        <v>2497</v>
      </c>
      <c r="E52" s="128"/>
    </row>
    <row r="53" spans="1:5" ht="18" x14ac:dyDescent="0.25">
      <c r="A53" s="111" t="str">
        <f>VLOOKUP(B53,'[1]LISTADO ATM'!$A$2:$C$820,3,0)</f>
        <v>NORTE</v>
      </c>
      <c r="B53" s="106">
        <v>728</v>
      </c>
      <c r="C53" s="106" t="str">
        <f>VLOOKUP(B53,'[1]LISTADO ATM'!$A$2:$B$820,2,0)</f>
        <v xml:space="preserve">ATM UNP La Vega Oficina Regional Norcentral </v>
      </c>
      <c r="D53" s="106" t="s">
        <v>2497</v>
      </c>
      <c r="E53" s="128"/>
    </row>
    <row r="54" spans="1:5" ht="18" x14ac:dyDescent="0.25">
      <c r="A54" s="111" t="str">
        <f>VLOOKUP(B54,'[1]LISTADO ATM'!$A$2:$C$820,3,0)</f>
        <v>DISTRITO NACIONAL</v>
      </c>
      <c r="B54" s="106">
        <v>745</v>
      </c>
      <c r="C54" s="106" t="str">
        <f>VLOOKUP(B54,'[1]LISTADO ATM'!$A$2:$B$820,2,0)</f>
        <v xml:space="preserve">ATM Oficina Ave. Duarte </v>
      </c>
      <c r="D54" s="106" t="s">
        <v>2497</v>
      </c>
      <c r="E54" s="128"/>
    </row>
    <row r="55" spans="1:5" ht="18" x14ac:dyDescent="0.25">
      <c r="A55" s="111" t="str">
        <f>VLOOKUP(B55,'[1]LISTADO ATM'!$A$2:$C$820,3,0)</f>
        <v>SUR</v>
      </c>
      <c r="B55" s="106">
        <v>764</v>
      </c>
      <c r="C55" s="106" t="str">
        <f>VLOOKUP(B55,'[1]LISTADO ATM'!$A$2:$B$820,2,0)</f>
        <v xml:space="preserve">ATM Oficina Elías Piña </v>
      </c>
      <c r="D55" s="106" t="s">
        <v>2497</v>
      </c>
      <c r="E55" s="128"/>
    </row>
    <row r="56" spans="1:5" ht="18" x14ac:dyDescent="0.25">
      <c r="A56" s="111" t="str">
        <f>VLOOKUP(B56,'[1]LISTADO ATM'!$A$2:$C$820,3,0)</f>
        <v>DISTRITO NACIONAL</v>
      </c>
      <c r="B56" s="106">
        <v>911</v>
      </c>
      <c r="C56" s="106" t="str">
        <f>VLOOKUP(B56,'[1]LISTADO ATM'!$A$2:$B$820,2,0)</f>
        <v xml:space="preserve">ATM Oficina Venezuela II </v>
      </c>
      <c r="D56" s="106" t="s">
        <v>2497</v>
      </c>
      <c r="E56" s="128"/>
    </row>
    <row r="57" spans="1:5" ht="18" x14ac:dyDescent="0.25">
      <c r="A57" s="111" t="e">
        <f>VLOOKUP(B57,'[1]LISTADO ATM'!$A$2:$C$820,3,0)</f>
        <v>#N/A</v>
      </c>
      <c r="B57" s="106"/>
      <c r="C57" s="106" t="e">
        <f>VLOOKUP(B57,'[1]LISTADO ATM'!$A$2:$B$820,2,0)</f>
        <v>#N/A</v>
      </c>
      <c r="D57" s="106" t="s">
        <v>2497</v>
      </c>
      <c r="E57" s="128"/>
    </row>
    <row r="58" spans="1:5" ht="18.75" thickBot="1" x14ac:dyDescent="0.3">
      <c r="A58" s="108" t="s">
        <v>2428</v>
      </c>
      <c r="B58" s="114">
        <f>COUNT(B47:B57)</f>
        <v>10</v>
      </c>
      <c r="C58" s="123"/>
      <c r="D58" s="107"/>
      <c r="E58" s="125"/>
    </row>
    <row r="59" spans="1:5" ht="15.75" thickBot="1" x14ac:dyDescent="0.3">
      <c r="E59" s="110"/>
    </row>
    <row r="60" spans="1:5" ht="18.75" thickBot="1" x14ac:dyDescent="0.3">
      <c r="A60" s="137" t="s">
        <v>2429</v>
      </c>
      <c r="B60" s="138"/>
      <c r="E60" s="110"/>
    </row>
    <row r="61" spans="1:5" ht="18.75" thickBot="1" x14ac:dyDescent="0.3">
      <c r="A61" s="139">
        <f>+B43+B58</f>
        <v>33</v>
      </c>
      <c r="B61" s="140"/>
      <c r="E61" s="110"/>
    </row>
    <row r="62" spans="1:5" ht="15.75" thickBot="1" x14ac:dyDescent="0.3">
      <c r="E62" s="110"/>
    </row>
    <row r="63" spans="1:5" ht="18.75" thickBot="1" x14ac:dyDescent="0.3">
      <c r="A63" s="132" t="s">
        <v>2431</v>
      </c>
      <c r="B63" s="133"/>
      <c r="C63" s="133"/>
      <c r="D63" s="133"/>
      <c r="E63" s="134"/>
    </row>
    <row r="64" spans="1:5" ht="18" x14ac:dyDescent="0.25">
      <c r="A64" s="115" t="s">
        <v>15</v>
      </c>
      <c r="B64" s="115" t="s">
        <v>2426</v>
      </c>
      <c r="C64" s="109" t="s">
        <v>46</v>
      </c>
      <c r="D64" s="141" t="s">
        <v>2432</v>
      </c>
      <c r="E64" s="142"/>
    </row>
    <row r="65" spans="1:5" ht="18" x14ac:dyDescent="0.25">
      <c r="A65" s="106" t="str">
        <f>VLOOKUP(B65,'[1]LISTADO ATM'!$A$2:$C$820,3,0)</f>
        <v>DISTRITO NACIONAL</v>
      </c>
      <c r="B65" s="106">
        <v>976</v>
      </c>
      <c r="C65" s="111" t="str">
        <f>VLOOKUP(B65,'[1]LISTADO ATM'!$A$2:$B$820,2,0)</f>
        <v xml:space="preserve">ATM Oficina Diamond Plaza I </v>
      </c>
      <c r="D65" s="135" t="s">
        <v>2505</v>
      </c>
      <c r="E65" s="136"/>
    </row>
    <row r="66" spans="1:5" ht="18" x14ac:dyDescent="0.25">
      <c r="A66" s="106" t="str">
        <f>VLOOKUP(B66,'[1]LISTADO ATM'!$A$2:$C$820,3,0)</f>
        <v>DISTRITO NACIONAL</v>
      </c>
      <c r="B66" s="106">
        <v>407</v>
      </c>
      <c r="C66" s="111" t="str">
        <f>VLOOKUP(B66,'[1]LISTADO ATM'!$A$2:$B$820,2,0)</f>
        <v xml:space="preserve">ATM Multicentro La Sirena Villa Mella </v>
      </c>
      <c r="D66" s="135" t="s">
        <v>2505</v>
      </c>
      <c r="E66" s="136"/>
    </row>
    <row r="67" spans="1:5" ht="18.75" customHeight="1" x14ac:dyDescent="0.25">
      <c r="A67" s="106" t="str">
        <f>VLOOKUP(B67,'[1]LISTADO ATM'!$A$2:$C$820,3,0)</f>
        <v>DISTRITO NACIONAL</v>
      </c>
      <c r="B67" s="106">
        <v>800</v>
      </c>
      <c r="C67" s="111" t="str">
        <f>VLOOKUP(B67,'[1]LISTADO ATM'!$A$2:$B$820,2,0)</f>
        <v xml:space="preserve">ATM Estación Next Dipsa Pedro Livio Cedeño </v>
      </c>
      <c r="D67" s="135" t="s">
        <v>2505</v>
      </c>
      <c r="E67" s="136"/>
    </row>
    <row r="68" spans="1:5" ht="18" x14ac:dyDescent="0.25">
      <c r="A68" s="106" t="str">
        <f>VLOOKUP(B68,'[1]LISTADO ATM'!$A$2:$C$820,3,0)</f>
        <v>DISTRITO NACIONAL</v>
      </c>
      <c r="B68" s="106">
        <v>801</v>
      </c>
      <c r="C68" s="111" t="str">
        <f>VLOOKUP(B68,'[1]LISTADO ATM'!$A$2:$B$820,2,0)</f>
        <v xml:space="preserve">ATM Galería 360 Food Court </v>
      </c>
      <c r="D68" s="135" t="s">
        <v>2505</v>
      </c>
      <c r="E68" s="136"/>
    </row>
    <row r="69" spans="1:5" ht="18" x14ac:dyDescent="0.25">
      <c r="A69" s="106" t="str">
        <f>VLOOKUP(B69,'[1]LISTADO ATM'!$A$2:$C$820,3,0)</f>
        <v>SUR</v>
      </c>
      <c r="B69" s="106">
        <v>829</v>
      </c>
      <c r="C69" s="111" t="str">
        <f>VLOOKUP(B69,'[1]LISTADO ATM'!$A$2:$B$820,2,0)</f>
        <v xml:space="preserve">ATM UNP Multicentro Sirena Baní </v>
      </c>
      <c r="D69" s="135" t="s">
        <v>2505</v>
      </c>
      <c r="E69" s="136"/>
    </row>
    <row r="70" spans="1:5" ht="18.75" customHeight="1" x14ac:dyDescent="0.25">
      <c r="A70" s="106" t="str">
        <f>VLOOKUP(B70,'[1]LISTADO ATM'!$A$2:$C$820,3,0)</f>
        <v>DISTRITO NACIONAL</v>
      </c>
      <c r="B70" s="106">
        <v>382</v>
      </c>
      <c r="C70" s="111" t="str">
        <f>VLOOKUP(B70,'[1]LISTADO ATM'!$A$2:$B$820,2,0)</f>
        <v>ATM Estación del Metro María Montés</v>
      </c>
      <c r="D70" s="135" t="s">
        <v>2505</v>
      </c>
      <c r="E70" s="136"/>
    </row>
    <row r="71" spans="1:5" ht="18" x14ac:dyDescent="0.25">
      <c r="A71" s="106" t="str">
        <f>VLOOKUP(B71,'[1]LISTADO ATM'!$A$2:$C$820,3,0)</f>
        <v>DISTRITO NACIONAL</v>
      </c>
      <c r="B71" s="106">
        <v>570</v>
      </c>
      <c r="C71" s="111" t="str">
        <f>VLOOKUP(B71,'[1]LISTADO ATM'!$A$2:$B$820,2,0)</f>
        <v xml:space="preserve">ATM S/M Liverpool Villa Mella </v>
      </c>
      <c r="D71" s="135" t="s">
        <v>2505</v>
      </c>
      <c r="E71" s="136"/>
    </row>
    <row r="72" spans="1:5" ht="18" x14ac:dyDescent="0.25">
      <c r="A72" s="106" t="str">
        <f>VLOOKUP(B72,'[1]LISTADO ATM'!$A$2:$C$820,3,0)</f>
        <v>DISTRITO NACIONAL</v>
      </c>
      <c r="B72" s="106">
        <v>355</v>
      </c>
      <c r="C72" s="111" t="str">
        <f>VLOOKUP(B72,'[1]LISTADO ATM'!$A$2:$B$820,2,0)</f>
        <v xml:space="preserve">ATM UNP Metro II </v>
      </c>
      <c r="D72" s="135" t="s">
        <v>2505</v>
      </c>
      <c r="E72" s="136"/>
    </row>
    <row r="73" spans="1:5" ht="18" x14ac:dyDescent="0.25">
      <c r="A73" s="106" t="str">
        <f>VLOOKUP(B73,'[1]LISTADO ATM'!$A$2:$C$820,3,0)</f>
        <v>DISTRITO NACIONAL</v>
      </c>
      <c r="B73" s="106">
        <v>554</v>
      </c>
      <c r="C73" s="111" t="str">
        <f>VLOOKUP(B73,'[1]LISTADO ATM'!$A$2:$B$820,2,0)</f>
        <v xml:space="preserve">ATM Oficina Isabel La Católica I </v>
      </c>
      <c r="D73" s="135" t="s">
        <v>2505</v>
      </c>
      <c r="E73" s="136"/>
    </row>
    <row r="74" spans="1:5" ht="18" x14ac:dyDescent="0.25">
      <c r="A74" s="106" t="str">
        <f>VLOOKUP(B74,'[1]LISTADO ATM'!$A$2:$C$820,3,0)</f>
        <v>DISTRITO NACIONAL</v>
      </c>
      <c r="B74" s="106">
        <v>194</v>
      </c>
      <c r="C74" s="111" t="str">
        <f>VLOOKUP(B74,'[1]LISTADO ATM'!$A$2:$B$820,2,0)</f>
        <v xml:space="preserve">ATM UNP Pantoja </v>
      </c>
      <c r="D74" s="135" t="s">
        <v>2505</v>
      </c>
      <c r="E74" s="136"/>
    </row>
    <row r="75" spans="1:5" ht="18" x14ac:dyDescent="0.25">
      <c r="A75" s="106" t="str">
        <f>VLOOKUP(B75,'[1]LISTADO ATM'!$A$2:$C$820,3,0)</f>
        <v>NORTE</v>
      </c>
      <c r="B75" s="106">
        <v>511</v>
      </c>
      <c r="C75" s="111" t="str">
        <f>VLOOKUP(B75,'[1]LISTADO ATM'!$A$2:$B$820,2,0)</f>
        <v xml:space="preserve">ATM UNP Río San Juan (Nagua) </v>
      </c>
      <c r="D75" s="135" t="s">
        <v>2505</v>
      </c>
      <c r="E75" s="136"/>
    </row>
    <row r="76" spans="1:5" ht="18.75" thickBot="1" x14ac:dyDescent="0.3">
      <c r="A76" s="108" t="s">
        <v>2428</v>
      </c>
      <c r="B76" s="114">
        <f>COUNT(B65:B75)</f>
        <v>11</v>
      </c>
      <c r="C76" s="123"/>
      <c r="D76" s="152"/>
      <c r="E76" s="154"/>
    </row>
    <row r="77" spans="1:5" x14ac:dyDescent="0.25">
      <c r="B77" s="102"/>
    </row>
    <row r="78" spans="1:5" x14ac:dyDescent="0.25">
      <c r="B78" s="102"/>
    </row>
    <row r="79" spans="1:5" x14ac:dyDescent="0.25">
      <c r="B79" s="102"/>
    </row>
    <row r="80" spans="1:5" x14ac:dyDescent="0.25">
      <c r="B80" s="102"/>
    </row>
    <row r="81" spans="2:2" x14ac:dyDescent="0.25">
      <c r="B81" s="102"/>
    </row>
    <row r="82" spans="2:2" x14ac:dyDescent="0.25">
      <c r="B82" s="102"/>
    </row>
    <row r="83" spans="2:2" x14ac:dyDescent="0.25">
      <c r="B83" s="102"/>
    </row>
    <row r="84" spans="2:2" x14ac:dyDescent="0.25">
      <c r="B84" s="102"/>
    </row>
  </sheetData>
  <mergeCells count="22">
    <mergeCell ref="D76:E76"/>
    <mergeCell ref="D71:E71"/>
    <mergeCell ref="D75:E75"/>
    <mergeCell ref="A1:E1"/>
    <mergeCell ref="A2:E2"/>
    <mergeCell ref="A7:E7"/>
    <mergeCell ref="C10:E10"/>
    <mergeCell ref="A12:E12"/>
    <mergeCell ref="A45:E45"/>
    <mergeCell ref="D72:E72"/>
    <mergeCell ref="D73:E73"/>
    <mergeCell ref="D74:E74"/>
    <mergeCell ref="A60:B60"/>
    <mergeCell ref="A61:B61"/>
    <mergeCell ref="A63:E63"/>
    <mergeCell ref="D64:E64"/>
    <mergeCell ref="D65:E65"/>
    <mergeCell ref="D66:E66"/>
    <mergeCell ref="D67:E67"/>
    <mergeCell ref="D68:E68"/>
    <mergeCell ref="D69:E69"/>
    <mergeCell ref="D70:E70"/>
  </mergeCells>
  <phoneticPr fontId="47" type="noConversion"/>
  <conditionalFormatting sqref="B85:B1048576">
    <cfRule type="duplicateValues" dxfId="369" priority="14"/>
  </conditionalFormatting>
  <conditionalFormatting sqref="E85:E1048576">
    <cfRule type="duplicateValues" dxfId="368" priority="388178"/>
  </conditionalFormatting>
  <conditionalFormatting sqref="B32">
    <cfRule type="duplicateValues" dxfId="367" priority="6"/>
  </conditionalFormatting>
  <conditionalFormatting sqref="B33">
    <cfRule type="duplicateValues" dxfId="366" priority="5"/>
  </conditionalFormatting>
  <conditionalFormatting sqref="B34:B42">
    <cfRule type="duplicateValues" dxfId="365" priority="3"/>
  </conditionalFormatting>
  <conditionalFormatting sqref="B34:B42">
    <cfRule type="duplicateValues" dxfId="364" priority="2"/>
  </conditionalFormatting>
  <conditionalFormatting sqref="B1:B32 B43:B76">
    <cfRule type="duplicateValues" dxfId="290" priority="388422"/>
  </conditionalFormatting>
  <conditionalFormatting sqref="B1:B33 B43:B76">
    <cfRule type="duplicateValues" dxfId="289" priority="388425"/>
  </conditionalFormatting>
  <conditionalFormatting sqref="B1:B76">
    <cfRule type="duplicateValues" dxfId="288" priority="3884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2504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63" priority="119152"/>
  </conditionalFormatting>
  <conditionalFormatting sqref="A7:A11">
    <cfRule type="duplicateValues" dxfId="362" priority="119156"/>
    <cfRule type="duplicateValues" dxfId="361" priority="119157"/>
  </conditionalFormatting>
  <conditionalFormatting sqref="A7:A11">
    <cfRule type="duplicateValues" dxfId="360" priority="119160"/>
    <cfRule type="duplicateValues" dxfId="359" priority="119161"/>
  </conditionalFormatting>
  <conditionalFormatting sqref="B37:B39">
    <cfRule type="duplicateValues" dxfId="358" priority="219"/>
    <cfRule type="duplicateValues" dxfId="357" priority="220"/>
  </conditionalFormatting>
  <conditionalFormatting sqref="B37:B39">
    <cfRule type="duplicateValues" dxfId="356" priority="218"/>
  </conditionalFormatting>
  <conditionalFormatting sqref="B37:B39">
    <cfRule type="duplicateValues" dxfId="355" priority="217"/>
  </conditionalFormatting>
  <conditionalFormatting sqref="B37:B39">
    <cfRule type="duplicateValues" dxfId="354" priority="215"/>
    <cfRule type="duplicateValues" dxfId="353" priority="216"/>
  </conditionalFormatting>
  <conditionalFormatting sqref="B3">
    <cfRule type="duplicateValues" dxfId="352" priority="193"/>
    <cfRule type="duplicateValues" dxfId="351" priority="194"/>
  </conditionalFormatting>
  <conditionalFormatting sqref="B3">
    <cfRule type="duplicateValues" dxfId="350" priority="192"/>
  </conditionalFormatting>
  <conditionalFormatting sqref="B3">
    <cfRule type="duplicateValues" dxfId="349" priority="191"/>
  </conditionalFormatting>
  <conditionalFormatting sqref="B3">
    <cfRule type="duplicateValues" dxfId="348" priority="189"/>
    <cfRule type="duplicateValues" dxfId="347" priority="190"/>
  </conditionalFormatting>
  <conditionalFormatting sqref="A4:A6">
    <cfRule type="duplicateValues" dxfId="346" priority="188"/>
  </conditionalFormatting>
  <conditionalFormatting sqref="A4:A6">
    <cfRule type="duplicateValues" dxfId="345" priority="186"/>
    <cfRule type="duplicateValues" dxfId="344" priority="187"/>
  </conditionalFormatting>
  <conditionalFormatting sqref="A4:A6">
    <cfRule type="duplicateValues" dxfId="343" priority="184"/>
    <cfRule type="duplicateValues" dxfId="342" priority="185"/>
  </conditionalFormatting>
  <conditionalFormatting sqref="A3:A6">
    <cfRule type="duplicateValues" dxfId="341" priority="165"/>
  </conditionalFormatting>
  <conditionalFormatting sqref="A3:A6">
    <cfRule type="duplicateValues" dxfId="340" priority="163"/>
    <cfRule type="duplicateValues" dxfId="339" priority="164"/>
  </conditionalFormatting>
  <conditionalFormatting sqref="A3:A6">
    <cfRule type="duplicateValues" dxfId="338" priority="161"/>
    <cfRule type="duplicateValues" dxfId="337" priority="162"/>
  </conditionalFormatting>
  <conditionalFormatting sqref="B4:B6">
    <cfRule type="duplicateValues" dxfId="336" priority="158"/>
    <cfRule type="duplicateValues" dxfId="335" priority="159"/>
  </conditionalFormatting>
  <conditionalFormatting sqref="B4:B6">
    <cfRule type="duplicateValues" dxfId="334" priority="157"/>
  </conditionalFormatting>
  <conditionalFormatting sqref="B4:B6">
    <cfRule type="duplicateValues" dxfId="333" priority="156"/>
  </conditionalFormatting>
  <conditionalFormatting sqref="B4:B6">
    <cfRule type="duplicateValues" dxfId="332" priority="154"/>
    <cfRule type="duplicateValues" dxfId="3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6.67460648147971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0" priority="69"/>
  </conditionalFormatting>
  <conditionalFormatting sqref="E9:E1048576 E1:E2">
    <cfRule type="duplicateValues" dxfId="329" priority="99250"/>
  </conditionalFormatting>
  <conditionalFormatting sqref="E4">
    <cfRule type="duplicateValues" dxfId="328" priority="62"/>
  </conditionalFormatting>
  <conditionalFormatting sqref="E5:E8">
    <cfRule type="duplicateValues" dxfId="327" priority="60"/>
  </conditionalFormatting>
  <conditionalFormatting sqref="B12">
    <cfRule type="duplicateValues" dxfId="326" priority="34"/>
    <cfRule type="duplicateValues" dxfId="325" priority="35"/>
    <cfRule type="duplicateValues" dxfId="324" priority="36"/>
  </conditionalFormatting>
  <conditionalFormatting sqref="B12">
    <cfRule type="duplicateValues" dxfId="323" priority="33"/>
  </conditionalFormatting>
  <conditionalFormatting sqref="B12">
    <cfRule type="duplicateValues" dxfId="322" priority="31"/>
    <cfRule type="duplicateValues" dxfId="321" priority="32"/>
  </conditionalFormatting>
  <conditionalFormatting sqref="B12">
    <cfRule type="duplicateValues" dxfId="320" priority="28"/>
    <cfRule type="duplicateValues" dxfId="319" priority="29"/>
    <cfRule type="duplicateValues" dxfId="318" priority="30"/>
  </conditionalFormatting>
  <conditionalFormatting sqref="B12">
    <cfRule type="duplicateValues" dxfId="317" priority="27"/>
  </conditionalFormatting>
  <conditionalFormatting sqref="B12">
    <cfRule type="duplicateValues" dxfId="316" priority="25"/>
    <cfRule type="duplicateValues" dxfId="315" priority="26"/>
  </conditionalFormatting>
  <conditionalFormatting sqref="B12">
    <cfRule type="duplicateValues" dxfId="314" priority="24"/>
  </conditionalFormatting>
  <conditionalFormatting sqref="B12">
    <cfRule type="duplicateValues" dxfId="313" priority="21"/>
    <cfRule type="duplicateValues" dxfId="312" priority="22"/>
    <cfRule type="duplicateValues" dxfId="311" priority="23"/>
  </conditionalFormatting>
  <conditionalFormatting sqref="B12">
    <cfRule type="duplicateValues" dxfId="310" priority="20"/>
  </conditionalFormatting>
  <conditionalFormatting sqref="B12">
    <cfRule type="duplicateValues" dxfId="309" priority="19"/>
  </conditionalFormatting>
  <conditionalFormatting sqref="B14">
    <cfRule type="duplicateValues" dxfId="308" priority="18"/>
  </conditionalFormatting>
  <conditionalFormatting sqref="B14">
    <cfRule type="duplicateValues" dxfId="307" priority="15"/>
    <cfRule type="duplicateValues" dxfId="306" priority="16"/>
    <cfRule type="duplicateValues" dxfId="305" priority="17"/>
  </conditionalFormatting>
  <conditionalFormatting sqref="B14">
    <cfRule type="duplicateValues" dxfId="304" priority="13"/>
    <cfRule type="duplicateValues" dxfId="303" priority="14"/>
  </conditionalFormatting>
  <conditionalFormatting sqref="B14">
    <cfRule type="duplicateValues" dxfId="302" priority="10"/>
    <cfRule type="duplicateValues" dxfId="301" priority="11"/>
    <cfRule type="duplicateValues" dxfId="300" priority="12"/>
  </conditionalFormatting>
  <conditionalFormatting sqref="B14">
    <cfRule type="duplicateValues" dxfId="299" priority="9"/>
  </conditionalFormatting>
  <conditionalFormatting sqref="B14">
    <cfRule type="duplicateValues" dxfId="298" priority="8"/>
  </conditionalFormatting>
  <conditionalFormatting sqref="B14">
    <cfRule type="duplicateValues" dxfId="297" priority="7"/>
  </conditionalFormatting>
  <conditionalFormatting sqref="B14">
    <cfRule type="duplicateValues" dxfId="296" priority="4"/>
    <cfRule type="duplicateValues" dxfId="295" priority="5"/>
    <cfRule type="duplicateValues" dxfId="294" priority="6"/>
  </conditionalFormatting>
  <conditionalFormatting sqref="B14">
    <cfRule type="duplicateValues" dxfId="293" priority="2"/>
    <cfRule type="duplicateValues" dxfId="292" priority="3"/>
  </conditionalFormatting>
  <conditionalFormatting sqref="C14">
    <cfRule type="duplicateValues" dxfId="29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2021-03-08T12:08:56Z</dcterms:modified>
</cp:coreProperties>
</file>