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 l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33" i="1"/>
  <c r="G133" i="1"/>
  <c r="H133" i="1"/>
  <c r="I133" i="1"/>
  <c r="J133" i="1"/>
  <c r="K133" i="1"/>
  <c r="A129" i="1"/>
  <c r="A130" i="1"/>
  <c r="A131" i="1"/>
  <c r="A132" i="1"/>
  <c r="A133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28" i="1" l="1"/>
  <c r="A127" i="1"/>
  <c r="A126" i="1"/>
  <c r="A12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7" i="1"/>
  <c r="G97" i="1"/>
  <c r="H97" i="1"/>
  <c r="I97" i="1"/>
  <c r="J97" i="1"/>
  <c r="K97" i="1"/>
  <c r="A120" i="1"/>
  <c r="A119" i="1"/>
  <c r="A118" i="1"/>
  <c r="A117" i="1"/>
  <c r="A115" i="1"/>
  <c r="A114" i="1"/>
  <c r="A112" i="1"/>
  <c r="A111" i="1"/>
  <c r="A110" i="1"/>
  <c r="A108" i="1"/>
  <c r="A105" i="1"/>
  <c r="A104" i="1"/>
  <c r="A102" i="1"/>
  <c r="A100" i="1"/>
  <c r="A97" i="1"/>
  <c r="A124" i="1"/>
  <c r="A123" i="1"/>
  <c r="A122" i="1"/>
  <c r="A121" i="1"/>
  <c r="A116" i="1"/>
  <c r="A113" i="1"/>
  <c r="A109" i="1"/>
  <c r="A107" i="1"/>
  <c r="A106" i="1"/>
  <c r="A103" i="1"/>
  <c r="A101" i="1"/>
  <c r="A99" i="1"/>
  <c r="A98" i="1"/>
  <c r="A9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A95" i="1" l="1"/>
  <c r="A94" i="1"/>
  <c r="A93" i="1"/>
  <c r="A92" i="1"/>
  <c r="A7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9" i="1"/>
  <c r="G79" i="1"/>
  <c r="H79" i="1"/>
  <c r="I79" i="1"/>
  <c r="J79" i="1"/>
  <c r="K79" i="1"/>
  <c r="A91" i="1"/>
  <c r="A90" i="1"/>
  <c r="A89" i="1"/>
  <c r="A88" i="1"/>
  <c r="A87" i="1"/>
  <c r="A86" i="1"/>
  <c r="A85" i="1"/>
  <c r="A84" i="1"/>
  <c r="A83" i="1"/>
  <c r="A82" i="1"/>
  <c r="A81" i="1"/>
  <c r="A80" i="1"/>
  <c r="A78" i="1"/>
  <c r="A7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A76" i="1" l="1"/>
  <c r="A75" i="1"/>
  <c r="A74" i="1"/>
  <c r="A73" i="1"/>
  <c r="A72" i="1"/>
  <c r="A71" i="1"/>
  <c r="A70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45" i="1" l="1"/>
  <c r="F45" i="1"/>
  <c r="G45" i="1"/>
  <c r="H45" i="1"/>
  <c r="I45" i="1"/>
  <c r="J45" i="1"/>
  <c r="K45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9" i="1"/>
  <c r="A68" i="1"/>
  <c r="A67" i="1"/>
  <c r="A66" i="1"/>
  <c r="A65" i="1"/>
  <c r="A64" i="1"/>
  <c r="A63" i="1"/>
  <c r="A62" i="1"/>
  <c r="A61" i="1"/>
  <c r="A60" i="1"/>
  <c r="A59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<sst xmlns="http://schemas.openxmlformats.org/spreadsheetml/2006/main" count="13785" uniqueCount="2680">
  <si>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</si>
  <si>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</si>
  <si>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</si>
  <si>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</si>
  <si>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</si>
  <si>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</si>
  <si>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</si>
  <si>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</si>
  <si>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</si>
  <si>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</si>
  <si>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</si>
  <si>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</si>
  <si>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</si>
  <si>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</si>
  <si>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</si>
  <si>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</si>
  <si>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</si>
  <si>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</si>
  <si>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</si>
  <si>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</si>
  <si>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</si>
  <si>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</si>
  <si>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</si>
  <si>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</si>
  <si>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</si>
  <si>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</si>
  <si>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</si>
  <si>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</si>
  <si>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</si>
  <si>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</si>
  <si>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</si>
  <si>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</si>
  <si>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</si>
  <si>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</si>
  <si>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</si>
  <si>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</si>
  <si>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</si>
  <si>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</si>
  <si>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</si>
  <si>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</si>
  <si>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</si>
  <si>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</si>
  <si>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</si>
  <si>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</si>
  <si>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</si>
  <si>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</si>
  <si>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</si>
  <si>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</si>
  <si>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</si>
  <si>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</si>
  <si>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</si>
  <si>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</si>
  <si>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</si>
  <si>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</si>
  <si>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</si>
  <si>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</si>
  <si>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</si>
  <si>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</si>
  <si>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</si>
  <si>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</si>
  <si>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</si>
  <si>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</si>
  <si>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</si>
  <si>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</si>
  <si>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</si>
  <si>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</si>
  <si>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</si>
  <si>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</si>
  <si>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</si>
  <si>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</si>
  <si>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</si>
  <si>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</si>
  <si>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</si>
  <si>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</si>
  <si>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</si>
  <si>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</si>
  <si>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</si>
  <si>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</si>
  <si>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</si>
  <si>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</si>
  <si>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</si>
  <si>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</si>
  <si>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</si>
  <si>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</si>
  <si>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</si>
  <si>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</si>
  <si>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</si>
  <si>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</si>
  <si>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</si>
  <si>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</si>
  <si>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</si>
  <si>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</si>
  <si>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</si>
  <si>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</si>
  <si>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</si>
  <si>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</si>
  <si>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</si>
  <si>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</si>
  <si>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</si>
  <si>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</si>
  <si>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</si>
  <si>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</si>
  <si>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</si>
  <si>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</si>
  <si>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</si>
  <si>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</si>
  <si>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</si>
  <si>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</si>
  <si>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</si>
  <si>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</si>
  <si>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</si>
  <si>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</si>
  <si>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</si>
  <si>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</si>
  <si>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</si>
  <si>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</si>
  <si>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</si>
  <si>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</si>
  <si>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</si>
  <si>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</si>
  <si>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</si>
  <si>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</si>
  <si>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</si>
  <si>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</si>
  <si>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</si>
  <si>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</si>
  <si>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</si>
  <si>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</si>
  <si>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</si>
  <si>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</si>
  <si>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</si>
  <si>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</si>
  <si>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</si>
  <si>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</si>
  <si>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</si>
  <si>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</si>
  <si>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</si>
  <si>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</si>
  <si>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</si>
  <si>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</si>
  <si>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</si>
  <si>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</si>
  <si>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</si>
  <si>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</si>
  <si>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</si>
  <si>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</si>
  <si>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</si>
  <si>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</si>
  <si>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</si>
  <si>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</si>
  <si>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</si>
  <si>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</si>
  <si>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</si>
  <si>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</si>
  <si>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</si>
  <si>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</si>
  <si>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</si>
  <si>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</si>
  <si>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</si>
  <si>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</si>
  <si>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</si>
  <si>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</si>
  <si>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</si>
  <si>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</si>
  <si>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</si>
  <si>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</si>
  <si>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</si>
  <si>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</si>
  <si>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</si>
  <si>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</si>
  <si>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</si>
  <si>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</si>
  <si>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</si>
  <si>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</si>
  <si>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</si>
  <si>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</si>
  <si>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</si>
  <si>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</si>
  <si>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</si>
  <si>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</si>
  <si>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</si>
  <si>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</si>
  <si>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</si>
  <si>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</si>
  <si>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</si>
  <si>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</si>
  <si>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</si>
  <si>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</si>
  <si>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</si>
  <si>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</si>
  <si>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</si>
  <si>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</si>
  <si>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</si>
  <si>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</si>
  <si>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</si>
  <si>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</si>
  <si>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</si>
  <si>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</si>
  <si>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</si>
  <si>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</si>
  <si>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</si>
  <si>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</si>
  <si>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</si>
  <si>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</si>
  <si>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</si>
  <si>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</si>
  <si>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</si>
  <si>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</si>
  <si>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</si>
  <si>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</si>
  <si>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</si>
  <si>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</si>
  <si>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</si>
  <si>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</si>
  <si>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</si>
  <si>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</si>
  <si>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</si>
  <si>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</si>
  <si>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</si>
  <si>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</si>
  <si>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</si>
  <si>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</si>
  <si>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</si>
  <si>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</si>
  <si>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</si>
  <si>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</si>
  <si>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</si>
  <si>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</si>
  <si>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</si>
  <si>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</si>
  <si>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</si>
  <si>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</si>
  <si>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</si>
  <si>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</si>
  <si>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</si>
  <si>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</si>
  <si>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</si>
  <si>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</si>
  <si>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</si>
  <si>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</si>
  <si>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</si>
  <si>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</si>
  <si>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</si>
  <si>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</si>
  <si>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</si>
  <si>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</si>
  <si>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</si>
  <si>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</si>
  <si>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</si>
  <si>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</si>
  <si>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</si>
  <si>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</si>
  <si>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</si>
  <si>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</si>
  <si>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</si>
  <si>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</si>
  <si>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</si>
  <si>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</si>
  <si>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</si>
  <si>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</si>
  <si>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</si>
  <si>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</si>
  <si>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</si>
  <si>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</si>
  <si>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</si>
  <si>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</si>
  <si>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</si>
  <si>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</si>
  <si>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</si>
  <si>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</si>
  <si>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</si>
  <si>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</si>
  <si>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</si>
  <si>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</si>
  <si>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</si>
  <si>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</si>
  <si>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</si>
  <si>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</si>
  <si>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</si>
  <si>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</si>
  <si>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</si>
  <si>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</si>
  <si>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</si>
  <si>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</si>
  <si>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</si>
  <si>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</si>
  <si>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</si>
  <si>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</si>
  <si>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</si>
  <si>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</si>
  <si>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</si>
  <si>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</si>
  <si>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</si>
  <si>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</si>
  <si>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</si>
  <si>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</si>
  <si>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</si>
  <si>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</si>
  <si>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</si>
  <si>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</si>
  <si>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</si>
  <si>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</si>
  <si>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</si>
  <si>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</si>
  <si>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</si>
  <si>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</si>
  <si>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</si>
  <si>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</si>
  <si>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</si>
  <si>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</si>
  <si>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</si>
  <si>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</si>
  <si>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</si>
  <si>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</si>
  <si>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</si>
  <si>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</si>
  <si>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</si>
  <si>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</si>
  <si>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</si>
  <si>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</si>
  <si>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</si>
  <si>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</si>
  <si>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</si>
  <si>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</si>
  <si>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</si>
  <si>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</si>
  <si>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</si>
  <si>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</si>
  <si>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</si>
  <si>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</si>
  <si>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</si>
  <si>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</si>
  <si>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</si>
  <si>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</si>
  <si>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</si>
  <si>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</si>
  <si>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</si>
  <si>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</si>
  <si>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</si>
  <si>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</si>
  <si>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</si>
  <si>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</si>
  <si>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</si>
  <si>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</si>
  <si>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</si>
  <si>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</si>
  <si>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</si>
  <si>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</si>
  <si>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</si>
  <si>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</si>
  <si>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</si>
  <si>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</si>
  <si>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</si>
  <si>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</si>
  <si>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</si>
  <si>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</si>
  <si>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</si>
  <si>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</si>
  <si>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</si>
  <si>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</si>
  <si>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</si>
  <si>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</si>
  <si>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</si>
  <si>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</si>
  <si>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</si>
  <si>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</si>
  <si>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</si>
  <si>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</si>
  <si>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</si>
  <si>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</si>
  <si>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</si>
  <si>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</si>
  <si>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</si>
  <si>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</si>
  <si>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</si>
  <si>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</si>
  <si>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</si>
  <si>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</si>
  <si>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</si>
  <si>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</si>
  <si>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</si>
  <si>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</si>
  <si>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</si>
  <si>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</si>
  <si>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</si>
  <si>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</si>
  <si>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</si>
  <si>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</si>
  <si>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</si>
  <si>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</si>
  <si>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</si>
  <si>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</si>
  <si>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</si>
  <si>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</si>
  <si>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</si>
  <si>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</si>
  <si>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</si>
  <si>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</si>
  <si>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</si>
  <si>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</si>
  <si>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</si>
  <si>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</si>
  <si>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</si>
  <si>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</si>
  <si>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</si>
  <si>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</si>
  <si>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</si>
  <si>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</si>
  <si>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</si>
  <si>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</si>
  <si>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</si>
  <si>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</si>
  <si>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</si>
  <si>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</si>
  <si>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</si>
  <si>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</si>
  <si>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</si>
  <si>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</si>
  <si>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</si>
  <si>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</si>
  <si>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</si>
  <si>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</si>
  <si>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</si>
  <si>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</si>
  <si>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</si>
  <si>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</si>
  <si>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</si>
  <si>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</si>
  <si>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</si>
  <si>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</si>
  <si>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</si>
  <si>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</si>
  <si>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</si>
  <si>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</si>
  <si>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</si>
  <si>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</si>
  <si>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</si>
  <si>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</si>
  <si>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</si>
  <si>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</si>
  <si>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</si>
  <si>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</si>
  <si>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</si>
  <si>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</si>
  <si>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</si>
  <si>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</si>
  <si>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</si>
  <si>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</si>
  <si>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</si>
  <si>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</si>
  <si>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</si>
  <si>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</si>
  <si>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</si>
  <si>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</si>
  <si>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</si>
  <si>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</si>
  <si>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</si>
  <si>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</si>
  <si>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</si>
  <si>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</si>
  <si>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</si>
  <si>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</si>
  <si>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</si>
  <si>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</si>
  <si>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</si>
  <si>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</si>
  <si>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</si>
  <si>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</si>
  <si>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</si>
  <si>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</si>
  <si>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</si>
  <si>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</si>
  <si>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</si>
  <si>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</si>
  <si>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</si>
  <si>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</si>
  <si>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</si>
  <si>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</si>
  <si>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</si>
  <si>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</si>
  <si>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</si>
  <si>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</si>
  <si>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</si>
  <si>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</si>
  <si>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</si>
  <si>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</si>
  <si>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</si>
  <si>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</si>
  <si>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</si>
  <si>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</si>
  <si>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</si>
  <si>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</si>
  <si>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</si>
  <si>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</si>
  <si>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</si>
  <si>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</si>
  <si>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</si>
  <si>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</si>
  <si>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</si>
  <si>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</si>
  <si>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</si>
  <si>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</si>
  <si>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</si>
  <si>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</si>
  <si>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</si>
  <si>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</si>
  <si>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</si>
  <si>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</si>
  <si>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</si>
  <si>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</si>
  <si>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</si>
  <si>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</si>
  <si>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</si>
  <si>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</si>
  <si>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</si>
  <si>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</si>
  <si>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</si>
  <si>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</si>
  <si>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</si>
  <si>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</si>
  <si>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</si>
  <si>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</si>
  <si>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</si>
  <si>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</si>
  <si>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</si>
  <si>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</si>
  <si>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</si>
  <si>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</si>
  <si>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</si>
  <si>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</si>
  <si>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</si>
  <si>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</si>
  <si>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</si>
  <si>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</si>
  <si>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</si>
  <si>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</si>
  <si>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</si>
  <si>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</si>
  <si>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</si>
  <si>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</si>
  <si>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</si>
  <si>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</si>
  <si>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</si>
  <si>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</si>
  <si>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</si>
  <si>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</si>
  <si>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</si>
  <si>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</si>
  <si>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</si>
  <si>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</si>
  <si>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</si>
  <si>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</si>
  <si>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</si>
  <si>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</si>
  <si>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</si>
  <si>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</si>
  <si>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</si>
  <si>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</si>
  <si>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</si>
  <si>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</si>
  <si>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</si>
  <si>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</si>
  <si>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</si>
  <si>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</si>
  <si>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</si>
  <si>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</si>
  <si>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</si>
  <si>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</si>
  <si>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</si>
  <si>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</si>
  <si>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</si>
  <si>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</si>
  <si>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</si>
  <si>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</si>
  <si>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</si>
  <si>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</si>
  <si>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</si>
  <si>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</si>
  <si>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</si>
  <si>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</si>
  <si>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</si>
  <si>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</si>
  <si>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</si>
  <si>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</si>
  <si>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</si>
  <si>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</si>
  <si>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</si>
  <si>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</si>
  <si>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</si>
  <si>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</si>
  <si>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</si>
  <si>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</si>
  <si>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</si>
  <si>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</si>
  <si>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</si>
  <si>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</si>
  <si>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</si>
  <si>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</si>
  <si>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</si>
  <si>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</si>
  <si>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</si>
  <si>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</si>
  <si>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</si>
  <si>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</si>
  <si>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</si>
  <si>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</si>
  <si>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</si>
  <si>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</si>
  <si>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</si>
  <si>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</si>
  <si>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</si>
  <si>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</si>
  <si>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</si>
  <si>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</si>
  <si>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</si>
  <si>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</si>
  <si>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</si>
  <si>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</si>
  <si>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</si>
  <si>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</si>
  <si>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</si>
  <si>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</si>
  <si>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</si>
  <si>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</si>
  <si>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</si>
  <si>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</si>
  <si>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</si>
  <si>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</si>
  <si>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</si>
  <si>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</si>
  <si>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</si>
  <si>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</si>
  <si>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</si>
  <si>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</si>
  <si>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</si>
  <si>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</si>
  <si>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</si>
  <si>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</si>
  <si>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</si>
  <si>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</si>
  <si>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</si>
  <si>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</si>
  <si>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</si>
  <si>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</si>
  <si>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</si>
  <si>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</si>
  <si>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</si>
  <si>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</si>
  <si>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</si>
  <si>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</si>
  <si>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</si>
  <si>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</si>
  <si>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</si>
  <si>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</si>
  <si>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</si>
  <si>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</si>
  <si>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</si>
  <si>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</si>
  <si>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</si>
  <si>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</si>
  <si>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</si>
  <si>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</si>
  <si>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</si>
  <si>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</si>
  <si>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</si>
  <si>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</si>
  <si>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</si>
  <si>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</si>
  <si>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</si>
  <si>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</si>
  <si>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</si>
  <si>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</si>
  <si>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</si>
  <si>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</si>
  <si>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</si>
  <si>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</si>
  <si>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</si>
  <si>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</si>
  <si>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</si>
  <si>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</si>
  <si>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</si>
  <si>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</si>
  <si>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</si>
  <si>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</si>
  <si>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</si>
  <si>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</si>
  <si>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</si>
  <si>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</si>
  <si>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</si>
  <si>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</si>
  <si>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</si>
  <si>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</si>
  <si>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</si>
  <si>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</si>
  <si>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</si>
  <si>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</si>
  <si>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</si>
  <si>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</si>
  <si>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</si>
  <si>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</si>
  <si>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</si>
  <si>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</si>
  <si>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</si>
  <si>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</si>
  <si>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</si>
  <si>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</si>
  <si>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</si>
  <si>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</si>
  <si>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</si>
  <si>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</si>
  <si>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</si>
  <si>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</si>
  <si>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</si>
  <si>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</si>
  <si>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</si>
  <si>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</si>
  <si>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</si>
  <si>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</si>
  <si>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</si>
  <si>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</si>
  <si>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</si>
  <si>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</si>
  <si>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</si>
  <si>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</si>
  <si>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</si>
  <si>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</si>
  <si>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</si>
  <si>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</si>
  <si>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</si>
  <si>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</si>
  <si>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</si>
  <si>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</si>
  <si>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</si>
  <si>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</si>
  <si>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</si>
  <si>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</si>
  <si>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</si>
  <si>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</si>
  <si>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</si>
  <si>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</si>
  <si>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</si>
  <si>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</si>
  <si>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</si>
  <si>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</si>
  <si>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</si>
  <si>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</si>
  <si>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</si>
  <si>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</si>
  <si>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</si>
  <si>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</si>
  <si>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</si>
  <si>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</si>
  <si>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</si>
  <si>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</si>
  <si>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</si>
  <si>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</si>
  <si>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</si>
  <si>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</si>
  <si>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</si>
  <si>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</si>
  <si>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</si>
  <si>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</si>
  <si>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</si>
  <si>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</si>
  <si>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</si>
  <si>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</si>
  <si>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</si>
  <si>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</si>
  <si>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</si>
  <si>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</si>
  <si>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</si>
  <si>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</si>
  <si>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</si>
  <si>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</si>
  <si>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</si>
  <si>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</si>
  <si>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</si>
  <si>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</si>
  <si>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</si>
  <si>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</si>
  <si>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</si>
  <si>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</si>
  <si>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</si>
  <si>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</si>
  <si>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</si>
  <si>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</si>
  <si>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</si>
  <si>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</si>
  <si>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</si>
  <si>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</si>
  <si>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</si>
  <si>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</si>
  <si>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</si>
  <si>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</si>
  <si>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</si>
  <si>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</si>
  <si>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</si>
  <si>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</si>
  <si>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</si>
  <si>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</si>
  <si>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</si>
  <si>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</si>
  <si>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</si>
  <si>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</si>
  <si>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</si>
  <si>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</si>
  <si>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</si>
  <si>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</si>
  <si>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</si>
  <si>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</si>
  <si>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</si>
  <si>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</si>
  <si>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</si>
  <si>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</si>
  <si>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</si>
  <si>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</si>
  <si>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</si>
  <si>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</si>
  <si>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</si>
  <si>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</si>
  <si>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</si>
  <si>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</si>
  <si>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</si>
  <si>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</si>
  <si>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</si>
  <si>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</si>
  <si>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</si>
  <si>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</si>
  <si>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</si>
  <si>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</si>
  <si>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</si>
  <si>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</si>
  <si>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</si>
  <si>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</si>
  <si>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</si>
  <si>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</si>
  <si>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</si>
  <si>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</si>
  <si>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</si>
  <si>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</si>
  <si>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</si>
  <si>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</si>
  <si>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</si>
  <si>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</si>
  <si>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</si>
  <si>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</si>
  <si>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</si>
  <si>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</si>
  <si>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</si>
  <si>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</si>
  <si>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</si>
  <si>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</si>
  <si>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</si>
  <si>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</si>
  <si>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</si>
  <si>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</si>
  <si>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</si>
  <si>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</si>
  <si>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</si>
  <si>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</si>
  <si>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</si>
  <si>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</si>
  <si>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</si>
  <si>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</si>
  <si>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</si>
  <si>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</si>
  <si>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</si>
  <si>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</si>
  <si>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</si>
  <si>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</si>
  <si>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</si>
  <si>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</si>
  <si>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</si>
  <si>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</si>
  <si>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</si>
  <si>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</si>
  <si>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</si>
  <si>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</si>
  <si>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</si>
  <si>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</si>
  <si>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</si>
  <si>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</si>
  <si>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</si>
  <si>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</si>
  <si>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</si>
  <si>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</si>
  <si>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</si>
  <si>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</si>
  <si>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</si>
  <si>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</si>
  <si>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</si>
  <si>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</si>
  <si>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</si>
  <si>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</si>
  <si>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</si>
  <si>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</si>
  <si>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</si>
  <si>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</si>
  <si>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</si>
  <si>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</si>
  <si>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</si>
  <si>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</si>
  <si>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</si>
  <si>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</si>
  <si>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</si>
  <si>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</si>
  <si>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</si>
  <si>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</si>
  <si>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</si>
  <si>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</si>
  <si>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</si>
  <si>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</si>
  <si>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</si>
  <si>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</si>
  <si>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</si>
  <si>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</si>
  <si>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</si>
  <si>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</si>
  <si>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</si>
  <si>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</si>
  <si>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</si>
  <si>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</si>
  <si>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</si>
  <si>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</si>
  <si>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</si>
  <si>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</si>
  <si>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</si>
  <si>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</si>
  <si>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</si>
  <si>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</si>
  <si>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</si>
  <si>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</si>
  <si>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</si>
  <si>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</si>
  <si>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</si>
  <si>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</si>
  <si>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</si>
  <si>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</si>
  <si>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</si>
  <si>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</si>
  <si>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</si>
  <si>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</si>
  <si>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</si>
  <si>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</si>
  <si>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</si>
  <si>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</si>
  <si>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</si>
  <si>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</si>
  <si>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</si>
  <si>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</si>
  <si>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</si>
  <si>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</si>
  <si>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</si>
  <si>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</si>
  <si>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</si>
  <si>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</si>
  <si>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</si>
  <si>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</si>
  <si>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</si>
  <si>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</si>
  <si>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</si>
  <si>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</si>
  <si>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</si>
  <si>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</si>
  <si>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</si>
  <si>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</si>
  <si>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</si>
  <si>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</si>
  <si>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</si>
  <si>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</si>
  <si>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</si>
  <si>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</si>
  <si>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</si>
  <si>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</si>
  <si>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</si>
  <si>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</si>
  <si>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</si>
  <si>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</si>
  <si>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</si>
  <si>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</si>
  <si>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</si>
  <si>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</si>
  <si>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</si>
  <si>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</si>
  <si>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</si>
  <si>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</si>
  <si>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</si>
  <si>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</si>
  <si>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</si>
  <si>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</si>
  <si>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</si>
  <si>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</si>
  <si>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</si>
  <si>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</si>
  <si>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</si>
  <si>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</si>
  <si>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</si>
  <si>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</si>
  <si>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</si>
  <si>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</si>
  <si>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</si>
  <si>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</si>
  <si>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</si>
  <si>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</si>
  <si>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</si>
  <si>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</si>
  <si>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</si>
  <si>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</si>
  <si>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</si>
  <si>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</si>
  <si>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</si>
  <si>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</si>
  <si>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</si>
  <si>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</si>
  <si>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</si>
  <si>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</si>
  <si>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</si>
  <si>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</si>
  <si>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</si>
  <si>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</si>
  <si>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</si>
  <si>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</si>
  <si>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</si>
  <si>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</si>
  <si>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</si>
  <si>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</si>
  <si>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</si>
  <si>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</si>
  <si>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</si>
  <si>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</si>
  <si>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</si>
  <si>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</si>
  <si>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</si>
  <si>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</si>
  <si>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</si>
  <si>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</si>
  <si>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</si>
  <si>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</si>
  <si>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</si>
  <si>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</si>
  <si>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</si>
  <si>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</si>
  <si>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</si>
  <si>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</si>
  <si>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</si>
  <si>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</si>
  <si>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</si>
  <si>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</si>
  <si>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</si>
  <si>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</si>
  <si>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</si>
  <si>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</si>
  <si>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</si>
  <si>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</si>
  <si>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</si>
  <si>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</si>
  <si>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</si>
  <si>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</si>
  <si>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</si>
  <si>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</si>
  <si>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</si>
  <si>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</si>
  <si>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</si>
  <si>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</si>
  <si>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</si>
  <si>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</si>
  <si>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</si>
  <si>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</si>
  <si>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</si>
  <si>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</si>
  <si>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</si>
  <si>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</si>
  <si>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</si>
  <si>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</si>
  <si>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</si>
  <si>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</si>
  <si>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</si>
  <si>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</si>
  <si>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</si>
  <si>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</si>
  <si>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</si>
  <si>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</si>
  <si>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</si>
  <si>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</si>
  <si>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</si>
  <si>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</si>
  <si>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</si>
  <si>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</si>
  <si>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</si>
  <si>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</si>
  <si>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</si>
  <si>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</si>
  <si>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</si>
  <si>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</si>
  <si>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</si>
  <si>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</si>
  <si>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</si>
  <si>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</si>
  <si>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</si>
  <si>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</si>
  <si>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</si>
  <si>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</si>
  <si>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</si>
  <si>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</si>
  <si>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</si>
  <si>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</si>
  <si>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</si>
  <si>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</si>
  <si>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</si>
  <si>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</si>
  <si>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</si>
  <si>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</si>
  <si>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</si>
  <si>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</si>
  <si>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</si>
  <si>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</si>
  <si>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</si>
  <si>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</si>
  <si>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</si>
  <si>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</si>
  <si>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</si>
  <si>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</si>
  <si>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</si>
  <si>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</si>
  <si>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</si>
  <si>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</si>
  <si>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</si>
  <si>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</si>
  <si>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</si>
  <si>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</si>
  <si>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</si>
  <si>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</si>
  <si>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</si>
  <si>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</si>
  <si>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</si>
  <si>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</si>
  <si>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</si>
  <si>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</si>
  <si>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</si>
  <si>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</si>
  <si>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</si>
  <si>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</si>
  <si>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</si>
  <si>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</si>
  <si>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</si>
  <si>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</si>
  <si>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</si>
  <si>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</si>
  <si>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</si>
  <si>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</si>
  <si>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</si>
  <si>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</si>
  <si>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</si>
  <si>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</si>
  <si>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</si>
  <si>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</si>
  <si>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</si>
  <si>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</si>
  <si>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</si>
  <si>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</si>
  <si>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</si>
  <si>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</si>
  <si>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</si>
  <si>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</si>
  <si>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</si>
  <si>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</si>
  <si>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</si>
  <si>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</si>
  <si>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</si>
  <si>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</si>
  <si>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</si>
  <si>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</si>
  <si>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</si>
  <si>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</si>
  <si>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</si>
  <si>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</si>
  <si>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</si>
  <si>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</si>
  <si>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</si>
  <si>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</si>
  <si>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</si>
  <si>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</si>
  <si>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</si>
  <si>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</si>
  <si>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</si>
  <si>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</si>
  <si>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</si>
  <si>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</si>
  <si>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</si>
  <si>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</si>
  <si>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</si>
  <si>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</si>
  <si>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</si>
  <si>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</si>
  <si>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</si>
  <si>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</si>
  <si>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</si>
  <si>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</si>
  <si>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</si>
  <si>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</si>
  <si>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</si>
  <si>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</si>
  <si>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</si>
  <si>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</si>
  <si>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</si>
  <si>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</si>
  <si>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</si>
  <si>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</si>
  <si>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</si>
  <si>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</si>
  <si>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</si>
  <si>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</si>
  <si>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</si>
  <si>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</si>
  <si>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</si>
  <si>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</si>
  <si>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</si>
  <si>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</si>
  <si>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</si>
  <si>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</si>
  <si>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</si>
  <si>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</si>
  <si>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</si>
  <si>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</si>
  <si>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</si>
  <si>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</si>
  <si>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</si>
  <si>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</si>
  <si>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</si>
  <si>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</si>
  <si>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</si>
  <si>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</si>
  <si>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</si>
  <si>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</si>
  <si>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</si>
  <si>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</si>
  <si>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</si>
  <si>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</si>
  <si>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</si>
  <si>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</si>
  <si>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</si>
  <si>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</si>
  <si>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</si>
  <si>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</si>
  <si>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</si>
  <si>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</si>
  <si>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</si>
  <si>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</si>
  <si>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</si>
  <si>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</si>
  <si>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</si>
  <si>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</si>
  <si>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</si>
  <si>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</si>
  <si>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</si>
  <si>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</si>
  <si>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</si>
  <si>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</si>
  <si>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</si>
  <si>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</si>
  <si>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</si>
  <si>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</si>
  <si>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</si>
  <si>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</si>
  <si>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</si>
  <si>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</si>
  <si>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</si>
  <si>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</si>
  <si>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</si>
  <si>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</si>
  <si>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</si>
  <si>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</si>
  <si>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</si>
  <si>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</si>
  <si>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</si>
  <si>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</si>
  <si>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</si>
  <si>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</si>
  <si>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</si>
  <si>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</si>
  <si>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</si>
  <si>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</si>
  <si>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</si>
  <si>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</si>
  <si>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</si>
  <si>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</si>
  <si>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</si>
  <si>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</si>
  <si>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</si>
  <si>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</si>
  <si>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</si>
  <si>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</si>
  <si>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</si>
  <si>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</si>
  <si>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</si>
  <si>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</si>
  <si>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</si>
  <si>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</si>
  <si>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</si>
  <si>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</si>
  <si>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</si>
  <si>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</si>
  <si>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</si>
  <si>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</si>
  <si>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</si>
  <si>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</si>
  <si>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</si>
  <si>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</si>
  <si>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</si>
  <si>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</si>
  <si>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</si>
  <si>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</si>
  <si>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</si>
  <si>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</si>
  <si>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</si>
  <si>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</si>
  <si>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</si>
  <si>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</si>
  <si>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</si>
  <si>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</si>
  <si>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</si>
  <si>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</si>
  <si>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</si>
  <si>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</si>
  <si>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</si>
  <si>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</si>
  <si>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</si>
  <si>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</si>
  <si>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</si>
  <si>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</si>
  <si>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</si>
  <si>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</si>
  <si>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</si>
  <si>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</si>
  <si>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</si>
  <si>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</si>
  <si>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</si>
  <si>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</si>
  <si>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</si>
  <si>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</si>
  <si>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</si>
  <si>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</si>
  <si>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</si>
  <si>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</si>
  <si>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</si>
  <si>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</si>
  <si>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</si>
  <si>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</si>
  <si>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</si>
  <si>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</si>
  <si>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</si>
  <si>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</si>
  <si>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</si>
  <si>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</si>
  <si>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</si>
  <si>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</si>
  <si>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</si>
  <si>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</si>
  <si>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</si>
  <si>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</si>
  <si>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</si>
  <si>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</si>
  <si>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</si>
  <si>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</si>
  <si>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</si>
  <si>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</si>
  <si>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</si>
  <si>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</si>
  <si>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</si>
  <si>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</si>
  <si>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</si>
  <si>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</si>
  <si>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</si>
  <si>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</si>
  <si>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</si>
  <si>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</si>
  <si>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</si>
  <si>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</si>
  <si>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</si>
  <si>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</si>
  <si>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</si>
  <si>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</si>
  <si>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</si>
  <si>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</si>
  <si>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</si>
  <si>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</si>
  <si>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</si>
  <si>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</si>
  <si>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</si>
  <si>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</si>
  <si>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</si>
  <si>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</si>
  <si>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</si>
  <si>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</si>
  <si>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</si>
  <si>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</si>
  <si>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</si>
  <si>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</si>
  <si>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</si>
  <si>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</si>
  <si>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</si>
  <si>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</si>
  <si>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</si>
  <si>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</si>
  <si>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</si>
  <si>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</si>
  <si>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</si>
  <si>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</si>
  <si>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</si>
  <si>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</si>
  <si>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</si>
  <si>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</si>
  <si>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</si>
  <si>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</si>
  <si>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</si>
  <si>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</si>
  <si>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</si>
  <si>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</si>
  <si>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</si>
  <si>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</si>
  <si>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</si>
  <si>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</si>
  <si>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</si>
  <si>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</si>
  <si>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</si>
  <si>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</si>
  <si>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</si>
  <si>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</si>
  <si>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</si>
  <si>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</si>
  <si>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</si>
  <si>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</si>
  <si>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</si>
  <si>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</si>
  <si>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</si>
  <si>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</si>
  <si>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</si>
  <si>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</si>
  <si>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</si>
  <si>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</si>
  <si>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</si>
  <si>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</si>
  <si>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</si>
  <si>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</si>
  <si>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</si>
  <si>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</si>
  <si>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</si>
  <si>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</si>
  <si>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</si>
  <si>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</si>
  <si>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</si>
  <si>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</si>
  <si>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</si>
  <si>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</si>
  <si>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</si>
  <si>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</si>
  <si>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</si>
  <si>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</si>
  <si>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</si>
  <si>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</si>
  <si>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</si>
  <si>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</si>
  <si>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</si>
  <si>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</si>
  <si>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</si>
  <si>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</si>
  <si>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</si>
  <si>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</si>
  <si>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</si>
  <si>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</si>
  <si>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</si>
  <si>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</si>
  <si>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</si>
  <si>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</si>
  <si>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</si>
  <si>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</si>
  <si>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</si>
  <si>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</si>
  <si>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</si>
  <si>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</si>
  <si>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</si>
  <si>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</si>
  <si>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</si>
  <si>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</si>
  <si>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</si>
  <si>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</si>
  <si>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</si>
  <si>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</si>
  <si>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</si>
  <si>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</si>
  <si>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</si>
  <si>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</si>
  <si>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</si>
  <si>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</si>
  <si>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</si>
  <si>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</si>
  <si>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</si>
  <si>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</si>
  <si>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</si>
  <si>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</si>
  <si>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</si>
  <si>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</si>
  <si>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</si>
  <si>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</si>
  <si>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</si>
  <si>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</si>
  <si>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</si>
  <si>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</si>
  <si>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</si>
  <si>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</si>
  <si>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</si>
  <si>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</si>
  <si>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</si>
  <si>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</si>
  <si>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</si>
  <si>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</si>
  <si>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</si>
  <si>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</si>
  <si>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</si>
  <si>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</si>
  <si>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</si>
  <si>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</si>
  <si>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</si>
  <si>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</si>
  <si>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</si>
  <si>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</si>
  <si>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</si>
  <si>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</si>
  <si>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</si>
  <si>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</si>
  <si>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</si>
  <si>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</si>
  <si>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</si>
  <si>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</si>
  <si>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</si>
  <si>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</si>
  <si>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</si>
  <si>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</si>
  <si>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</si>
  <si>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</si>
  <si>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</si>
  <si>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</si>
  <si>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</si>
  <si>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</si>
  <si>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</si>
  <si>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</si>
  <si>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</si>
  <si>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</si>
  <si>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</si>
  <si>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</si>
  <si>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</si>
  <si>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</si>
  <si>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</si>
  <si>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</si>
  <si>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</si>
  <si>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</si>
  <si>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</si>
  <si>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</si>
  <si>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</si>
  <si>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</si>
  <si>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</si>
  <si>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</si>
  <si>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</si>
  <si>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</si>
  <si>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</si>
  <si>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</si>
  <si>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</si>
  <si>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</si>
  <si>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</si>
  <si>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</si>
  <si>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</si>
  <si>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</si>
  <si>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</si>
  <si>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</si>
  <si>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</si>
  <si>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</si>
  <si>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</si>
  <si>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</si>
  <si>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</si>
  <si>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</si>
  <si>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</si>
  <si>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</si>
  <si>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</si>
  <si>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</si>
  <si>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</si>
  <si>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</si>
  <si>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</si>
  <si>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</si>
  <si>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</si>
  <si>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</si>
  <si>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</si>
  <si>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</si>
  <si>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</si>
  <si>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</si>
  <si>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</si>
  <si>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</si>
  <si>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</si>
  <si>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</si>
  <si>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</si>
  <si>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</si>
  <si>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</si>
  <si>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</si>
  <si>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</si>
  <si>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</si>
  <si>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</si>
  <si>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</si>
  <si>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</si>
  <si>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</si>
  <si>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</si>
  <si>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</si>
  <si>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</si>
  <si>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</si>
  <si>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</si>
  <si>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</si>
  <si>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</si>
  <si>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</si>
  <si>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</si>
  <si>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</si>
  <si>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</si>
  <si>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</si>
  <si>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</si>
  <si>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</si>
  <si>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</si>
  <si>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</si>
  <si>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</si>
  <si>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</si>
  <si>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</si>
  <si>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</si>
  <si>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</si>
  <si>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</si>
  <si>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</si>
  <si>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</si>
  <si>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</si>
  <si>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</si>
  <si>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</si>
  <si>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</si>
  <si>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</si>
  <si>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</si>
  <si>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</si>
  <si>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</si>
  <si>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</si>
  <si>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</si>
  <si>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</si>
  <si>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</si>
  <si>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</si>
  <si>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</si>
  <si>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</si>
  <si>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</si>
  <si>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</si>
  <si>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</si>
  <si>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</si>
  <si>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</si>
  <si>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</si>
  <si>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</si>
  <si>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</si>
  <si>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</si>
  <si>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</si>
  <si>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</si>
  <si>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</si>
  <si>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</si>
  <si>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</si>
  <si>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</si>
  <si>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</si>
  <si>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</si>
  <si>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</si>
  <si>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</si>
  <si>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</si>
  <si>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</si>
  <si>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</si>
  <si>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</si>
  <si>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</si>
  <si>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</si>
  <si>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</si>
  <si>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</si>
  <si>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</si>
  <si>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</si>
  <si>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</si>
  <si>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</si>
  <si>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</si>
  <si>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</si>
  <si>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</si>
  <si>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</si>
  <si>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</si>
  <si>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</si>
  <si>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</si>
  <si>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</si>
  <si>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</si>
  <si>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</si>
  <si>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</si>
  <si>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</si>
  <si>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</si>
  <si>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</si>
  <si>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</si>
  <si>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</si>
  <si>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</si>
  <si>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</si>
  <si>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</si>
  <si>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</si>
  <si>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</si>
  <si>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</si>
  <si>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</si>
  <si>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</si>
  <si>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</si>
  <si>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</si>
  <si>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</si>
  <si>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</si>
  <si>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</si>
  <si>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</si>
  <si>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</si>
  <si>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</si>
  <si>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</si>
  <si>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</si>
  <si>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</si>
  <si>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</si>
  <si>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</si>
  <si>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</si>
  <si>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</si>
  <si>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</si>
  <si>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</si>
  <si>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</si>
  <si>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</si>
  <si>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</si>
  <si>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</si>
  <si>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</si>
  <si>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</si>
  <si>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</si>
  <si>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</si>
  <si>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</si>
  <si>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</si>
  <si>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</si>
  <si>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</si>
  <si>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</si>
  <si>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</si>
  <si>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</si>
  <si>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</si>
  <si>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</si>
  <si>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</si>
  <si>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</si>
  <si>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</si>
  <si>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</si>
  <si>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</si>
  <si>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</si>
  <si>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</si>
  <si>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</si>
  <si>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</si>
  <si>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</si>
  <si>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</si>
  <si>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</si>
  <si>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</si>
  <si>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</si>
  <si>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</si>
  <si>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</si>
  <si>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</si>
  <si>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</si>
  <si>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</si>
  <si>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</si>
  <si>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</si>
  <si>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</si>
  <si>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</si>
  <si>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</si>
  <si>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</si>
  <si>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</si>
  <si>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</si>
  <si>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</si>
  <si>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</si>
  <si>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</si>
  <si>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</si>
  <si>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</si>
  <si>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</si>
  <si>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</si>
  <si>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</si>
  <si>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</si>
  <si>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</si>
  <si>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</si>
  <si>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</si>
  <si>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</si>
  <si>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</si>
  <si>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</si>
  <si>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</si>
  <si>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</si>
  <si>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</si>
  <si>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</si>
  <si>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</si>
  <si>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</si>
  <si>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</si>
  <si>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</si>
  <si>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</si>
  <si>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</si>
  <si>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</si>
  <si>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</si>
  <si>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</si>
  <si>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</si>
  <si>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</si>
  <si>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</si>
  <si>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</si>
  <si>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</si>
  <si>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</si>
  <si>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</si>
  <si>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</si>
  <si>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</si>
  <si>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</si>
  <si>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</si>
  <si>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</si>
  <si>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</si>
  <si>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</si>
  <si>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</si>
  <si>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</si>
  <si>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</si>
  <si>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</si>
  <si>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</si>
  <si>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</si>
  <si>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</si>
  <si>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</si>
  <si>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</si>
  <si>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</si>
  <si>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</si>
  <si>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</si>
  <si>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</si>
  <si>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</si>
  <si>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</si>
  <si>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</si>
  <si>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</si>
  <si>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</si>
  <si>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</si>
  <si>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</si>
  <si>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</si>
  <si>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</si>
  <si>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</si>
  <si>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</si>
  <si>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</si>
  <si>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</si>
  <si>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</si>
  <si>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</si>
  <si>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</si>
  <si>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</si>
  <si>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</si>
  <si>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</si>
  <si>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</si>
  <si>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</si>
  <si>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</si>
  <si>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</si>
  <si>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</si>
  <si>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</si>
  <si>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</si>
  <si>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</si>
  <si>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</si>
  <si>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</si>
  <si>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</si>
  <si>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</si>
  <si>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</si>
  <si>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</si>
  <si>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</si>
  <si>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</si>
  <si>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</si>
  <si>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</si>
  <si>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</si>
  <si>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</si>
  <si>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</si>
  <si>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</si>
  <si>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</si>
  <si>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</si>
  <si>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</si>
  <si>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</si>
  <si>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</si>
  <si>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</si>
  <si>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</si>
  <si>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</si>
  <si>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</si>
  <si>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</si>
  <si>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</si>
  <si>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</si>
  <si>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</si>
  <si>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</si>
  <si>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</si>
  <si>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</si>
  <si>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</si>
  <si>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</si>
  <si>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</si>
  <si>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</si>
  <si>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</si>
  <si>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</si>
  <si>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</si>
  <si>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</si>
  <si>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</si>
  <si>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</si>
  <si>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</si>
  <si>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</si>
  <si>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</si>
  <si>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</si>
  <si>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</si>
  <si>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</si>
  <si>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</si>
  <si>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</si>
  <si>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</si>
  <si>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</si>
  <si>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</si>
  <si>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</si>
  <si>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</si>
  <si>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</si>
  <si>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</si>
  <si>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</si>
  <si>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</si>
  <si>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</si>
  <si>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</si>
  <si>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</si>
  <si>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</si>
  <si>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</si>
  <si>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</si>
  <si>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</si>
  <si>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</si>
  <si>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</si>
  <si>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</si>
  <si>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</si>
  <si>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</si>
  <si>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</si>
  <si>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</si>
  <si>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</si>
  <si>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</si>
  <si>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</si>
  <si>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</si>
  <si>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</si>
  <si>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</si>
  <si>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</si>
  <si>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</si>
  <si>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</si>
  <si>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</si>
  <si>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</si>
  <si>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</si>
  <si>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</si>
  <si>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</si>
  <si>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</si>
  <si>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</si>
  <si>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</si>
  <si>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</si>
  <si>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</si>
  <si>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</si>
  <si>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</si>
  <si>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</si>
  <si>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</si>
  <si>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</si>
  <si>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</si>
  <si>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</si>
  <si>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</si>
  <si>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</si>
  <si>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</si>
  <si>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</si>
  <si>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</si>
  <si>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</si>
  <si>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</si>
  <si>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</si>
  <si>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</si>
  <si>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</si>
  <si>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</si>
  <si>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</si>
  <si>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</si>
  <si>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</si>
  <si>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</si>
  <si>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</si>
  <si>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</si>
  <si>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</si>
  <si>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</si>
  <si>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</si>
  <si>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</si>
  <si>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</si>
  <si>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</si>
  <si>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</si>
  <si>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</si>
  <si>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</si>
  <si>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</si>
  <si>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</si>
  <si>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</si>
  <si>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</si>
  <si>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</si>
  <si>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</si>
  <si>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</si>
  <si>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</si>
  <si>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</si>
  <si>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</si>
  <si>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</si>
  <si>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</si>
  <si>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</si>
  <si>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</si>
  <si>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</si>
  <si>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</si>
  <si>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</si>
  <si>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</si>
  <si>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</si>
  <si>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</si>
  <si>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</si>
  <si>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</si>
  <si>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</si>
  <si>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</si>
  <si>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</si>
  <si>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</si>
  <si>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</si>
  <si>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</si>
  <si>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</si>
  <si>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</si>
  <si>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</si>
  <si>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</si>
  <si>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</si>
  <si>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</si>
  <si>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</si>
  <si>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</si>
  <si>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</si>
  <si>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</si>
  <si>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</si>
  <si>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</si>
  <si>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</si>
  <si>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</si>
  <si>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</si>
  <si>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</si>
  <si>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</si>
  <si>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</si>
  <si>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</si>
  <si>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</si>
  <si>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</si>
  <si>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</si>
  <si>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</si>
  <si>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</si>
  <si>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</si>
  <si>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</si>
  <si>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</si>
  <si>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</si>
  <si>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</si>
  <si>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</si>
  <si>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</si>
  <si>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</si>
  <si>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</si>
  <si>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</si>
  <si>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</si>
  <si>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</si>
  <si>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</si>
  <si>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</si>
  <si>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</si>
  <si>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</si>
  <si>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</si>
  <si>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</si>
  <si>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</si>
  <si>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</si>
  <si>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</si>
  <si>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</si>
  <si>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</si>
  <si>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</si>
  <si>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</si>
  <si>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</si>
  <si>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</si>
  <si>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</si>
  <si>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</si>
  <si>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</si>
  <si>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</si>
  <si>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</si>
  <si>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</si>
  <si>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</si>
  <si>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</si>
  <si>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</si>
  <si>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</si>
  <si>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</si>
  <si>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</si>
  <si>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</si>
  <si>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</si>
  <si>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</si>
  <si>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</si>
  <si>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</si>
  <si>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</si>
  <si>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</si>
  <si>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</si>
  <si>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</si>
  <si>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</si>
  <si>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</si>
  <si>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</si>
  <si>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</si>
  <si>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</si>
  <si>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</si>
  <si>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</si>
  <si>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</si>
  <si>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</si>
  <si>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</si>
  <si>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</si>
  <si>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</si>
  <si>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</si>
  <si>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</si>
  <si>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</si>
  <si>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</si>
  <si>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</si>
  <si>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</si>
  <si>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</si>
  <si>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</si>
  <si>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</si>
  <si>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</si>
  <si>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</si>
  <si>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</si>
  <si>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</si>
  <si>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</si>
  <si>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</si>
  <si>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</si>
  <si>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</si>
  <si>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</si>
  <si>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</si>
  <si>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</si>
  <si>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</si>
  <si>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</si>
  <si>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</si>
  <si>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</si>
  <si>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</si>
  <si>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</si>
  <si>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</si>
  <si>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</si>
  <si>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</si>
  <si>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</si>
  <si>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</si>
  <si>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</si>
  <si>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</si>
  <si>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</si>
  <si>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</si>
  <si>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</si>
  <si>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</si>
  <si>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</si>
  <si>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</si>
  <si>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</si>
  <si>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</si>
  <si>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</si>
  <si>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</si>
  <si>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</si>
  <si>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</si>
  <si>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</si>
  <si>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</si>
  <si>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</si>
  <si>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</si>
  <si>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</si>
  <si>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</si>
  <si>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</si>
  <si>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</si>
  <si>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</si>
  <si>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</si>
  <si>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</si>
  <si>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</si>
  <si>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</si>
  <si>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</si>
  <si>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</si>
  <si>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</si>
  <si>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</si>
  <si>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</si>
  <si>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</si>
  <si>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</si>
  <si>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</si>
  <si>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</si>
  <si>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</si>
  <si>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</si>
  <si>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</si>
  <si>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</si>
  <si>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</si>
  <si>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</si>
  <si>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</si>
  <si>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</si>
  <si>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</si>
  <si>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</si>
  <si>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</si>
  <si>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</si>
  <si>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</si>
  <si>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</si>
  <si>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</si>
  <si>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</si>
  <si>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</si>
  <si>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</si>
  <si>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</si>
  <si>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</si>
  <si>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</si>
  <si>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</si>
  <si>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</si>
  <si>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</si>
  <si>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</si>
  <si>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</si>
  <si>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</si>
  <si>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</si>
  <si>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</si>
  <si>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</si>
  <si>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</si>
  <si>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</si>
  <si>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</si>
  <si>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</si>
  <si>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</si>
  <si>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</si>
  <si>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</si>
  <si>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</si>
  <si>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</si>
  <si>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</si>
  <si>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</si>
  <si>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</si>
  <si>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</si>
  <si>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</si>
  <si>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</si>
  <si>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</si>
  <si>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</si>
  <si>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</si>
  <si>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</si>
  <si>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</si>
  <si>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</si>
  <si>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</si>
  <si>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</si>
  <si>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</si>
  <si>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</si>
  <si>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</si>
  <si>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</si>
  <si>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</si>
  <si>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</si>
  <si>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</si>
  <si>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</si>
  <si>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</si>
  <si>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</si>
  <si>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</si>
  <si>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</si>
  <si>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</si>
  <si>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</si>
  <si>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</si>
  <si>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</si>
  <si>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</si>
  <si>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</si>
  <si>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</si>
  <si>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</si>
  <si>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</si>
  <si>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</si>
  <si>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</si>
  <si>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</si>
  <si>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</si>
  <si>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</si>
  <si>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</si>
  <si>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</si>
  <si>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</si>
  <si>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</si>
  <si>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</si>
  <si>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</si>
  <si>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</si>
  <si>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</si>
  <si>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</si>
  <si>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</si>
  <si>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</si>
  <si>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</si>
  <si>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</si>
  <si>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</si>
  <si>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</si>
  <si>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</si>
  <si>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</si>
  <si>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</si>
  <si>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</si>
  <si>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</si>
  <si>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</si>
  <si>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</si>
  <si>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</si>
  <si>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</si>
  <si>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</si>
  <si>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</si>
  <si>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</si>
  <si>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</si>
  <si>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</si>
  <si>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</si>
  <si>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</si>
  <si>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</si>
  <si>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</si>
  <si>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</si>
  <si>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</si>
  <si>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</si>
  <si>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</si>
  <si>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</si>
  <si>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</si>
  <si>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</si>
  <si>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</si>
  <si>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</si>
  <si>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</si>
  <si>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</si>
  <si>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</si>
  <si>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</si>
  <si>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</si>
  <si>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</si>
  <si>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</si>
  <si>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</si>
  <si>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</si>
  <si>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</si>
  <si>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</si>
  <si>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</si>
  <si>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</si>
  <si>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</si>
  <si>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</si>
  <si>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</si>
  <si>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</si>
  <si>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</si>
  <si>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</si>
  <si>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</si>
  <si>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</si>
  <si>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</si>
  <si>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</si>
  <si>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</si>
  <si>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</si>
  <si>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</si>
  <si>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</si>
  <si>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</si>
  <si>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</si>
  <si>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</si>
  <si>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</si>
  <si>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</si>
  <si>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</si>
  <si>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</si>
  <si>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</si>
  <si>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</si>
  <si>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</si>
  <si>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</si>
  <si>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</si>
  <si>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</si>
  <si>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</si>
  <si>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</si>
  <si>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</si>
  <si>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</si>
  <si>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</si>
  <si>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</si>
  <si>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</si>
  <si>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</si>
  <si>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</si>
  <si>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</si>
  <si>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</si>
  <si>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</si>
  <si>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</si>
  <si>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</si>
  <si>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</si>
  <si>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</si>
  <si>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</si>
  <si>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</si>
  <si>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</si>
  <si>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</si>
  <si>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</si>
  <si>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</si>
  <si>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</si>
  <si>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</si>
  <si>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</si>
  <si>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</si>
  <si>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</si>
  <si>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</si>
  <si>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</si>
  <si>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</si>
  <si>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</si>
  <si>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</si>
  <si>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</si>
  <si>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</si>
  <si>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</si>
  <si>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</si>
  <si>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</si>
  <si>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</si>
  <si>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</si>
  <si>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</si>
  <si>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</si>
  <si>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</si>
  <si>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</si>
  <si>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</si>
  <si>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</si>
  <si>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</si>
  <si>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</si>
  <si>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</si>
  <si>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</si>
  <si>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</si>
  <si>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</si>
  <si>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</si>
  <si>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</si>
  <si>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</si>
  <si>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</si>
  <si>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</si>
  <si>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</si>
  <si>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</si>
  <si>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</si>
  <si>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</si>
  <si>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</si>
  <si>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</si>
  <si>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</si>
  <si>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</si>
  <si>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</si>
  <si>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</si>
  <si>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</si>
  <si>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</si>
  <si>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</si>
  <si>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</si>
  <si>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</si>
  <si>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</si>
  <si>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</si>
  <si>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</si>
  <si>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</si>
  <si>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</si>
  <si>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</si>
  <si>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</si>
  <si>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</si>
  <si>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</si>
  <si>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</si>
  <si>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</si>
  <si>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</si>
  <si>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</si>
  <si>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</si>
  <si>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</si>
  <si>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</si>
  <si>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</si>
  <si>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</si>
  <si>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</si>
  <si>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</si>
  <si>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</si>
  <si>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</si>
  <si>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</si>
  <si>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</si>
  <si>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</si>
  <si>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</si>
  <si>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</si>
  <si>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</si>
  <si>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</si>
  <si>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</si>
  <si>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</si>
  <si>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</si>
  <si>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</si>
  <si>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</si>
  <si>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</si>
  <si>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</si>
  <si>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</si>
  <si>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</si>
  <si>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</si>
  <si>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</si>
  <si>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</si>
  <si>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</si>
  <si>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</si>
  <si>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</si>
  <si>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</si>
  <si>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</si>
  <si>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</si>
  <si>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</si>
  <si>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</si>
  <si>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</si>
  <si>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</si>
  <si>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</si>
  <si>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</si>
  <si>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</si>
  <si>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</si>
  <si>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</si>
  <si>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</si>
  <si>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</si>
  <si>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</si>
  <si>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</si>
  <si>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</si>
  <si>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</si>
  <si>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</si>
  <si>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</si>
  <si>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</si>
  <si>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</si>
  <si>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</si>
  <si>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</si>
  <si>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</si>
  <si>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</si>
  <si>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</si>
  <si>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</si>
  <si>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</si>
  <si>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</si>
  <si>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</si>
  <si>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</si>
  <si>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</si>
  <si>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</si>
  <si>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</si>
  <si>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</si>
  <si>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</si>
  <si>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</si>
  <si>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</si>
  <si>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</si>
  <si>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</si>
  <si>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</si>
  <si>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</si>
  <si>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</si>
  <si>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</si>
  <si>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</si>
  <si>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</si>
  <si>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</si>
  <si>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</si>
  <si>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</si>
  <si>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</si>
  <si>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</si>
  <si>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</si>
  <si>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</si>
  <si>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</si>
  <si>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</si>
  <si>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</si>
  <si>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</si>
  <si>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</si>
  <si>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</si>
  <si>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</si>
  <si>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</si>
  <si>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</si>
  <si>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</si>
  <si>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</si>
  <si>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</si>
  <si>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</si>
  <si>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</si>
  <si>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</si>
  <si>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</si>
  <si>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</si>
  <si>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</si>
  <si>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</si>
  <si>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</si>
  <si>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</si>
  <si>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</si>
  <si>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</si>
  <si>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</si>
  <si>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</si>
  <si>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</si>
  <si>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</si>
  <si>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</si>
  <si>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</si>
  <si>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</si>
  <si>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</si>
  <si>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</si>
  <si>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</si>
  <si>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</si>
  <si>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</si>
  <si>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</si>
  <si>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</si>
  <si>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</si>
  <si>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</si>
  <si>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</si>
  <si>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</si>
  <si>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</si>
  <si>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</si>
  <si>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</si>
  <si>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</si>
  <si>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</si>
  <si>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</si>
  <si>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</si>
  <si>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</si>
  <si>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</si>
  <si>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335814669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</si>
  <si>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</si>
  <si>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</si>
  <si>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</si>
  <si>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</si>
  <si>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</si>
  <si>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</si>
  <si>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</si>
  <si>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</si>
  <si>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</si>
  <si>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</si>
  <si>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</si>
  <si>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</si>
  <si>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</si>
  <si>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</si>
  <si>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</si>
  <si>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</si>
  <si>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</si>
  <si>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</si>
  <si>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</si>
  <si>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</si>
  <si>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</si>
  <si>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</si>
  <si>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</si>
  <si>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</si>
  <si>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</si>
  <si>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</si>
  <si>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</si>
  <si>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</si>
  <si>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</si>
  <si>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</si>
  <si>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</si>
  <si>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</si>
  <si>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</si>
  <si>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</si>
  <si>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</si>
  <si>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</si>
  <si>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</si>
  <si>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</si>
  <si>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</si>
  <si>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>335815376</t>
  </si>
  <si>
    <t>335815292</t>
  </si>
  <si>
    <t>335815285</t>
  </si>
  <si>
    <t>335815279</t>
  </si>
  <si>
    <t>335815276</t>
  </si>
  <si>
    <t>335815272</t>
  </si>
  <si>
    <t>335815254</t>
  </si>
  <si>
    <t>En Servicio</t>
  </si>
  <si>
    <t>335815748</t>
  </si>
  <si>
    <t>335815703</t>
  </si>
  <si>
    <t>335815649</t>
  </si>
  <si>
    <t>335815647</t>
  </si>
  <si>
    <t>335815644</t>
  </si>
  <si>
    <t>335815643</t>
  </si>
  <si>
    <t>335815639</t>
  </si>
  <si>
    <t>335815514</t>
  </si>
  <si>
    <t>335815494</t>
  </si>
  <si>
    <t>335815491</t>
  </si>
  <si>
    <t>335815445</t>
  </si>
  <si>
    <t>335815440</t>
  </si>
  <si>
    <t>335815421</t>
  </si>
  <si>
    <t>335815416</t>
  </si>
  <si>
    <t>Unidad de Monitoreo</t>
  </si>
  <si>
    <t>Alvarez Eusebio, Wascar Antonio</t>
  </si>
  <si>
    <t>335815812</t>
  </si>
  <si>
    <t>335815794</t>
  </si>
  <si>
    <t>335815789</t>
  </si>
  <si>
    <t>335815779</t>
  </si>
  <si>
    <t>335815437</t>
  </si>
  <si>
    <t>Peguero Solano, Victor Manuel</t>
  </si>
  <si>
    <t>ENVIO DE CARGA</t>
  </si>
  <si>
    <t>INHIBIDO - REINICIO</t>
  </si>
  <si>
    <t>CARGA EXITOSA</t>
  </si>
  <si>
    <t>REINICIO EXITOSA</t>
  </si>
  <si>
    <t>335816258</t>
  </si>
  <si>
    <t>335816235</t>
  </si>
  <si>
    <t>335816199</t>
  </si>
  <si>
    <t>335816172</t>
  </si>
  <si>
    <t>335816140</t>
  </si>
  <si>
    <t>335816120</t>
  </si>
  <si>
    <t>335816105</t>
  </si>
  <si>
    <t>335816091</t>
  </si>
  <si>
    <t>335816042</t>
  </si>
  <si>
    <t>335815936</t>
  </si>
  <si>
    <t>335815903</t>
  </si>
  <si>
    <t>335815879</t>
  </si>
  <si>
    <t>335815866</t>
  </si>
  <si>
    <t>335815850</t>
  </si>
  <si>
    <t>REINICIO FALLIDO</t>
  </si>
  <si>
    <t>335816159</t>
  </si>
  <si>
    <t>335816158</t>
  </si>
  <si>
    <t>335816157</t>
  </si>
  <si>
    <t>335816154</t>
  </si>
  <si>
    <t>335816133</t>
  </si>
  <si>
    <t>335816123</t>
  </si>
  <si>
    <t>335816119</t>
  </si>
  <si>
    <t>335816118</t>
  </si>
  <si>
    <t>335816110</t>
  </si>
  <si>
    <t>335816104</t>
  </si>
  <si>
    <t>335815939</t>
  </si>
  <si>
    <t>335815938</t>
  </si>
  <si>
    <t>335815932</t>
  </si>
  <si>
    <t>335815893</t>
  </si>
  <si>
    <t>335815856</t>
  </si>
  <si>
    <t>ReservaC Norte</t>
  </si>
  <si>
    <t>Triinet</t>
  </si>
  <si>
    <t>Ballast, Carlos Alexis</t>
  </si>
  <si>
    <t>Reyes Martinez, Samuel Elymax</t>
  </si>
  <si>
    <t>Doñe Ramirez, Luis Manuel</t>
  </si>
  <si>
    <t xml:space="preserve">Brioso Luciano, Cristino </t>
  </si>
  <si>
    <t xml:space="preserve">Perez Almonte, Franklin </t>
  </si>
  <si>
    <t>LECTOR - REINICIO</t>
  </si>
  <si>
    <t>s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</si>
  <si>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</si>
  <si>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</si>
  <si>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</si>
  <si>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</si>
  <si>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</si>
  <si>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</si>
  <si>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</si>
  <si>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</si>
  <si>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</si>
  <si>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</si>
  <si>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</si>
  <si>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</si>
  <si>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</si>
  <si>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</si>
  <si>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</si>
  <si>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</si>
  <si>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</si>
  <si>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335816639</t>
  </si>
  <si>
    <t>335816640</t>
  </si>
  <si>
    <t>335816641</t>
  </si>
  <si>
    <t>335816642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</si>
  <si>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</si>
  <si>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</si>
  <si>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</si>
  <si>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</si>
  <si>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</si>
  <si>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</si>
  <si>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</si>
  <si>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335816650</t>
  </si>
  <si>
    <t>335816651</t>
  </si>
  <si>
    <t>335816654</t>
  </si>
  <si>
    <t>335816655</t>
  </si>
  <si>
    <t>335816656</t>
  </si>
  <si>
    <t>335816657</t>
  </si>
  <si>
    <t>335816658</t>
  </si>
  <si>
    <t>335816659</t>
  </si>
  <si>
    <t>335816660</t>
  </si>
  <si>
    <t>335816661</t>
  </si>
  <si>
    <t>335816662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</si>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</sst>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"/>
      <tableStyleElement type="headerRow" dxfId="100"/>
      <tableStyleElement type="totalRow" dxfId="99"/>
      <tableStyleElement type="firstColumn" dxfId="98"/>
      <tableStyleElement type="lastColumn" dxfId="97"/>
      <tableStyleElement type="firstRowStripe" dxfId="96"/>
      <tableStyleElement type="firstColumnStripe" dxfId="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4694" TargetMode="External"/><Relationship Id="rId18" Type="http://schemas.openxmlformats.org/officeDocument/2006/relationships/hyperlink" Target="http://s460-helpdesk/CAisd/pdmweb.exe?OP=SEARCH+FACTORY=in+SKIPLIST=1+QBE.EQ.id=3524689" TargetMode="External"/><Relationship Id="rId26" Type="http://schemas.openxmlformats.org/officeDocument/2006/relationships/hyperlink" Target="http://s460-helpdesk/CAisd/pdmweb.exe?OP=SEARCH+FACTORY=in+SKIPLIST=1+QBE.EQ.id=3524679" TargetMode="External"/><Relationship Id="rId39" Type="http://schemas.openxmlformats.org/officeDocument/2006/relationships/hyperlink" Target="http://s460-helpdesk/CAisd/pdmweb.exe?OP=SEARCH+FACTORY=in+SKIPLIST=1+QBE.EQ.id=3524666" TargetMode="External"/><Relationship Id="rId21" Type="http://schemas.openxmlformats.org/officeDocument/2006/relationships/hyperlink" Target="http://s460-helpdesk/CAisd/pdmweb.exe?OP=SEARCH+FACTORY=in+SKIPLIST=1+QBE.EQ.id=3524684" TargetMode="External"/><Relationship Id="rId34" Type="http://schemas.openxmlformats.org/officeDocument/2006/relationships/hyperlink" Target="http://s460-helpdesk/CAisd/pdmweb.exe?OP=SEARCH+FACTORY=in+SKIPLIST=1+QBE.EQ.id=3524671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52465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4691" TargetMode="External"/><Relationship Id="rId20" Type="http://schemas.openxmlformats.org/officeDocument/2006/relationships/hyperlink" Target="http://s460-helpdesk/CAisd/pdmweb.exe?OP=SEARCH+FACTORY=in+SKIPLIST=1+QBE.EQ.id=3524687" TargetMode="External"/><Relationship Id="rId29" Type="http://schemas.openxmlformats.org/officeDocument/2006/relationships/hyperlink" Target="http://s460-helpdesk/CAisd/pdmweb.exe?OP=SEARCH+FACTORY=in+SKIPLIST=1+QBE.EQ.id=3524676" TargetMode="External"/><Relationship Id="rId41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4425" TargetMode="External"/><Relationship Id="rId24" Type="http://schemas.openxmlformats.org/officeDocument/2006/relationships/hyperlink" Target="http://s460-helpdesk/CAisd/pdmweb.exe?OP=SEARCH+FACTORY=in+SKIPLIST=1+QBE.EQ.id=3524681" TargetMode="External"/><Relationship Id="rId32" Type="http://schemas.openxmlformats.org/officeDocument/2006/relationships/hyperlink" Target="http://s460-helpdesk/CAisd/pdmweb.exe?OP=SEARCH+FACTORY=in+SKIPLIST=1+QBE.EQ.id=3524673" TargetMode="External"/><Relationship Id="rId37" Type="http://schemas.openxmlformats.org/officeDocument/2006/relationships/hyperlink" Target="http://s460-helpdesk/CAisd/pdmweb.exe?OP=SEARCH+FACTORY=in+SKIPLIST=1+QBE.EQ.id=3524668" TargetMode="External"/><Relationship Id="rId40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4692" TargetMode="External"/><Relationship Id="rId23" Type="http://schemas.openxmlformats.org/officeDocument/2006/relationships/hyperlink" Target="http://s460-helpdesk/CAisd/pdmweb.exe?OP=SEARCH+FACTORY=in+SKIPLIST=1+QBE.EQ.id=3524682" TargetMode="External"/><Relationship Id="rId28" Type="http://schemas.openxmlformats.org/officeDocument/2006/relationships/hyperlink" Target="http://s460-helpdesk/CAisd/pdmweb.exe?OP=SEARCH+FACTORY=in+SKIPLIST=1+QBE.EQ.id=3524677" TargetMode="External"/><Relationship Id="rId36" Type="http://schemas.openxmlformats.org/officeDocument/2006/relationships/hyperlink" Target="http://s460-helpdesk/CAisd/pdmweb.exe?OP=SEARCH+FACTORY=in+SKIPLIST=1+QBE.EQ.id=3524669" TargetMode="External"/><Relationship Id="rId10" Type="http://schemas.openxmlformats.org/officeDocument/2006/relationships/hyperlink" Target="http://s460-helpdesk/CAisd/pdmweb.exe?OP=SEARCH+FACTORY=in+SKIPLIST=1+QBE.EQ.id=3524649" TargetMode="External"/><Relationship Id="rId19" Type="http://schemas.openxmlformats.org/officeDocument/2006/relationships/hyperlink" Target="http://s460-helpdesk/CAisd/pdmweb.exe?OP=SEARCH+FACTORY=in+SKIPLIST=1+QBE.EQ.id=3524688" TargetMode="External"/><Relationship Id="rId31" Type="http://schemas.openxmlformats.org/officeDocument/2006/relationships/hyperlink" Target="http://s460-helpdesk/CAisd/pdmweb.exe?OP=SEARCH+FACTORY=in+SKIPLIST=1+QBE.EQ.id=352467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4650" TargetMode="External"/><Relationship Id="rId14" Type="http://schemas.openxmlformats.org/officeDocument/2006/relationships/hyperlink" Target="http://s460-helpdesk/CAisd/pdmweb.exe?OP=SEARCH+FACTORY=in+SKIPLIST=1+QBE.EQ.id=3524693" TargetMode="External"/><Relationship Id="rId22" Type="http://schemas.openxmlformats.org/officeDocument/2006/relationships/hyperlink" Target="http://s460-helpdesk/CAisd/pdmweb.exe?OP=SEARCH+FACTORY=in+SKIPLIST=1+QBE.EQ.id=3524683" TargetMode="External"/><Relationship Id="rId27" Type="http://schemas.openxmlformats.org/officeDocument/2006/relationships/hyperlink" Target="http://s460-helpdesk/CAisd/pdmweb.exe?OP=SEARCH+FACTORY=in+SKIPLIST=1+QBE.EQ.id=3524678" TargetMode="External"/><Relationship Id="rId30" Type="http://schemas.openxmlformats.org/officeDocument/2006/relationships/hyperlink" Target="http://s460-helpdesk/CAisd/pdmweb.exe?OP=SEARCH+FACTORY=in+SKIPLIST=1+QBE.EQ.id=3524675" TargetMode="External"/><Relationship Id="rId35" Type="http://schemas.openxmlformats.org/officeDocument/2006/relationships/hyperlink" Target="http://s460-helpdesk/CAisd/pdmweb.exe?OP=SEARCH+FACTORY=in+SKIPLIST=1+QBE.EQ.id=3524670" TargetMode="External"/><Relationship Id="rId8" Type="http://schemas.openxmlformats.org/officeDocument/2006/relationships/hyperlink" Target="http://s460-helpdesk/CAisd/pdmweb.exe?OP=SEARCH+FACTORY=in+SKIPLIST=1+QBE.EQ.id=352465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24695" TargetMode="External"/><Relationship Id="rId17" Type="http://schemas.openxmlformats.org/officeDocument/2006/relationships/hyperlink" Target="http://s460-helpdesk/CAisd/pdmweb.exe?OP=SEARCH+FACTORY=in+SKIPLIST=1+QBE.EQ.id=3524690" TargetMode="External"/><Relationship Id="rId25" Type="http://schemas.openxmlformats.org/officeDocument/2006/relationships/hyperlink" Target="http://s460-helpdesk/CAisd/pdmweb.exe?OP=SEARCH+FACTORY=in+SKIPLIST=1+QBE.EQ.id=3524680" TargetMode="External"/><Relationship Id="rId33" Type="http://schemas.openxmlformats.org/officeDocument/2006/relationships/hyperlink" Target="http://s460-helpdesk/CAisd/pdmweb.exe?OP=SEARCH+FACTORY=in+SKIPLIST=1+QBE.EQ.id=3524672" TargetMode="External"/><Relationship Id="rId38" Type="http://schemas.openxmlformats.org/officeDocument/2006/relationships/hyperlink" Target="http://s460-helpdesk/CAisd/pdmweb.exe?OP=SEARCH+FACTORY=in+SKIPLIST=1+QBE.EQ.id=352466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61"/>
  <sheetViews>
    <sheetView tabSelected="1" topLeftCell="H1" zoomScale="70" zoomScaleNormal="70" workbookViewId="0">
      <pane ySplit="4" topLeftCell="A5" activePane="bottomLeft" state="frozen"/>
      <selection pane="bottomLeft" activeCell="P164" sqref="P164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6.85546875" style="48" bestFit="1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2542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>
        <v>335813386</v>
      </c>
      <c r="C5" s="97">
        <v>44261.019837962966</v>
      </c>
      <c r="D5" s="96" t="s">
        <v>2472</v>
      </c>
      <c r="E5" s="106">
        <v>545</v>
      </c>
      <c r="F5" s="96" t="str">
        <f>VLOOKUP(E5,VIP!$A$2:$O11648,2,0)</f>
        <v>DRBR995</v>
      </c>
      <c r="G5" s="96" t="str">
        <f>VLOOKUP(E5,'LISTADO ATM'!$A$2:$B$900,2,0)</f>
        <v xml:space="preserve">ATM Oficina Isabel La Católica II  </v>
      </c>
      <c r="H5" s="96" t="str">
        <f>VLOOKUP(E5,VIP!$A$2:$O16569,7,FALSE)</f>
        <v>Si</v>
      </c>
      <c r="I5" s="96" t="str">
        <f>VLOOKUP(E5,VIP!$A$2:$O8534,8,FALSE)</f>
        <v>Si</v>
      </c>
      <c r="J5" s="96" t="str">
        <f>VLOOKUP(E5,VIP!$A$2:$O8484,8,FALSE)</f>
        <v>Si</v>
      </c>
      <c r="K5" s="96" t="str">
        <f>VLOOKUP(E5,VIP!$A$2:$O12058,6,0)</f>
        <v>NO</v>
      </c>
      <c r="L5" s="98" t="s">
        <v>2500</v>
      </c>
      <c r="M5" s="99" t="s">
        <v>2469</v>
      </c>
      <c r="N5" s="99" t="s">
        <v>2476</v>
      </c>
      <c r="O5" s="96" t="s">
        <v>2477</v>
      </c>
      <c r="P5" s="100"/>
      <c r="Q5" s="100" t="s">
        <v>2500</v>
      </c>
    </row>
    <row r="6" spans="1:17" s="102" customFormat="1" ht="18" x14ac:dyDescent="0.25">
      <c r="A6" s="96" t="str">
        <f>VLOOKUP(E6,'LISTADO ATM'!$A$2:$C$901,3,0)</f>
        <v>ESTE</v>
      </c>
      <c r="B6" s="113">
        <v>335813389</v>
      </c>
      <c r="C6" s="97">
        <v>44261.110937500001</v>
      </c>
      <c r="D6" s="96" t="s">
        <v>2189</v>
      </c>
      <c r="E6" s="106">
        <v>934</v>
      </c>
      <c r="F6" s="96" t="str">
        <f>VLOOKUP(E6,VIP!$A$2:$O11645,2,0)</f>
        <v>DRBR934</v>
      </c>
      <c r="G6" s="96" t="str">
        <f>VLOOKUP(E6,'LISTADO ATM'!$A$2:$B$900,2,0)</f>
        <v>ATM Hotel Dreams La Romana</v>
      </c>
      <c r="H6" s="96" t="str">
        <f>VLOOKUP(E6,VIP!$A$2:$O16566,7,FALSE)</f>
        <v>Si</v>
      </c>
      <c r="I6" s="96" t="str">
        <f>VLOOKUP(E6,VIP!$A$2:$O8531,8,FALSE)</f>
        <v>Si</v>
      </c>
      <c r="J6" s="96" t="str">
        <f>VLOOKUP(E6,VIP!$A$2:$O8481,8,FALSE)</f>
        <v>Si</v>
      </c>
      <c r="K6" s="96" t="str">
        <f>VLOOKUP(E6,VIP!$A$2:$O12055,6,0)</f>
        <v>NO</v>
      </c>
      <c r="L6" s="98" t="s">
        <v>2254</v>
      </c>
      <c r="M6" s="101" t="s">
        <v>2574</v>
      </c>
      <c r="N6" s="99" t="s">
        <v>2476</v>
      </c>
      <c r="O6" s="96" t="s">
        <v>2478</v>
      </c>
      <c r="P6" s="100"/>
      <c r="Q6" s="131">
        <v>44249.601342534719</v>
      </c>
    </row>
    <row r="7" spans="1:17" s="102" customFormat="1" ht="18" x14ac:dyDescent="0.25">
      <c r="A7" s="96" t="str">
        <f>VLOOKUP(E7,'LISTADO ATM'!$A$2:$C$901,3,0)</f>
        <v>DISTRITO NACIONAL</v>
      </c>
      <c r="B7" s="113">
        <v>335813679</v>
      </c>
      <c r="C7" s="97">
        <v>44261.853032407409</v>
      </c>
      <c r="D7" s="96" t="s">
        <v>2189</v>
      </c>
      <c r="E7" s="106">
        <v>559</v>
      </c>
      <c r="F7" s="96" t="str">
        <f>VLOOKUP(E7,VIP!$A$2:$O11695,2,0)</f>
        <v>DRBR559</v>
      </c>
      <c r="G7" s="96" t="str">
        <f>VLOOKUP(E7,'LISTADO ATM'!$A$2:$B$900,2,0)</f>
        <v xml:space="preserve">ATM UNP Metro I </v>
      </c>
      <c r="H7" s="96" t="str">
        <f>VLOOKUP(E7,VIP!$A$2:$O16616,7,FALSE)</f>
        <v>Si</v>
      </c>
      <c r="I7" s="96" t="str">
        <f>VLOOKUP(E7,VIP!$A$2:$O8581,8,FALSE)</f>
        <v>Si</v>
      </c>
      <c r="J7" s="96" t="str">
        <f>VLOOKUP(E7,VIP!$A$2:$O8531,8,FALSE)</f>
        <v>Si</v>
      </c>
      <c r="K7" s="96" t="str">
        <f>VLOOKUP(E7,VIP!$A$2:$O12105,6,0)</f>
        <v>SI</v>
      </c>
      <c r="L7" s="98" t="s">
        <v>2493</v>
      </c>
      <c r="M7" s="101" t="s">
        <v>2574</v>
      </c>
      <c r="N7" s="99" t="s">
        <v>2476</v>
      </c>
      <c r="O7" s="96" t="s">
        <v>2478</v>
      </c>
      <c r="P7" s="96"/>
      <c r="Q7" s="131">
        <v>44442.779861111114</v>
      </c>
    </row>
    <row r="8" spans="1:17" s="102" customFormat="1" ht="18" x14ac:dyDescent="0.25">
      <c r="A8" s="96" t="str">
        <f>VLOOKUP(E8,'LISTADO ATM'!$A$2:$C$901,3,0)</f>
        <v>DISTRITO NACIONAL</v>
      </c>
      <c r="B8" s="113">
        <v>335813687</v>
      </c>
      <c r="C8" s="97">
        <v>44261.938020833331</v>
      </c>
      <c r="D8" s="96" t="s">
        <v>2189</v>
      </c>
      <c r="E8" s="106">
        <v>476</v>
      </c>
      <c r="F8" s="96" t="str">
        <f>VLOOKUP(E8,VIP!$A$2:$O11702,2,0)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VLOOKUP(E8,VIP!$A$2:$O16623,7,FALSE)</f>
        <v>Si</v>
      </c>
      <c r="I8" s="96" t="str">
        <f>VLOOKUP(E8,VIP!$A$2:$O8588,8,FALSE)</f>
        <v>Si</v>
      </c>
      <c r="J8" s="96" t="str">
        <f>VLOOKUP(E8,VIP!$A$2:$O8538,8,FALSE)</f>
        <v>Si</v>
      </c>
      <c r="K8" s="96" t="str">
        <f>VLOOKUP(E8,VIP!$A$2:$O12112,6,0)</f>
        <v>SI</v>
      </c>
      <c r="L8" s="98" t="s">
        <v>2254</v>
      </c>
      <c r="M8" s="101" t="s">
        <v>2574</v>
      </c>
      <c r="N8" s="99" t="s">
        <v>2476</v>
      </c>
      <c r="O8" s="96" t="s">
        <v>2478</v>
      </c>
      <c r="P8" s="96"/>
      <c r="Q8" s="131">
        <v>44442.779861111114</v>
      </c>
    </row>
    <row r="9" spans="1:17" s="102" customFormat="1" ht="18" x14ac:dyDescent="0.25">
      <c r="A9" s="96" t="str">
        <f>VLOOKUP(E9,'LISTADO ATM'!$A$2:$C$901,3,0)</f>
        <v>DISTRITO NACIONAL</v>
      </c>
      <c r="B9" s="113">
        <v>335813718</v>
      </c>
      <c r="C9" s="97">
        <v>44262.438900462963</v>
      </c>
      <c r="D9" s="96" t="s">
        <v>2189</v>
      </c>
      <c r="E9" s="106">
        <v>769</v>
      </c>
      <c r="F9" s="96" t="str">
        <f>VLOOKUP(E9,VIP!$A$2:$O11707,2,0)</f>
        <v>DRBR769</v>
      </c>
      <c r="G9" s="96" t="str">
        <f>VLOOKUP(E9,'LISTADO ATM'!$A$2:$B$900,2,0)</f>
        <v>ATM UNP Pablo Mella Morales</v>
      </c>
      <c r="H9" s="96" t="str">
        <f>VLOOKUP(E9,VIP!$A$2:$O16628,7,FALSE)</f>
        <v>Si</v>
      </c>
      <c r="I9" s="96" t="str">
        <f>VLOOKUP(E9,VIP!$A$2:$O8593,8,FALSE)</f>
        <v>Si</v>
      </c>
      <c r="J9" s="96" t="str">
        <f>VLOOKUP(E9,VIP!$A$2:$O8543,8,FALSE)</f>
        <v>Si</v>
      </c>
      <c r="K9" s="96" t="str">
        <f>VLOOKUP(E9,VIP!$A$2:$O12117,6,0)</f>
        <v>NO</v>
      </c>
      <c r="L9" s="98" t="s">
        <v>2493</v>
      </c>
      <c r="M9" s="101" t="s">
        <v>2574</v>
      </c>
      <c r="N9" s="99" t="s">
        <v>2476</v>
      </c>
      <c r="O9" s="96" t="s">
        <v>2478</v>
      </c>
      <c r="P9" s="96"/>
      <c r="Q9" s="131">
        <v>44259.601342534719</v>
      </c>
    </row>
    <row r="10" spans="1:17" s="102" customFormat="1" ht="18" x14ac:dyDescent="0.25">
      <c r="A10" s="96" t="str">
        <f>VLOOKUP(E10,'LISTADO ATM'!$A$2:$C$901,3,0)</f>
        <v>DISTRITO NACIONAL</v>
      </c>
      <c r="B10" s="113">
        <v>335813782</v>
      </c>
      <c r="C10" s="97">
        <v>44262.705416666664</v>
      </c>
      <c r="D10" s="96" t="s">
        <v>2189</v>
      </c>
      <c r="E10" s="106">
        <v>562</v>
      </c>
      <c r="F10" s="96" t="str">
        <f>VLOOKUP(E10,VIP!$A$2:$O11743,2,0)</f>
        <v>DRBR226</v>
      </c>
      <c r="G10" s="96" t="str">
        <f>VLOOKUP(E10,'LISTADO ATM'!$A$2:$B$900,2,0)</f>
        <v xml:space="preserve">ATM S/M Jumbo Carretera Mella </v>
      </c>
      <c r="H10" s="96" t="str">
        <f>VLOOKUP(E10,VIP!$A$2:$O16664,7,FALSE)</f>
        <v>Si</v>
      </c>
      <c r="I10" s="96" t="str">
        <f>VLOOKUP(E10,VIP!$A$2:$O8629,8,FALSE)</f>
        <v>Si</v>
      </c>
      <c r="J10" s="96" t="str">
        <f>VLOOKUP(E10,VIP!$A$2:$O8579,8,FALSE)</f>
        <v>Si</v>
      </c>
      <c r="K10" s="96" t="str">
        <f>VLOOKUP(E10,VIP!$A$2:$O12153,6,0)</f>
        <v>SI</v>
      </c>
      <c r="L10" s="98" t="s">
        <v>2228</v>
      </c>
      <c r="M10" s="101" t="s">
        <v>2574</v>
      </c>
      <c r="N10" s="99" t="s">
        <v>2476</v>
      </c>
      <c r="O10" s="96" t="s">
        <v>2478</v>
      </c>
      <c r="P10" s="101"/>
      <c r="Q10" s="131">
        <v>44234.601342534719</v>
      </c>
    </row>
    <row r="11" spans="1:17" s="102" customFormat="1" ht="18" x14ac:dyDescent="0.25">
      <c r="A11" s="96" t="str">
        <f>VLOOKUP(E11,'LISTADO ATM'!$A$2:$C$901,3,0)</f>
        <v>ESTE</v>
      </c>
      <c r="B11" s="113" t="s">
        <v>2504</v>
      </c>
      <c r="C11" s="97">
        <v>44263.045416666668</v>
      </c>
      <c r="D11" s="96" t="s">
        <v>2472</v>
      </c>
      <c r="E11" s="106">
        <v>429</v>
      </c>
      <c r="F11" s="96" t="str">
        <f>VLOOKUP(E11,VIP!$A$2:$O11746,2,0)</f>
        <v>DRBR429</v>
      </c>
      <c r="G11" s="96" t="str">
        <f>VLOOKUP(E11,'LISTADO ATM'!$A$2:$B$900,2,0)</f>
        <v xml:space="preserve">ATM Oficina Jumbo La Romana </v>
      </c>
      <c r="H11" s="96" t="str">
        <f>VLOOKUP(E11,VIP!$A$2:$O16667,7,FALSE)</f>
        <v>Si</v>
      </c>
      <c r="I11" s="96" t="str">
        <f>VLOOKUP(E11,VIP!$A$2:$O8632,8,FALSE)</f>
        <v>Si</v>
      </c>
      <c r="J11" s="96" t="str">
        <f>VLOOKUP(E11,VIP!$A$2:$O8582,8,FALSE)</f>
        <v>Si</v>
      </c>
      <c r="K11" s="96" t="str">
        <f>VLOOKUP(E11,VIP!$A$2:$O12156,6,0)</f>
        <v>NO</v>
      </c>
      <c r="L11" s="98" t="s">
        <v>2430</v>
      </c>
      <c r="M11" s="101" t="s">
        <v>2574</v>
      </c>
      <c r="N11" s="99" t="s">
        <v>2476</v>
      </c>
      <c r="O11" s="96" t="s">
        <v>2477</v>
      </c>
      <c r="P11" s="101"/>
      <c r="Q11" s="131">
        <v>44257.601342534719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2506</v>
      </c>
      <c r="C12" s="97">
        <v>44263.302708333336</v>
      </c>
      <c r="D12" s="96" t="s">
        <v>2189</v>
      </c>
      <c r="E12" s="106">
        <v>15</v>
      </c>
      <c r="F12" s="96" t="str">
        <f>VLOOKUP(E12,VIP!$A$2:$O11753,2,0)</f>
        <v>DRBR015</v>
      </c>
      <c r="G12" s="96" t="str">
        <f>VLOOKUP(E12,'LISTADO ATM'!$A$2:$B$900,2,0)</f>
        <v>ATM DNI</v>
      </c>
      <c r="H12" s="96" t="str">
        <f>VLOOKUP(E12,VIP!$A$2:$O16674,7,FALSE)</f>
        <v>N/A</v>
      </c>
      <c r="I12" s="96" t="str">
        <f>VLOOKUP(E12,VIP!$A$2:$O8639,8,FALSE)</f>
        <v>N/A</v>
      </c>
      <c r="J12" s="96" t="str">
        <f>VLOOKUP(E12,VIP!$A$2:$O8589,8,FALSE)</f>
        <v>N/A</v>
      </c>
      <c r="K12" s="96" t="str">
        <f>VLOOKUP(E12,VIP!$A$2:$O12163,6,0)</f>
        <v>N/A</v>
      </c>
      <c r="L12" s="98" t="s">
        <v>2228</v>
      </c>
      <c r="M12" s="101" t="s">
        <v>2574</v>
      </c>
      <c r="N12" s="99" t="s">
        <v>2503</v>
      </c>
      <c r="O12" s="96" t="s">
        <v>2478</v>
      </c>
      <c r="P12" s="101"/>
      <c r="Q12" s="131">
        <v>44264.434675925928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2505</v>
      </c>
      <c r="C13" s="97">
        <v>44263.32534722222</v>
      </c>
      <c r="D13" s="96" t="s">
        <v>2189</v>
      </c>
      <c r="E13" s="106">
        <v>231</v>
      </c>
      <c r="F13" s="96" t="str">
        <f>VLOOKUP(E13,VIP!$A$2:$O11751,2,0)</f>
        <v>DRBR231</v>
      </c>
      <c r="G13" s="96" t="str">
        <f>VLOOKUP(E13,'LISTADO ATM'!$A$2:$B$900,2,0)</f>
        <v xml:space="preserve">ATM Oficina Zona Oriental </v>
      </c>
      <c r="H13" s="96" t="str">
        <f>VLOOKUP(E13,VIP!$A$2:$O16672,7,FALSE)</f>
        <v>Si</v>
      </c>
      <c r="I13" s="96" t="str">
        <f>VLOOKUP(E13,VIP!$A$2:$O8637,8,FALSE)</f>
        <v>Si</v>
      </c>
      <c r="J13" s="96" t="str">
        <f>VLOOKUP(E13,VIP!$A$2:$O8587,8,FALSE)</f>
        <v>Si</v>
      </c>
      <c r="K13" s="96" t="str">
        <f>VLOOKUP(E13,VIP!$A$2:$O12161,6,0)</f>
        <v>SI</v>
      </c>
      <c r="L13" s="98" t="s">
        <v>2507</v>
      </c>
      <c r="M13" s="101" t="s">
        <v>2574</v>
      </c>
      <c r="N13" s="99" t="s">
        <v>2476</v>
      </c>
      <c r="O13" s="96" t="s">
        <v>2478</v>
      </c>
      <c r="P13" s="101"/>
      <c r="Q13" s="131">
        <v>44264.434675925928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2510</v>
      </c>
      <c r="C14" s="97">
        <v>44263.409224537034</v>
      </c>
      <c r="D14" s="96" t="s">
        <v>2189</v>
      </c>
      <c r="E14" s="106">
        <v>517</v>
      </c>
      <c r="F14" s="96" t="str">
        <f>VLOOKUP(E14,VIP!$A$2:$O11755,2,0)</f>
        <v>DRBR517</v>
      </c>
      <c r="G14" s="96" t="str">
        <f>VLOOKUP(E14,'LISTADO ATM'!$A$2:$B$900,2,0)</f>
        <v xml:space="preserve">ATM Autobanco Oficina Sans Soucí </v>
      </c>
      <c r="H14" s="96" t="str">
        <f>VLOOKUP(E14,VIP!$A$2:$O16676,7,FALSE)</f>
        <v>Si</v>
      </c>
      <c r="I14" s="96" t="str">
        <f>VLOOKUP(E14,VIP!$A$2:$O8641,8,FALSE)</f>
        <v>Si</v>
      </c>
      <c r="J14" s="96" t="str">
        <f>VLOOKUP(E14,VIP!$A$2:$O8591,8,FALSE)</f>
        <v>Si</v>
      </c>
      <c r="K14" s="96" t="str">
        <f>VLOOKUP(E14,VIP!$A$2:$O12165,6,0)</f>
        <v>SI</v>
      </c>
      <c r="L14" s="98" t="s">
        <v>2228</v>
      </c>
      <c r="M14" s="101" t="s">
        <v>2574</v>
      </c>
      <c r="N14" s="99" t="s">
        <v>2476</v>
      </c>
      <c r="O14" s="96" t="s">
        <v>2478</v>
      </c>
      <c r="P14" s="101"/>
      <c r="Q14" s="131">
        <v>44442.779861111114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2509</v>
      </c>
      <c r="C15" s="97">
        <v>44263.457314814812</v>
      </c>
      <c r="D15" s="96" t="s">
        <v>2189</v>
      </c>
      <c r="E15" s="106">
        <v>801</v>
      </c>
      <c r="F15" s="96" t="str">
        <f>VLOOKUP(E15,VIP!$A$2:$O11750,2,0)</f>
        <v>DRBR801</v>
      </c>
      <c r="G15" s="96" t="str">
        <f>VLOOKUP(E15,'LISTADO ATM'!$A$2:$B$900,2,0)</f>
        <v xml:space="preserve">ATM Galería 360 Food Court </v>
      </c>
      <c r="H15" s="96" t="str">
        <f>VLOOKUP(E15,VIP!$A$2:$O16671,7,FALSE)</f>
        <v>Si</v>
      </c>
      <c r="I15" s="96" t="str">
        <f>VLOOKUP(E15,VIP!$A$2:$O8636,8,FALSE)</f>
        <v>Si</v>
      </c>
      <c r="J15" s="96" t="str">
        <f>VLOOKUP(E15,VIP!$A$2:$O8586,8,FALSE)</f>
        <v>Si</v>
      </c>
      <c r="K15" s="96" t="str">
        <f>VLOOKUP(E15,VIP!$A$2:$O12160,6,0)</f>
        <v>SI</v>
      </c>
      <c r="L15" s="98" t="s">
        <v>2228</v>
      </c>
      <c r="M15" s="101" t="s">
        <v>2574</v>
      </c>
      <c r="N15" s="99" t="s">
        <v>2476</v>
      </c>
      <c r="O15" s="96" t="s">
        <v>2478</v>
      </c>
      <c r="P15" s="101"/>
      <c r="Q15" s="131">
        <v>44235.601342534719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2508</v>
      </c>
      <c r="C16" s="97">
        <v>44263.457754629628</v>
      </c>
      <c r="D16" s="96" t="s">
        <v>2189</v>
      </c>
      <c r="E16" s="106">
        <v>624</v>
      </c>
      <c r="F16" s="96" t="str">
        <f>VLOOKUP(E16,VIP!$A$2:$O11749,2,0)</f>
        <v>DRBR624</v>
      </c>
      <c r="G16" s="96" t="str">
        <f>VLOOKUP(E16,'LISTADO ATM'!$A$2:$B$900,2,0)</f>
        <v xml:space="preserve">ATM Policía Nacional I </v>
      </c>
      <c r="H16" s="96" t="str">
        <f>VLOOKUP(E16,VIP!$A$2:$O16670,7,FALSE)</f>
        <v>Si</v>
      </c>
      <c r="I16" s="96" t="str">
        <f>VLOOKUP(E16,VIP!$A$2:$O8635,8,FALSE)</f>
        <v>Si</v>
      </c>
      <c r="J16" s="96" t="str">
        <f>VLOOKUP(E16,VIP!$A$2:$O8585,8,FALSE)</f>
        <v>Si</v>
      </c>
      <c r="K16" s="96" t="str">
        <f>VLOOKUP(E16,VIP!$A$2:$O12159,6,0)</f>
        <v>NO</v>
      </c>
      <c r="L16" s="98" t="s">
        <v>2493</v>
      </c>
      <c r="M16" s="101" t="s">
        <v>2574</v>
      </c>
      <c r="N16" s="99" t="s">
        <v>2476</v>
      </c>
      <c r="O16" s="96" t="s">
        <v>2478</v>
      </c>
      <c r="P16" s="101"/>
      <c r="Q16" s="131">
        <v>44260.601342534719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2520</v>
      </c>
      <c r="C17" s="97">
        <v>44263.495428240742</v>
      </c>
      <c r="D17" s="96" t="s">
        <v>2189</v>
      </c>
      <c r="E17" s="106">
        <v>908</v>
      </c>
      <c r="F17" s="96" t="str">
        <f>VLOOKUP(E17,VIP!$A$2:$O11759,2,0)</f>
        <v>DRBR16D</v>
      </c>
      <c r="G17" s="96" t="str">
        <f>VLOOKUP(E17,'LISTADO ATM'!$A$2:$B$900,2,0)</f>
        <v xml:space="preserve">ATM Oficina Plaza Botánika </v>
      </c>
      <c r="H17" s="96" t="str">
        <f>VLOOKUP(E17,VIP!$A$2:$O16680,7,FALSE)</f>
        <v>Si</v>
      </c>
      <c r="I17" s="96" t="str">
        <f>VLOOKUP(E17,VIP!$A$2:$O8645,8,FALSE)</f>
        <v>Si</v>
      </c>
      <c r="J17" s="96" t="str">
        <f>VLOOKUP(E17,VIP!$A$2:$O8595,8,FALSE)</f>
        <v>Si</v>
      </c>
      <c r="K17" s="96" t="str">
        <f>VLOOKUP(E17,VIP!$A$2:$O12169,6,0)</f>
        <v>NO</v>
      </c>
      <c r="L17" s="98" t="s">
        <v>2228</v>
      </c>
      <c r="M17" s="99" t="s">
        <v>2469</v>
      </c>
      <c r="N17" s="99" t="s">
        <v>2503</v>
      </c>
      <c r="O17" s="96" t="s">
        <v>2478</v>
      </c>
      <c r="P17" s="101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2519</v>
      </c>
      <c r="C18" s="97">
        <v>44263.496076388888</v>
      </c>
      <c r="D18" s="96" t="s">
        <v>2189</v>
      </c>
      <c r="E18" s="106">
        <v>800</v>
      </c>
      <c r="F18" s="96" t="str">
        <f>VLOOKUP(E18,VIP!$A$2:$O11758,2,0)</f>
        <v>DRBR800</v>
      </c>
      <c r="G18" s="96" t="str">
        <f>VLOOKUP(E18,'LISTADO ATM'!$A$2:$B$900,2,0)</f>
        <v xml:space="preserve">ATM Estación Next Dipsa Pedro Livio Cedeño </v>
      </c>
      <c r="H18" s="96" t="str">
        <f>VLOOKUP(E18,VIP!$A$2:$O16679,7,FALSE)</f>
        <v>Si</v>
      </c>
      <c r="I18" s="96" t="str">
        <f>VLOOKUP(E18,VIP!$A$2:$O8644,8,FALSE)</f>
        <v>Si</v>
      </c>
      <c r="J18" s="96" t="str">
        <f>VLOOKUP(E18,VIP!$A$2:$O8594,8,FALSE)</f>
        <v>Si</v>
      </c>
      <c r="K18" s="96" t="str">
        <f>VLOOKUP(E18,VIP!$A$2:$O12168,6,0)</f>
        <v>NO</v>
      </c>
      <c r="L18" s="98" t="s">
        <v>2228</v>
      </c>
      <c r="M18" s="99" t="s">
        <v>2469</v>
      </c>
      <c r="N18" s="99" t="s">
        <v>2503</v>
      </c>
      <c r="O18" s="96" t="s">
        <v>2478</v>
      </c>
      <c r="P18" s="101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2518</v>
      </c>
      <c r="C19" s="97">
        <v>44263.498831018522</v>
      </c>
      <c r="D19" s="96" t="s">
        <v>2189</v>
      </c>
      <c r="E19" s="106">
        <v>541</v>
      </c>
      <c r="F19" s="96" t="str">
        <f>VLOOKUP(E19,VIP!$A$2:$O11757,2,0)</f>
        <v>DRBR541</v>
      </c>
      <c r="G19" s="96" t="str">
        <f>VLOOKUP(E19,'LISTADO ATM'!$A$2:$B$900,2,0)</f>
        <v xml:space="preserve">ATM Oficina Sambil II </v>
      </c>
      <c r="H19" s="96" t="str">
        <f>VLOOKUP(E19,VIP!$A$2:$O16678,7,FALSE)</f>
        <v>Si</v>
      </c>
      <c r="I19" s="96" t="str">
        <f>VLOOKUP(E19,VIP!$A$2:$O8643,8,FALSE)</f>
        <v>Si</v>
      </c>
      <c r="J19" s="96" t="str">
        <f>VLOOKUP(E19,VIP!$A$2:$O8593,8,FALSE)</f>
        <v>Si</v>
      </c>
      <c r="K19" s="96" t="str">
        <f>VLOOKUP(E19,VIP!$A$2:$O12167,6,0)</f>
        <v>SI</v>
      </c>
      <c r="L19" s="98" t="s">
        <v>2228</v>
      </c>
      <c r="M19" s="101" t="s">
        <v>2574</v>
      </c>
      <c r="N19" s="99" t="s">
        <v>2503</v>
      </c>
      <c r="O19" s="96" t="s">
        <v>2478</v>
      </c>
      <c r="P19" s="101"/>
      <c r="Q19" s="131">
        <v>44236.601342534719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2517</v>
      </c>
      <c r="C20" s="97">
        <v>44263.509131944447</v>
      </c>
      <c r="D20" s="96" t="s">
        <v>2189</v>
      </c>
      <c r="E20" s="106">
        <v>31</v>
      </c>
      <c r="F20" s="96" t="str">
        <f>VLOOKUP(E20,VIP!$A$2:$O11756,2,0)</f>
        <v>DRBR031</v>
      </c>
      <c r="G20" s="96" t="str">
        <f>VLOOKUP(E20,'LISTADO ATM'!$A$2:$B$900,2,0)</f>
        <v xml:space="preserve">ATM Oficina San Martín I </v>
      </c>
      <c r="H20" s="96" t="str">
        <f>VLOOKUP(E20,VIP!$A$2:$O16677,7,FALSE)</f>
        <v>Si</v>
      </c>
      <c r="I20" s="96" t="str">
        <f>VLOOKUP(E20,VIP!$A$2:$O8642,8,FALSE)</f>
        <v>Si</v>
      </c>
      <c r="J20" s="96" t="str">
        <f>VLOOKUP(E20,VIP!$A$2:$O8592,8,FALSE)</f>
        <v>Si</v>
      </c>
      <c r="K20" s="96" t="str">
        <f>VLOOKUP(E20,VIP!$A$2:$O12166,6,0)</f>
        <v>NO</v>
      </c>
      <c r="L20" s="98" t="s">
        <v>2228</v>
      </c>
      <c r="M20" s="101" t="s">
        <v>2574</v>
      </c>
      <c r="N20" s="99" t="s">
        <v>2503</v>
      </c>
      <c r="O20" s="96" t="s">
        <v>2478</v>
      </c>
      <c r="P20" s="101"/>
      <c r="Q20" s="131">
        <v>44237.601342534719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2516</v>
      </c>
      <c r="C21" s="97">
        <v>44263.529814814814</v>
      </c>
      <c r="D21" s="96" t="s">
        <v>2189</v>
      </c>
      <c r="E21" s="106">
        <v>382</v>
      </c>
      <c r="F21" s="96" t="str">
        <f>VLOOKUP(E21,VIP!$A$2:$O11755,2,0)</f>
        <v xml:space="preserve">DRBR382 </v>
      </c>
      <c r="G21" s="96" t="str">
        <f>VLOOKUP(E21,'LISTADO ATM'!$A$2:$B$900,2,0)</f>
        <v>ATM Estacion Del Metro Maria Montes</v>
      </c>
      <c r="H21" s="96" t="str">
        <f>VLOOKUP(E21,VIP!$A$2:$O16676,7,FALSE)</f>
        <v>N/A</v>
      </c>
      <c r="I21" s="96" t="str">
        <f>VLOOKUP(E21,VIP!$A$2:$O8641,8,FALSE)</f>
        <v>N/A</v>
      </c>
      <c r="J21" s="96" t="str">
        <f>VLOOKUP(E21,VIP!$A$2:$O8591,8,FALSE)</f>
        <v>N/A</v>
      </c>
      <c r="K21" s="96" t="str">
        <f>VLOOKUP(E21,VIP!$A$2:$O12165,6,0)</f>
        <v>N/A</v>
      </c>
      <c r="L21" s="98" t="s">
        <v>2228</v>
      </c>
      <c r="M21" s="101" t="s">
        <v>2574</v>
      </c>
      <c r="N21" s="99" t="s">
        <v>2503</v>
      </c>
      <c r="O21" s="96" t="s">
        <v>2478</v>
      </c>
      <c r="P21" s="101"/>
      <c r="Q21" s="131">
        <v>44238.601342534719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2515</v>
      </c>
      <c r="C22" s="97">
        <v>44263.532013888886</v>
      </c>
      <c r="D22" s="96" t="s">
        <v>2189</v>
      </c>
      <c r="E22" s="106">
        <v>943</v>
      </c>
      <c r="F22" s="96" t="str">
        <f>VLOOKUP(E22,VIP!$A$2:$O11754,2,0)</f>
        <v>DRBR16K</v>
      </c>
      <c r="G22" s="96" t="str">
        <f>VLOOKUP(E22,'LISTADO ATM'!$A$2:$B$900,2,0)</f>
        <v xml:space="preserve">ATM Oficina Tránsito Terreste </v>
      </c>
      <c r="H22" s="96" t="str">
        <f>VLOOKUP(E22,VIP!$A$2:$O16675,7,FALSE)</f>
        <v>Si</v>
      </c>
      <c r="I22" s="96" t="str">
        <f>VLOOKUP(E22,VIP!$A$2:$O8640,8,FALSE)</f>
        <v>Si</v>
      </c>
      <c r="J22" s="96" t="str">
        <f>VLOOKUP(E22,VIP!$A$2:$O8590,8,FALSE)</f>
        <v>Si</v>
      </c>
      <c r="K22" s="96" t="str">
        <f>VLOOKUP(E22,VIP!$A$2:$O12164,6,0)</f>
        <v>NO</v>
      </c>
      <c r="L22" s="98" t="s">
        <v>2228</v>
      </c>
      <c r="M22" s="101" t="s">
        <v>2574</v>
      </c>
      <c r="N22" s="99" t="s">
        <v>2503</v>
      </c>
      <c r="O22" s="96" t="s">
        <v>2478</v>
      </c>
      <c r="P22" s="101"/>
      <c r="Q22" s="131">
        <v>44239.601342534719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2514</v>
      </c>
      <c r="C23" s="97">
        <v>44263.532546296294</v>
      </c>
      <c r="D23" s="96" t="s">
        <v>2189</v>
      </c>
      <c r="E23" s="106">
        <v>35</v>
      </c>
      <c r="F23" s="96" t="str">
        <f>VLOOKUP(E23,VIP!$A$2:$O11753,2,0)</f>
        <v>DRBR035</v>
      </c>
      <c r="G23" s="96" t="str">
        <f>VLOOKUP(E23,'LISTADO ATM'!$A$2:$B$900,2,0)</f>
        <v xml:space="preserve">ATM Dirección General de Aduanas I </v>
      </c>
      <c r="H23" s="96" t="str">
        <f>VLOOKUP(E23,VIP!$A$2:$O16674,7,FALSE)</f>
        <v>Si</v>
      </c>
      <c r="I23" s="96" t="str">
        <f>VLOOKUP(E23,VIP!$A$2:$O8639,8,FALSE)</f>
        <v>Si</v>
      </c>
      <c r="J23" s="96" t="str">
        <f>VLOOKUP(E23,VIP!$A$2:$O8589,8,FALSE)</f>
        <v>Si</v>
      </c>
      <c r="K23" s="96" t="str">
        <f>VLOOKUP(E23,VIP!$A$2:$O12163,6,0)</f>
        <v>NO</v>
      </c>
      <c r="L23" s="98" t="s">
        <v>2228</v>
      </c>
      <c r="M23" s="101" t="s">
        <v>2574</v>
      </c>
      <c r="N23" s="99" t="s">
        <v>2503</v>
      </c>
      <c r="O23" s="96" t="s">
        <v>2478</v>
      </c>
      <c r="P23" s="101"/>
      <c r="Q23" s="131">
        <v>44240.601342534719</v>
      </c>
    </row>
    <row r="24" spans="1:17" s="102" customFormat="1" ht="18" x14ac:dyDescent="0.25">
      <c r="A24" s="96" t="str">
        <f>VLOOKUP(E24,'LISTADO ATM'!$A$2:$C$901,3,0)</f>
        <v>ESTE</v>
      </c>
      <c r="B24" s="113" t="s">
        <v>2513</v>
      </c>
      <c r="C24" s="97">
        <v>44263.560868055552</v>
      </c>
      <c r="D24" s="96" t="s">
        <v>2189</v>
      </c>
      <c r="E24" s="106">
        <v>385</v>
      </c>
      <c r="F24" s="96" t="str">
        <f>VLOOKUP(E24,VIP!$A$2:$O11751,2,0)</f>
        <v>DRBR385</v>
      </c>
      <c r="G24" s="96" t="str">
        <f>VLOOKUP(E24,'LISTADO ATM'!$A$2:$B$900,2,0)</f>
        <v xml:space="preserve">ATM Plaza Verón I </v>
      </c>
      <c r="H24" s="96" t="str">
        <f>VLOOKUP(E24,VIP!$A$2:$O16672,7,FALSE)</f>
        <v>Si</v>
      </c>
      <c r="I24" s="96" t="str">
        <f>VLOOKUP(E24,VIP!$A$2:$O8637,8,FALSE)</f>
        <v>Si</v>
      </c>
      <c r="J24" s="96" t="str">
        <f>VLOOKUP(E24,VIP!$A$2:$O8587,8,FALSE)</f>
        <v>Si</v>
      </c>
      <c r="K24" s="96" t="str">
        <f>VLOOKUP(E24,VIP!$A$2:$O12161,6,0)</f>
        <v>NO</v>
      </c>
      <c r="L24" s="98" t="s">
        <v>2228</v>
      </c>
      <c r="M24" s="101" t="s">
        <v>2574</v>
      </c>
      <c r="N24" s="99" t="s">
        <v>2503</v>
      </c>
      <c r="O24" s="96" t="s">
        <v>2478</v>
      </c>
      <c r="P24" s="101"/>
      <c r="Q24" s="131">
        <v>44264.434675925928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2512</v>
      </c>
      <c r="C25" s="97">
        <v>44263.586631944447</v>
      </c>
      <c r="D25" s="96" t="s">
        <v>2189</v>
      </c>
      <c r="E25" s="106">
        <v>744</v>
      </c>
      <c r="F25" s="96" t="str">
        <f>VLOOKUP(E25,VIP!$A$2:$O11748,2,0)</f>
        <v>DRBR289</v>
      </c>
      <c r="G25" s="96" t="str">
        <f>VLOOKUP(E25,'LISTADO ATM'!$A$2:$B$900,2,0)</f>
        <v xml:space="preserve">ATM Multicentro La Sirena Venezuela </v>
      </c>
      <c r="H25" s="96" t="str">
        <f>VLOOKUP(E25,VIP!$A$2:$O16669,7,FALSE)</f>
        <v>Si</v>
      </c>
      <c r="I25" s="96" t="str">
        <f>VLOOKUP(E25,VIP!$A$2:$O8634,8,FALSE)</f>
        <v>Si</v>
      </c>
      <c r="J25" s="96" t="str">
        <f>VLOOKUP(E25,VIP!$A$2:$O8584,8,FALSE)</f>
        <v>Si</v>
      </c>
      <c r="K25" s="96" t="str">
        <f>VLOOKUP(E25,VIP!$A$2:$O12158,6,0)</f>
        <v>SI</v>
      </c>
      <c r="L25" s="98" t="s">
        <v>2254</v>
      </c>
      <c r="M25" s="101" t="s">
        <v>2574</v>
      </c>
      <c r="N25" s="99" t="s">
        <v>2476</v>
      </c>
      <c r="O25" s="96" t="s">
        <v>2478</v>
      </c>
      <c r="P25" s="101"/>
      <c r="Q25" s="131">
        <v>44250.601342534719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2527</v>
      </c>
      <c r="C26" s="97">
        <v>44263.589479166665</v>
      </c>
      <c r="D26" s="96" t="s">
        <v>2189</v>
      </c>
      <c r="E26" s="106">
        <v>13</v>
      </c>
      <c r="F26" s="96" t="str">
        <f>VLOOKUP(E26,VIP!$A$2:$O11761,2,0)</f>
        <v>DRBR013</v>
      </c>
      <c r="G26" s="96" t="str">
        <f>VLOOKUP(E26,'LISTADO ATM'!$A$2:$B$900,2,0)</f>
        <v xml:space="preserve">ATM CDEEE </v>
      </c>
      <c r="H26" s="96" t="str">
        <f>VLOOKUP(E26,VIP!$A$2:$O16682,7,FALSE)</f>
        <v>Si</v>
      </c>
      <c r="I26" s="96" t="str">
        <f>VLOOKUP(E26,VIP!$A$2:$O8647,8,FALSE)</f>
        <v>Si</v>
      </c>
      <c r="J26" s="96" t="str">
        <f>VLOOKUP(E26,VIP!$A$2:$O8597,8,FALSE)</f>
        <v>Si</v>
      </c>
      <c r="K26" s="96" t="str">
        <f>VLOOKUP(E26,VIP!$A$2:$O12171,6,0)</f>
        <v>NO</v>
      </c>
      <c r="L26" s="98" t="s">
        <v>2228</v>
      </c>
      <c r="M26" s="101" t="s">
        <v>2574</v>
      </c>
      <c r="N26" s="99" t="s">
        <v>2503</v>
      </c>
      <c r="O26" s="96" t="s">
        <v>2478</v>
      </c>
      <c r="P26" s="101"/>
      <c r="Q26" s="131">
        <v>44264.434675925928</v>
      </c>
    </row>
    <row r="27" spans="1:17" s="102" customFormat="1" ht="18" x14ac:dyDescent="0.25">
      <c r="A27" s="96" t="str">
        <f>VLOOKUP(E27,'LISTADO ATM'!$A$2:$C$901,3,0)</f>
        <v>SUR</v>
      </c>
      <c r="B27" s="113" t="s">
        <v>2526</v>
      </c>
      <c r="C27" s="97">
        <v>44263.604826388888</v>
      </c>
      <c r="D27" s="96" t="s">
        <v>2189</v>
      </c>
      <c r="E27" s="106">
        <v>781</v>
      </c>
      <c r="F27" s="96" t="str">
        <f>VLOOKUP(E27,VIP!$A$2:$O11758,2,0)</f>
        <v>DRBR186</v>
      </c>
      <c r="G27" s="96" t="str">
        <f>VLOOKUP(E27,'LISTADO ATM'!$A$2:$B$900,2,0)</f>
        <v xml:space="preserve">ATM Estación Isla Barahona </v>
      </c>
      <c r="H27" s="96" t="str">
        <f>VLOOKUP(E27,VIP!$A$2:$O16679,7,FALSE)</f>
        <v>Si</v>
      </c>
      <c r="I27" s="96" t="str">
        <f>VLOOKUP(E27,VIP!$A$2:$O8644,8,FALSE)</f>
        <v>Si</v>
      </c>
      <c r="J27" s="96" t="str">
        <f>VLOOKUP(E27,VIP!$A$2:$O8594,8,FALSE)</f>
        <v>Si</v>
      </c>
      <c r="K27" s="96" t="str">
        <f>VLOOKUP(E27,VIP!$A$2:$O12168,6,0)</f>
        <v>NO</v>
      </c>
      <c r="L27" s="98" t="s">
        <v>2228</v>
      </c>
      <c r="M27" s="101" t="s">
        <v>2574</v>
      </c>
      <c r="N27" s="99" t="s">
        <v>2476</v>
      </c>
      <c r="O27" s="96" t="s">
        <v>2478</v>
      </c>
      <c r="P27" s="101"/>
      <c r="Q27" s="131">
        <v>44264.434675925928</v>
      </c>
    </row>
    <row r="28" spans="1:17" s="102" customFormat="1" ht="18" x14ac:dyDescent="0.25">
      <c r="A28" s="96" t="str">
        <f>VLOOKUP(E28,'LISTADO ATM'!$A$2:$C$901,3,0)</f>
        <v>ESTE</v>
      </c>
      <c r="B28" s="113" t="s">
        <v>2525</v>
      </c>
      <c r="C28" s="97">
        <v>44263.61241898148</v>
      </c>
      <c r="D28" s="96" t="s">
        <v>2189</v>
      </c>
      <c r="E28" s="106">
        <v>963</v>
      </c>
      <c r="F28" s="96" t="str">
        <f>VLOOKUP(E28,VIP!$A$2:$O11756,2,0)</f>
        <v>DRBR963</v>
      </c>
      <c r="G28" s="96" t="str">
        <f>VLOOKUP(E28,'LISTADO ATM'!$A$2:$B$900,2,0)</f>
        <v xml:space="preserve">ATM Multiplaza La Romana </v>
      </c>
      <c r="H28" s="96" t="str">
        <f>VLOOKUP(E28,VIP!$A$2:$O16677,7,FALSE)</f>
        <v>Si</v>
      </c>
      <c r="I28" s="96" t="str">
        <f>VLOOKUP(E28,VIP!$A$2:$O8642,8,FALSE)</f>
        <v>Si</v>
      </c>
      <c r="J28" s="96" t="str">
        <f>VLOOKUP(E28,VIP!$A$2:$O8592,8,FALSE)</f>
        <v>Si</v>
      </c>
      <c r="K28" s="96" t="str">
        <f>VLOOKUP(E28,VIP!$A$2:$O12166,6,0)</f>
        <v>NO</v>
      </c>
      <c r="L28" s="98" t="s">
        <v>2228</v>
      </c>
      <c r="M28" s="101" t="s">
        <v>2574</v>
      </c>
      <c r="N28" s="99" t="s">
        <v>2476</v>
      </c>
      <c r="O28" s="96" t="s">
        <v>2478</v>
      </c>
      <c r="P28" s="101"/>
      <c r="Q28" s="131">
        <v>44241.601342534719</v>
      </c>
    </row>
    <row r="29" spans="1:17" s="102" customFormat="1" ht="18" x14ac:dyDescent="0.25">
      <c r="A29" s="96" t="str">
        <f>VLOOKUP(E29,'LISTADO ATM'!$A$2:$C$901,3,0)</f>
        <v>ESTE</v>
      </c>
      <c r="B29" s="113" t="s">
        <v>2524</v>
      </c>
      <c r="C29" s="97">
        <v>44263.623298611114</v>
      </c>
      <c r="D29" s="96" t="s">
        <v>2189</v>
      </c>
      <c r="E29" s="106">
        <v>217</v>
      </c>
      <c r="F29" s="96" t="str">
        <f>VLOOKUP(E29,VIP!$A$2:$O11752,2,0)</f>
        <v>DRBR217</v>
      </c>
      <c r="G29" s="96" t="str">
        <f>VLOOKUP(E29,'LISTADO ATM'!$A$2:$B$900,2,0)</f>
        <v xml:space="preserve">ATM Oficina Bávaro </v>
      </c>
      <c r="H29" s="96" t="str">
        <f>VLOOKUP(E29,VIP!$A$2:$O16673,7,FALSE)</f>
        <v>Si</v>
      </c>
      <c r="I29" s="96" t="str">
        <f>VLOOKUP(E29,VIP!$A$2:$O8638,8,FALSE)</f>
        <v>Si</v>
      </c>
      <c r="J29" s="96" t="str">
        <f>VLOOKUP(E29,VIP!$A$2:$O8588,8,FALSE)</f>
        <v>Si</v>
      </c>
      <c r="K29" s="96" t="str">
        <f>VLOOKUP(E29,VIP!$A$2:$O12162,6,0)</f>
        <v>NO</v>
      </c>
      <c r="L29" s="98" t="s">
        <v>2228</v>
      </c>
      <c r="M29" s="101" t="s">
        <v>2574</v>
      </c>
      <c r="N29" s="99" t="s">
        <v>2476</v>
      </c>
      <c r="O29" s="96" t="s">
        <v>2478</v>
      </c>
      <c r="P29" s="101"/>
      <c r="Q29" s="131">
        <v>44264.434675925928</v>
      </c>
    </row>
    <row r="30" spans="1:17" s="102" customFormat="1" ht="18" x14ac:dyDescent="0.25">
      <c r="A30" s="96" t="str">
        <f>VLOOKUP(E30,'LISTADO ATM'!$A$2:$C$901,3,0)</f>
        <v>NORTE</v>
      </c>
      <c r="B30" s="113" t="s">
        <v>2523</v>
      </c>
      <c r="C30" s="97">
        <v>44263.625393518516</v>
      </c>
      <c r="D30" s="96" t="s">
        <v>2190</v>
      </c>
      <c r="E30" s="106">
        <v>510</v>
      </c>
      <c r="F30" s="96" t="str">
        <f>VLOOKUP(E30,VIP!$A$2:$O11751,2,0)</f>
        <v>DRBR510</v>
      </c>
      <c r="G30" s="96" t="str">
        <f>VLOOKUP(E30,'LISTADO ATM'!$A$2:$B$900,2,0)</f>
        <v xml:space="preserve">ATM Ferretería Bellón (Santiago) </v>
      </c>
      <c r="H30" s="96" t="str">
        <f>VLOOKUP(E30,VIP!$A$2:$O16672,7,FALSE)</f>
        <v>Si</v>
      </c>
      <c r="I30" s="96" t="str">
        <f>VLOOKUP(E30,VIP!$A$2:$O8637,8,FALSE)</f>
        <v>Si</v>
      </c>
      <c r="J30" s="96" t="str">
        <f>VLOOKUP(E30,VIP!$A$2:$O8587,8,FALSE)</f>
        <v>Si</v>
      </c>
      <c r="K30" s="96" t="str">
        <f>VLOOKUP(E30,VIP!$A$2:$O12161,6,0)</f>
        <v>NO</v>
      </c>
      <c r="L30" s="98" t="s">
        <v>2228</v>
      </c>
      <c r="M30" s="101" t="s">
        <v>2574</v>
      </c>
      <c r="N30" s="99" t="s">
        <v>2476</v>
      </c>
      <c r="O30" s="96" t="s">
        <v>2494</v>
      </c>
      <c r="P30" s="101"/>
      <c r="Q30" s="131">
        <v>44264.434675925928</v>
      </c>
    </row>
    <row r="31" spans="1:17" s="102" customFormat="1" ht="18" x14ac:dyDescent="0.25">
      <c r="A31" s="96" t="str">
        <f>VLOOKUP(E31,'LISTADO ATM'!$A$2:$C$901,3,0)</f>
        <v>SUR</v>
      </c>
      <c r="B31" s="113" t="s">
        <v>2522</v>
      </c>
      <c r="C31" s="97">
        <v>44263.625949074078</v>
      </c>
      <c r="D31" s="96" t="s">
        <v>2189</v>
      </c>
      <c r="E31" s="106">
        <v>767</v>
      </c>
      <c r="F31" s="96" t="str">
        <f>VLOOKUP(E31,VIP!$A$2:$O11750,2,0)</f>
        <v>DRBR059</v>
      </c>
      <c r="G31" s="96" t="str">
        <f>VLOOKUP(E31,'LISTADO ATM'!$A$2:$B$900,2,0)</f>
        <v xml:space="preserve">ATM S/M Diverso (Azua) </v>
      </c>
      <c r="H31" s="96" t="str">
        <f>VLOOKUP(E31,VIP!$A$2:$O16671,7,FALSE)</f>
        <v>Si</v>
      </c>
      <c r="I31" s="96" t="str">
        <f>VLOOKUP(E31,VIP!$A$2:$O8636,8,FALSE)</f>
        <v>No</v>
      </c>
      <c r="J31" s="96" t="str">
        <f>VLOOKUP(E31,VIP!$A$2:$O8586,8,FALSE)</f>
        <v>No</v>
      </c>
      <c r="K31" s="96" t="str">
        <f>VLOOKUP(E31,VIP!$A$2:$O12160,6,0)</f>
        <v>NO</v>
      </c>
      <c r="L31" s="98" t="s">
        <v>2228</v>
      </c>
      <c r="M31" s="101" t="s">
        <v>2574</v>
      </c>
      <c r="N31" s="99" t="s">
        <v>2476</v>
      </c>
      <c r="O31" s="96" t="s">
        <v>2478</v>
      </c>
      <c r="P31" s="101"/>
      <c r="Q31" s="131">
        <v>44242.601342534719</v>
      </c>
    </row>
    <row r="32" spans="1:17" s="102" customFormat="1" ht="18" x14ac:dyDescent="0.25">
      <c r="A32" s="96" t="str">
        <f>VLOOKUP(E32,'LISTADO ATM'!$A$2:$C$901,3,0)</f>
        <v>DISTRITO NACIONAL</v>
      </c>
      <c r="B32" s="113" t="s">
        <v>2521</v>
      </c>
      <c r="C32" s="97">
        <v>44263.627314814818</v>
      </c>
      <c r="D32" s="96" t="s">
        <v>2189</v>
      </c>
      <c r="E32" s="106">
        <v>697</v>
      </c>
      <c r="F32" s="96" t="str">
        <f>VLOOKUP(E32,VIP!$A$2:$O11749,2,0)</f>
        <v>DRBR697</v>
      </c>
      <c r="G32" s="96" t="str">
        <f>VLOOKUP(E32,'LISTADO ATM'!$A$2:$B$900,2,0)</f>
        <v>ATM Hipermercado Olé Ciudad Juan Bosch</v>
      </c>
      <c r="H32" s="96" t="str">
        <f>VLOOKUP(E32,VIP!$A$2:$O16670,7,FALSE)</f>
        <v>Si</v>
      </c>
      <c r="I32" s="96" t="str">
        <f>VLOOKUP(E32,VIP!$A$2:$O8635,8,FALSE)</f>
        <v>Si</v>
      </c>
      <c r="J32" s="96" t="str">
        <f>VLOOKUP(E32,VIP!$A$2:$O8585,8,FALSE)</f>
        <v>Si</v>
      </c>
      <c r="K32" s="96" t="str">
        <f>VLOOKUP(E32,VIP!$A$2:$O12159,6,0)</f>
        <v>NO</v>
      </c>
      <c r="L32" s="98" t="s">
        <v>2493</v>
      </c>
      <c r="M32" s="101" t="s">
        <v>2574</v>
      </c>
      <c r="N32" s="99" t="s">
        <v>2476</v>
      </c>
      <c r="O32" s="96" t="s">
        <v>2478</v>
      </c>
      <c r="P32" s="101"/>
      <c r="Q32" s="131">
        <v>44261.601342534719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2531</v>
      </c>
      <c r="C33" s="97">
        <v>44263.648912037039</v>
      </c>
      <c r="D33" s="96" t="s">
        <v>2189</v>
      </c>
      <c r="E33" s="106">
        <v>786</v>
      </c>
      <c r="F33" s="96" t="str">
        <f>VLOOKUP(E33,VIP!$A$2:$O11759,2,0)</f>
        <v>DRBR786</v>
      </c>
      <c r="G33" s="96" t="str">
        <f>VLOOKUP(E33,'LISTADO ATM'!$A$2:$B$900,2,0)</f>
        <v xml:space="preserve">ATM Oficina Agora Mall II </v>
      </c>
      <c r="H33" s="96" t="str">
        <f>VLOOKUP(E33,VIP!$A$2:$O16680,7,FALSE)</f>
        <v>Si</v>
      </c>
      <c r="I33" s="96" t="str">
        <f>VLOOKUP(E33,VIP!$A$2:$O8645,8,FALSE)</f>
        <v>Si</v>
      </c>
      <c r="J33" s="96" t="str">
        <f>VLOOKUP(E33,VIP!$A$2:$O8595,8,FALSE)</f>
        <v>Si</v>
      </c>
      <c r="K33" s="96" t="str">
        <f>VLOOKUP(E33,VIP!$A$2:$O12169,6,0)</f>
        <v>SI</v>
      </c>
      <c r="L33" s="98" t="s">
        <v>2532</v>
      </c>
      <c r="M33" s="101" t="s">
        <v>2574</v>
      </c>
      <c r="N33" s="99" t="s">
        <v>2503</v>
      </c>
      <c r="O33" s="96" t="s">
        <v>2478</v>
      </c>
      <c r="P33" s="101"/>
      <c r="Q33" s="131">
        <v>44442.779861111114</v>
      </c>
    </row>
    <row r="34" spans="1:17" s="102" customFormat="1" ht="18" x14ac:dyDescent="0.25">
      <c r="A34" s="96" t="str">
        <f>VLOOKUP(E34,'LISTADO ATM'!$A$2:$C$901,3,0)</f>
        <v>DISTRITO NACIONAL</v>
      </c>
      <c r="B34" s="113" t="s">
        <v>2530</v>
      </c>
      <c r="C34" s="97">
        <v>44263.651273148149</v>
      </c>
      <c r="D34" s="96" t="s">
        <v>2189</v>
      </c>
      <c r="E34" s="106">
        <v>487</v>
      </c>
      <c r="F34" s="96" t="str">
        <f>VLOOKUP(E34,VIP!$A$2:$O11758,2,0)</f>
        <v>DRBR487</v>
      </c>
      <c r="G34" s="96" t="str">
        <f>VLOOKUP(E34,'LISTADO ATM'!$A$2:$B$900,2,0)</f>
        <v xml:space="preserve">ATM Olé Hainamosa </v>
      </c>
      <c r="H34" s="96" t="str">
        <f>VLOOKUP(E34,VIP!$A$2:$O16679,7,FALSE)</f>
        <v>Si</v>
      </c>
      <c r="I34" s="96" t="str">
        <f>VLOOKUP(E34,VIP!$A$2:$O8644,8,FALSE)</f>
        <v>Si</v>
      </c>
      <c r="J34" s="96" t="str">
        <f>VLOOKUP(E34,VIP!$A$2:$O8594,8,FALSE)</f>
        <v>Si</v>
      </c>
      <c r="K34" s="96" t="str">
        <f>VLOOKUP(E34,VIP!$A$2:$O12168,6,0)</f>
        <v>SI</v>
      </c>
      <c r="L34" s="98" t="s">
        <v>2228</v>
      </c>
      <c r="M34" s="101" t="s">
        <v>2574</v>
      </c>
      <c r="N34" s="99" t="s">
        <v>2476</v>
      </c>
      <c r="O34" s="96" t="s">
        <v>2478</v>
      </c>
      <c r="P34" s="101"/>
      <c r="Q34" s="131">
        <v>44442.779861111114</v>
      </c>
    </row>
    <row r="35" spans="1:17" s="102" customFormat="1" ht="18" x14ac:dyDescent="0.25">
      <c r="A35" s="96" t="str">
        <f>VLOOKUP(E35,'LISTADO ATM'!$A$2:$C$901,3,0)</f>
        <v>ESTE</v>
      </c>
      <c r="B35" s="113" t="s">
        <v>2529</v>
      </c>
      <c r="C35" s="97">
        <v>44263.661030092589</v>
      </c>
      <c r="D35" s="96" t="s">
        <v>2472</v>
      </c>
      <c r="E35" s="106">
        <v>399</v>
      </c>
      <c r="F35" s="96" t="str">
        <f>VLOOKUP(E35,VIP!$A$2:$O11752,2,0)</f>
        <v>DRBR399</v>
      </c>
      <c r="G35" s="96" t="str">
        <f>VLOOKUP(E35,'LISTADO ATM'!$A$2:$B$900,2,0)</f>
        <v xml:space="preserve">ATM Oficina La Romana II </v>
      </c>
      <c r="H35" s="96" t="str">
        <f>VLOOKUP(E35,VIP!$A$2:$O16673,7,FALSE)</f>
        <v>Si</v>
      </c>
      <c r="I35" s="96" t="str">
        <f>VLOOKUP(E35,VIP!$A$2:$O8638,8,FALSE)</f>
        <v>Si</v>
      </c>
      <c r="J35" s="96" t="str">
        <f>VLOOKUP(E35,VIP!$A$2:$O8588,8,FALSE)</f>
        <v>Si</v>
      </c>
      <c r="K35" s="96" t="str">
        <f>VLOOKUP(E35,VIP!$A$2:$O12162,6,0)</f>
        <v>NO</v>
      </c>
      <c r="L35" s="98" t="s">
        <v>2430</v>
      </c>
      <c r="M35" s="101" t="s">
        <v>2574</v>
      </c>
      <c r="N35" s="99" t="s">
        <v>2476</v>
      </c>
      <c r="O35" s="96" t="s">
        <v>2477</v>
      </c>
      <c r="P35" s="101"/>
      <c r="Q35" s="131">
        <v>44264.434675925928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2528</v>
      </c>
      <c r="C36" s="97">
        <v>44263.662638888891</v>
      </c>
      <c r="D36" s="96" t="s">
        <v>2189</v>
      </c>
      <c r="E36" s="106">
        <v>10</v>
      </c>
      <c r="F36" s="96" t="str">
        <f>VLOOKUP(E36,VIP!$A$2:$O11750,2,0)</f>
        <v>DRBR010</v>
      </c>
      <c r="G36" s="96" t="str">
        <f>VLOOKUP(E36,'LISTADO ATM'!$A$2:$B$900,2,0)</f>
        <v xml:space="preserve">ATM Ministerio Salud Pública </v>
      </c>
      <c r="H36" s="96" t="str">
        <f>VLOOKUP(E36,VIP!$A$2:$O16671,7,FALSE)</f>
        <v>Si</v>
      </c>
      <c r="I36" s="96" t="str">
        <f>VLOOKUP(E36,VIP!$A$2:$O8636,8,FALSE)</f>
        <v>Si</v>
      </c>
      <c r="J36" s="96" t="str">
        <f>VLOOKUP(E36,VIP!$A$2:$O8586,8,FALSE)</f>
        <v>Si</v>
      </c>
      <c r="K36" s="96" t="str">
        <f>VLOOKUP(E36,VIP!$A$2:$O12160,6,0)</f>
        <v>NO</v>
      </c>
      <c r="L36" s="98" t="s">
        <v>2228</v>
      </c>
      <c r="M36" s="101" t="s">
        <v>2574</v>
      </c>
      <c r="N36" s="99" t="s">
        <v>2476</v>
      </c>
      <c r="O36" s="96" t="s">
        <v>2478</v>
      </c>
      <c r="P36" s="101"/>
      <c r="Q36" s="131">
        <v>44442.779861111114</v>
      </c>
    </row>
    <row r="37" spans="1:17" s="102" customFormat="1" ht="18" x14ac:dyDescent="0.25">
      <c r="A37" s="96" t="str">
        <f>VLOOKUP(E37,'LISTADO ATM'!$A$2:$C$901,3,0)</f>
        <v>DISTRITO NACIONAL</v>
      </c>
      <c r="B37" s="113" t="s">
        <v>2541</v>
      </c>
      <c r="C37" s="97">
        <v>44263.664270833331</v>
      </c>
      <c r="D37" s="96" t="s">
        <v>2189</v>
      </c>
      <c r="E37" s="106">
        <v>580</v>
      </c>
      <c r="F37" s="96" t="str">
        <f>VLOOKUP(E37,VIP!$A$2:$O11760,2,0)</f>
        <v>DRBR523</v>
      </c>
      <c r="G37" s="96" t="str">
        <f>VLOOKUP(E37,'LISTADO ATM'!$A$2:$B$900,2,0)</f>
        <v xml:space="preserve">ATM Edificio Propagas </v>
      </c>
      <c r="H37" s="96" t="str">
        <f>VLOOKUP(E37,VIP!$A$2:$O16681,7,FALSE)</f>
        <v>Si</v>
      </c>
      <c r="I37" s="96" t="str">
        <f>VLOOKUP(E37,VIP!$A$2:$O8646,8,FALSE)</f>
        <v>Si</v>
      </c>
      <c r="J37" s="96" t="str">
        <f>VLOOKUP(E37,VIP!$A$2:$O8596,8,FALSE)</f>
        <v>Si</v>
      </c>
      <c r="K37" s="96" t="str">
        <f>VLOOKUP(E37,VIP!$A$2:$O12170,6,0)</f>
        <v>NO</v>
      </c>
      <c r="L37" s="98" t="s">
        <v>2493</v>
      </c>
      <c r="M37" s="101" t="s">
        <v>2574</v>
      </c>
      <c r="N37" s="99" t="s">
        <v>2503</v>
      </c>
      <c r="O37" s="96" t="s">
        <v>2478</v>
      </c>
      <c r="P37" s="101"/>
      <c r="Q37" s="131">
        <v>44442.779861111114</v>
      </c>
    </row>
    <row r="38" spans="1:17" s="102" customFormat="1" ht="18" x14ac:dyDescent="0.25">
      <c r="A38" s="96" t="str">
        <f>VLOOKUP(E38,'LISTADO ATM'!$A$2:$C$901,3,0)</f>
        <v>NORTE</v>
      </c>
      <c r="B38" s="113" t="s">
        <v>2540</v>
      </c>
      <c r="C38" s="97">
        <v>44263.689884259256</v>
      </c>
      <c r="D38" s="96" t="s">
        <v>2190</v>
      </c>
      <c r="E38" s="106">
        <v>520</v>
      </c>
      <c r="F38" s="96" t="str">
        <f>VLOOKUP(E38,VIP!$A$2:$O11759,2,0)</f>
        <v>DRBR520</v>
      </c>
      <c r="G38" s="96" t="str">
        <f>VLOOKUP(E38,'LISTADO ATM'!$A$2:$B$900,2,0)</f>
        <v xml:space="preserve">ATM Cooperativa Navarrete (COOPNAVA) </v>
      </c>
      <c r="H38" s="96" t="str">
        <f>VLOOKUP(E38,VIP!$A$2:$O16680,7,FALSE)</f>
        <v>Si</v>
      </c>
      <c r="I38" s="96" t="str">
        <f>VLOOKUP(E38,VIP!$A$2:$O8645,8,FALSE)</f>
        <v>Si</v>
      </c>
      <c r="J38" s="96" t="str">
        <f>VLOOKUP(E38,VIP!$A$2:$O8595,8,FALSE)</f>
        <v>Si</v>
      </c>
      <c r="K38" s="96" t="str">
        <f>VLOOKUP(E38,VIP!$A$2:$O12169,6,0)</f>
        <v>NO</v>
      </c>
      <c r="L38" s="98" t="s">
        <v>2254</v>
      </c>
      <c r="M38" s="101" t="s">
        <v>2574</v>
      </c>
      <c r="N38" s="99" t="s">
        <v>2476</v>
      </c>
      <c r="O38" s="96" t="s">
        <v>2499</v>
      </c>
      <c r="P38" s="101"/>
      <c r="Q38" s="131">
        <v>44264.434675925928</v>
      </c>
    </row>
    <row r="39" spans="1:17" ht="18" x14ac:dyDescent="0.25">
      <c r="A39" s="96" t="str">
        <f>VLOOKUP(E39,'LISTADO ATM'!$A$2:$C$901,3,0)</f>
        <v>ESTE</v>
      </c>
      <c r="B39" s="113" t="s">
        <v>2539</v>
      </c>
      <c r="C39" s="97">
        <v>44263.703009259261</v>
      </c>
      <c r="D39" s="96" t="s">
        <v>2189</v>
      </c>
      <c r="E39" s="106">
        <v>159</v>
      </c>
      <c r="F39" s="96" t="str">
        <f>VLOOKUP(E39,VIP!$A$2:$O11757,2,0)</f>
        <v>DRBR159</v>
      </c>
      <c r="G39" s="96" t="str">
        <f>VLOOKUP(E39,'LISTADO ATM'!$A$2:$B$900,2,0)</f>
        <v xml:space="preserve">ATM Hotel Dreams Bayahibe I </v>
      </c>
      <c r="H39" s="96" t="str">
        <f>VLOOKUP(E39,VIP!$A$2:$O16678,7,FALSE)</f>
        <v>Si</v>
      </c>
      <c r="I39" s="96" t="str">
        <f>VLOOKUP(E39,VIP!$A$2:$O8643,8,FALSE)</f>
        <v>Si</v>
      </c>
      <c r="J39" s="96" t="str">
        <f>VLOOKUP(E39,VIP!$A$2:$O8593,8,FALSE)</f>
        <v>Si</v>
      </c>
      <c r="K39" s="96" t="str">
        <f>VLOOKUP(E39,VIP!$A$2:$O12167,6,0)</f>
        <v>NO</v>
      </c>
      <c r="L39" s="98" t="s">
        <v>2254</v>
      </c>
      <c r="M39" s="101" t="s">
        <v>2574</v>
      </c>
      <c r="N39" s="99" t="s">
        <v>2476</v>
      </c>
      <c r="O39" s="96" t="s">
        <v>2478</v>
      </c>
      <c r="P39" s="101"/>
      <c r="Q39" s="131">
        <v>44442.779861111114</v>
      </c>
    </row>
    <row r="40" spans="1:17" ht="18" x14ac:dyDescent="0.25">
      <c r="A40" s="96" t="str">
        <f>VLOOKUP(E40,'LISTADO ATM'!$A$2:$C$901,3,0)</f>
        <v>NORTE</v>
      </c>
      <c r="B40" s="113" t="s">
        <v>2538</v>
      </c>
      <c r="C40" s="97">
        <v>44263.715949074074</v>
      </c>
      <c r="D40" s="96" t="s">
        <v>2190</v>
      </c>
      <c r="E40" s="106">
        <v>291</v>
      </c>
      <c r="F40" s="96" t="str">
        <f>VLOOKUP(E40,VIP!$A$2:$O11756,2,0)</f>
        <v>DRBR291</v>
      </c>
      <c r="G40" s="96" t="str">
        <f>VLOOKUP(E40,'LISTADO ATM'!$A$2:$B$900,2,0)</f>
        <v xml:space="preserve">ATM S/M Jumbo Las Colinas </v>
      </c>
      <c r="H40" s="96" t="str">
        <f>VLOOKUP(E40,VIP!$A$2:$O16677,7,FALSE)</f>
        <v>Si</v>
      </c>
      <c r="I40" s="96" t="str">
        <f>VLOOKUP(E40,VIP!$A$2:$O8642,8,FALSE)</f>
        <v>Si</v>
      </c>
      <c r="J40" s="96" t="str">
        <f>VLOOKUP(E40,VIP!$A$2:$O8592,8,FALSE)</f>
        <v>Si</v>
      </c>
      <c r="K40" s="96" t="str">
        <f>VLOOKUP(E40,VIP!$A$2:$O12166,6,0)</f>
        <v>NO</v>
      </c>
      <c r="L40" s="98" t="s">
        <v>2493</v>
      </c>
      <c r="M40" s="101" t="s">
        <v>2574</v>
      </c>
      <c r="N40" s="99" t="s">
        <v>2476</v>
      </c>
      <c r="O40" s="96" t="s">
        <v>2499</v>
      </c>
      <c r="P40" s="101"/>
      <c r="Q40" s="131">
        <v>44264.434675925928</v>
      </c>
    </row>
    <row r="41" spans="1:17" ht="18" x14ac:dyDescent="0.25">
      <c r="A41" s="96" t="str">
        <f>VLOOKUP(E41,'LISTADO ATM'!$A$2:$C$901,3,0)</f>
        <v>DISTRITO NACIONAL</v>
      </c>
      <c r="B41" s="113" t="s">
        <v>2537</v>
      </c>
      <c r="C41" s="97">
        <v>44263.720069444447</v>
      </c>
      <c r="D41" s="96" t="s">
        <v>2189</v>
      </c>
      <c r="E41" s="106">
        <v>911</v>
      </c>
      <c r="F41" s="96" t="str">
        <f>VLOOKUP(E41,VIP!$A$2:$O11755,2,0)</f>
        <v>DRBR911</v>
      </c>
      <c r="G41" s="96" t="str">
        <f>VLOOKUP(E41,'LISTADO ATM'!$A$2:$B$900,2,0)</f>
        <v xml:space="preserve">ATM Oficina Venezuela II </v>
      </c>
      <c r="H41" s="96" t="str">
        <f>VLOOKUP(E41,VIP!$A$2:$O16676,7,FALSE)</f>
        <v>Si</v>
      </c>
      <c r="I41" s="96" t="str">
        <f>VLOOKUP(E41,VIP!$A$2:$O8641,8,FALSE)</f>
        <v>Si</v>
      </c>
      <c r="J41" s="96" t="str">
        <f>VLOOKUP(E41,VIP!$A$2:$O8591,8,FALSE)</f>
        <v>Si</v>
      </c>
      <c r="K41" s="96" t="str">
        <f>VLOOKUP(E41,VIP!$A$2:$O12165,6,0)</f>
        <v>SI</v>
      </c>
      <c r="L41" s="98" t="s">
        <v>2493</v>
      </c>
      <c r="M41" s="101" t="s">
        <v>2574</v>
      </c>
      <c r="N41" s="99" t="s">
        <v>2476</v>
      </c>
      <c r="O41" s="96" t="s">
        <v>2478</v>
      </c>
      <c r="P41" s="101"/>
      <c r="Q41" s="131">
        <v>44264.434675925928</v>
      </c>
    </row>
    <row r="42" spans="1:17" ht="18" x14ac:dyDescent="0.25">
      <c r="A42" s="96" t="str">
        <f>VLOOKUP(E42,'LISTADO ATM'!$A$2:$C$901,3,0)</f>
        <v>DISTRITO NACIONAL</v>
      </c>
      <c r="B42" s="113" t="s">
        <v>2536</v>
      </c>
      <c r="C42" s="97">
        <v>44263.724479166667</v>
      </c>
      <c r="D42" s="96" t="s">
        <v>2189</v>
      </c>
      <c r="E42" s="106">
        <v>160</v>
      </c>
      <c r="F42" s="96" t="str">
        <f>VLOOKUP(E42,VIP!$A$2:$O11754,2,0)</f>
        <v>DRBR160</v>
      </c>
      <c r="G42" s="96" t="str">
        <f>VLOOKUP(E42,'LISTADO ATM'!$A$2:$B$900,2,0)</f>
        <v xml:space="preserve">ATM Oficina Herrera </v>
      </c>
      <c r="H42" s="96" t="str">
        <f>VLOOKUP(E42,VIP!$A$2:$O16675,7,FALSE)</f>
        <v>Si</v>
      </c>
      <c r="I42" s="96" t="str">
        <f>VLOOKUP(E42,VIP!$A$2:$O8640,8,FALSE)</f>
        <v>Si</v>
      </c>
      <c r="J42" s="96" t="str">
        <f>VLOOKUP(E42,VIP!$A$2:$O8590,8,FALSE)</f>
        <v>Si</v>
      </c>
      <c r="K42" s="96" t="str">
        <f>VLOOKUP(E42,VIP!$A$2:$O12164,6,0)</f>
        <v>NO</v>
      </c>
      <c r="L42" s="98" t="s">
        <v>2228</v>
      </c>
      <c r="M42" s="101" t="s">
        <v>2574</v>
      </c>
      <c r="N42" s="99" t="s">
        <v>2476</v>
      </c>
      <c r="O42" s="96" t="s">
        <v>2478</v>
      </c>
      <c r="P42" s="101"/>
      <c r="Q42" s="131">
        <v>44264.434675925928</v>
      </c>
    </row>
    <row r="43" spans="1:17" ht="18" x14ac:dyDescent="0.25">
      <c r="A43" s="96" t="str">
        <f>VLOOKUP(E43,'LISTADO ATM'!$A$2:$C$901,3,0)</f>
        <v>DISTRITO NACIONAL</v>
      </c>
      <c r="B43" s="113" t="s">
        <v>2535</v>
      </c>
      <c r="C43" s="97">
        <v>44263.725601851853</v>
      </c>
      <c r="D43" s="96" t="s">
        <v>2189</v>
      </c>
      <c r="E43" s="106">
        <v>549</v>
      </c>
      <c r="F43" s="96" t="str">
        <f>VLOOKUP(E43,VIP!$A$2:$O11753,2,0)</f>
        <v>DRBR026</v>
      </c>
      <c r="G43" s="96" t="str">
        <f>VLOOKUP(E43,'LISTADO ATM'!$A$2:$B$900,2,0)</f>
        <v xml:space="preserve">ATM Ministerio de Turismo (Oficinas Gubernamentales) </v>
      </c>
      <c r="H43" s="96" t="str">
        <f>VLOOKUP(E43,VIP!$A$2:$O16674,7,FALSE)</f>
        <v>Si</v>
      </c>
      <c r="I43" s="96" t="str">
        <f>VLOOKUP(E43,VIP!$A$2:$O8639,8,FALSE)</f>
        <v>Si</v>
      </c>
      <c r="J43" s="96" t="str">
        <f>VLOOKUP(E43,VIP!$A$2:$O8589,8,FALSE)</f>
        <v>Si</v>
      </c>
      <c r="K43" s="96" t="str">
        <f>VLOOKUP(E43,VIP!$A$2:$O12163,6,0)</f>
        <v>NO</v>
      </c>
      <c r="L43" s="98" t="s">
        <v>2254</v>
      </c>
      <c r="M43" s="101" t="s">
        <v>2574</v>
      </c>
      <c r="N43" s="99" t="s">
        <v>2476</v>
      </c>
      <c r="O43" s="96" t="s">
        <v>2478</v>
      </c>
      <c r="P43" s="101"/>
      <c r="Q43" s="131">
        <v>44264.434675925928</v>
      </c>
    </row>
    <row r="44" spans="1:17" ht="18" x14ac:dyDescent="0.25">
      <c r="A44" s="96" t="str">
        <f>VLOOKUP(E44,'LISTADO ATM'!$A$2:$C$901,3,0)</f>
        <v>ESTE</v>
      </c>
      <c r="B44" s="113" t="s">
        <v>2534</v>
      </c>
      <c r="C44" s="97">
        <v>44263.755624999998</v>
      </c>
      <c r="D44" s="96" t="s">
        <v>2190</v>
      </c>
      <c r="E44" s="106">
        <v>433</v>
      </c>
      <c r="F44" s="96" t="str">
        <f>VLOOKUP(E44,VIP!$A$2:$O11752,2,0)</f>
        <v>DRBR433</v>
      </c>
      <c r="G44" s="96" t="str">
        <f>VLOOKUP(E44,'LISTADO ATM'!$A$2:$B$900,2,0)</f>
        <v xml:space="preserve">ATM Centro Comercial Las Canas (Cap Cana) </v>
      </c>
      <c r="H44" s="96" t="str">
        <f>VLOOKUP(E44,VIP!$A$2:$O16673,7,FALSE)</f>
        <v>Si</v>
      </c>
      <c r="I44" s="96" t="str">
        <f>VLOOKUP(E44,VIP!$A$2:$O8638,8,FALSE)</f>
        <v>Si</v>
      </c>
      <c r="J44" s="96" t="str">
        <f>VLOOKUP(E44,VIP!$A$2:$O8588,8,FALSE)</f>
        <v>Si</v>
      </c>
      <c r="K44" s="96" t="str">
        <f>VLOOKUP(E44,VIP!$A$2:$O12162,6,0)</f>
        <v>NO</v>
      </c>
      <c r="L44" s="98" t="s">
        <v>2254</v>
      </c>
      <c r="M44" s="101" t="s">
        <v>2574</v>
      </c>
      <c r="N44" s="99" t="s">
        <v>2476</v>
      </c>
      <c r="O44" s="96" t="s">
        <v>2499</v>
      </c>
      <c r="P44" s="101"/>
      <c r="Q44" s="131">
        <v>44251.601342534719</v>
      </c>
    </row>
    <row r="45" spans="1:17" ht="18" x14ac:dyDescent="0.25">
      <c r="A45" s="96" t="str">
        <f>VLOOKUP(E45,'LISTADO ATM'!$A$2:$C$901,3,0)</f>
        <v>DISTRITO NACIONAL</v>
      </c>
      <c r="B45" s="113" t="s">
        <v>2533</v>
      </c>
      <c r="C45" s="97">
        <v>44263.75953703704</v>
      </c>
      <c r="D45" s="96" t="s">
        <v>2189</v>
      </c>
      <c r="E45" s="106">
        <v>23</v>
      </c>
      <c r="F45" s="96" t="str">
        <f>VLOOKUP(E45,VIP!$A$2:$O11776,2,0)</f>
        <v>DRBR023</v>
      </c>
      <c r="G45" s="96" t="str">
        <f>VLOOKUP(E45,'LISTADO ATM'!$A$2:$B$900,2,0)</f>
        <v xml:space="preserve">ATM Oficina México </v>
      </c>
      <c r="H45" s="96" t="str">
        <f>VLOOKUP(E45,VIP!$A$2:$O16697,7,FALSE)</f>
        <v>Si</v>
      </c>
      <c r="I45" s="96" t="str">
        <f>VLOOKUP(E45,VIP!$A$2:$O8662,8,FALSE)</f>
        <v>Si</v>
      </c>
      <c r="J45" s="96" t="str">
        <f>VLOOKUP(E45,VIP!$A$2:$O8612,8,FALSE)</f>
        <v>Si</v>
      </c>
      <c r="K45" s="96" t="str">
        <f>VLOOKUP(E45,VIP!$A$2:$O12186,6,0)</f>
        <v>NO</v>
      </c>
      <c r="L45" s="98" t="s">
        <v>2254</v>
      </c>
      <c r="M45" s="101" t="s">
        <v>2574</v>
      </c>
      <c r="N45" s="99" t="s">
        <v>2476</v>
      </c>
      <c r="O45" s="96" t="s">
        <v>2478</v>
      </c>
      <c r="P45" s="101"/>
      <c r="Q45" s="131">
        <v>44264.434675925928</v>
      </c>
    </row>
    <row r="46" spans="1:17" ht="18" x14ac:dyDescent="0.25">
      <c r="A46" s="96" t="str">
        <f>VLOOKUP(E46,'LISTADO ATM'!$A$2:$C$901,3,0)</f>
        <v>ESTE</v>
      </c>
      <c r="B46" s="113" t="s">
        <v>2566</v>
      </c>
      <c r="C46" s="97">
        <v>44263.817118055558</v>
      </c>
      <c r="D46" s="96" t="s">
        <v>2472</v>
      </c>
      <c r="E46" s="106">
        <v>211</v>
      </c>
      <c r="F46" s="96" t="str">
        <f>VLOOKUP(E46,VIP!$A$2:$O11775,2,0)</f>
        <v>DRBR211</v>
      </c>
      <c r="G46" s="96" t="str">
        <f>VLOOKUP(E46,'LISTADO ATM'!$A$2:$B$900,2,0)</f>
        <v xml:space="preserve">ATM Oficina La Romana I </v>
      </c>
      <c r="H46" s="96" t="str">
        <f>VLOOKUP(E46,VIP!$A$2:$O16696,7,FALSE)</f>
        <v>Si</v>
      </c>
      <c r="I46" s="96" t="str">
        <f>VLOOKUP(E46,VIP!$A$2:$O8661,8,FALSE)</f>
        <v>Si</v>
      </c>
      <c r="J46" s="96" t="str">
        <f>VLOOKUP(E46,VIP!$A$2:$O8611,8,FALSE)</f>
        <v>Si</v>
      </c>
      <c r="K46" s="96" t="str">
        <f>VLOOKUP(E46,VIP!$A$2:$O12185,6,0)</f>
        <v>NO</v>
      </c>
      <c r="L46" s="98" t="s">
        <v>2462</v>
      </c>
      <c r="M46" s="101" t="s">
        <v>2574</v>
      </c>
      <c r="N46" s="99" t="s">
        <v>2476</v>
      </c>
      <c r="O46" s="96" t="s">
        <v>2477</v>
      </c>
      <c r="P46" s="101"/>
      <c r="Q46" s="131">
        <v>44264.434675925928</v>
      </c>
    </row>
    <row r="47" spans="1:17" ht="18" x14ac:dyDescent="0.25">
      <c r="A47" s="96" t="str">
        <f>VLOOKUP(E47,'LISTADO ATM'!$A$2:$C$901,3,0)</f>
        <v>DISTRITO NACIONAL</v>
      </c>
      <c r="B47" s="113" t="s">
        <v>2565</v>
      </c>
      <c r="C47" s="97">
        <v>44263.831724537034</v>
      </c>
      <c r="D47" s="96" t="s">
        <v>2189</v>
      </c>
      <c r="E47" s="106">
        <v>589</v>
      </c>
      <c r="F47" s="96" t="str">
        <f>VLOOKUP(E47,VIP!$A$2:$O11774,2,0)</f>
        <v>DRBR23E</v>
      </c>
      <c r="G47" s="96" t="str">
        <f>VLOOKUP(E47,'LISTADO ATM'!$A$2:$B$900,2,0)</f>
        <v xml:space="preserve">ATM S/M Bravo San Vicente de Paul </v>
      </c>
      <c r="H47" s="96" t="str">
        <f>VLOOKUP(E47,VIP!$A$2:$O16695,7,FALSE)</f>
        <v>Si</v>
      </c>
      <c r="I47" s="96" t="str">
        <f>VLOOKUP(E47,VIP!$A$2:$O8660,8,FALSE)</f>
        <v>No</v>
      </c>
      <c r="J47" s="96" t="str">
        <f>VLOOKUP(E47,VIP!$A$2:$O8610,8,FALSE)</f>
        <v>No</v>
      </c>
      <c r="K47" s="96" t="str">
        <f>VLOOKUP(E47,VIP!$A$2:$O12184,6,0)</f>
        <v>NO</v>
      </c>
      <c r="L47" s="98" t="s">
        <v>2228</v>
      </c>
      <c r="M47" s="101" t="s">
        <v>2574</v>
      </c>
      <c r="N47" s="99" t="s">
        <v>2476</v>
      </c>
      <c r="O47" s="96" t="s">
        <v>2478</v>
      </c>
      <c r="P47" s="101"/>
      <c r="Q47" s="131">
        <v>44243.601342534719</v>
      </c>
    </row>
    <row r="48" spans="1:17" ht="18" x14ac:dyDescent="0.25">
      <c r="A48" s="96" t="str">
        <f>VLOOKUP(E48,'LISTADO ATM'!$A$2:$C$901,3,0)</f>
        <v>ESTE</v>
      </c>
      <c r="B48" s="113" t="s">
        <v>2564</v>
      </c>
      <c r="C48" s="97">
        <v>44263.834479166668</v>
      </c>
      <c r="D48" s="96" t="s">
        <v>2472</v>
      </c>
      <c r="E48" s="106">
        <v>386</v>
      </c>
      <c r="F48" s="96" t="str">
        <f>VLOOKUP(E48,VIP!$A$2:$O11773,2,0)</f>
        <v>DRBR386</v>
      </c>
      <c r="G48" s="96" t="str">
        <f>VLOOKUP(E48,'LISTADO ATM'!$A$2:$B$900,2,0)</f>
        <v xml:space="preserve">ATM Plaza Verón II </v>
      </c>
      <c r="H48" s="96" t="str">
        <f>VLOOKUP(E48,VIP!$A$2:$O16694,7,FALSE)</f>
        <v>Si</v>
      </c>
      <c r="I48" s="96" t="str">
        <f>VLOOKUP(E48,VIP!$A$2:$O8659,8,FALSE)</f>
        <v>Si</v>
      </c>
      <c r="J48" s="96" t="str">
        <f>VLOOKUP(E48,VIP!$A$2:$O8609,8,FALSE)</f>
        <v>Si</v>
      </c>
      <c r="K48" s="96" t="str">
        <f>VLOOKUP(E48,VIP!$A$2:$O12183,6,0)</f>
        <v>NO</v>
      </c>
      <c r="L48" s="98" t="s">
        <v>2430</v>
      </c>
      <c r="M48" s="101" t="s">
        <v>2574</v>
      </c>
      <c r="N48" s="99" t="s">
        <v>2476</v>
      </c>
      <c r="O48" s="96" t="s">
        <v>2477</v>
      </c>
      <c r="P48" s="101"/>
      <c r="Q48" s="131">
        <v>44264.434675925928</v>
      </c>
    </row>
    <row r="49" spans="1:17" ht="18" x14ac:dyDescent="0.25">
      <c r="A49" s="96" t="str">
        <f>VLOOKUP(E49,'LISTADO ATM'!$A$2:$C$901,3,0)</f>
        <v>DISTRITO NACIONAL</v>
      </c>
      <c r="B49" s="113" t="s">
        <v>2563</v>
      </c>
      <c r="C49" s="97">
        <v>44263.842604166668</v>
      </c>
      <c r="D49" s="96" t="s">
        <v>2189</v>
      </c>
      <c r="E49" s="106">
        <v>570</v>
      </c>
      <c r="F49" s="96" t="str">
        <f>VLOOKUP(E49,VIP!$A$2:$O11772,2,0)</f>
        <v>DRBR478</v>
      </c>
      <c r="G49" s="96" t="str">
        <f>VLOOKUP(E49,'LISTADO ATM'!$A$2:$B$900,2,0)</f>
        <v xml:space="preserve">ATM S/M Liverpool Villa Mella </v>
      </c>
      <c r="H49" s="96" t="str">
        <f>VLOOKUP(E49,VIP!$A$2:$O16693,7,FALSE)</f>
        <v>Si</v>
      </c>
      <c r="I49" s="96" t="str">
        <f>VLOOKUP(E49,VIP!$A$2:$O8658,8,FALSE)</f>
        <v>Si</v>
      </c>
      <c r="J49" s="96" t="str">
        <f>VLOOKUP(E49,VIP!$A$2:$O8608,8,FALSE)</f>
        <v>Si</v>
      </c>
      <c r="K49" s="96" t="str">
        <f>VLOOKUP(E49,VIP!$A$2:$O12182,6,0)</f>
        <v>NO</v>
      </c>
      <c r="L49" s="98" t="s">
        <v>2228</v>
      </c>
      <c r="M49" s="101" t="s">
        <v>2574</v>
      </c>
      <c r="N49" s="99" t="s">
        <v>2476</v>
      </c>
      <c r="O49" s="96" t="s">
        <v>2478</v>
      </c>
      <c r="P49" s="101"/>
      <c r="Q49" s="131">
        <v>44442.779861111114</v>
      </c>
    </row>
    <row r="50" spans="1:17" ht="18" x14ac:dyDescent="0.25">
      <c r="A50" s="96" t="str">
        <f>VLOOKUP(E50,'LISTADO ATM'!$A$2:$C$901,3,0)</f>
        <v>ESTE</v>
      </c>
      <c r="B50" s="113" t="s">
        <v>2562</v>
      </c>
      <c r="C50" s="97">
        <v>44263.84447916667</v>
      </c>
      <c r="D50" s="96" t="s">
        <v>2189</v>
      </c>
      <c r="E50" s="106">
        <v>188</v>
      </c>
      <c r="F50" s="96" t="str">
        <f>VLOOKUP(E50,VIP!$A$2:$O11771,2,0)</f>
        <v>DRBR188</v>
      </c>
      <c r="G50" s="96" t="str">
        <f>VLOOKUP(E50,'LISTADO ATM'!$A$2:$B$900,2,0)</f>
        <v xml:space="preserve">ATM UNP Miches </v>
      </c>
      <c r="H50" s="96" t="str">
        <f>VLOOKUP(E50,VIP!$A$2:$O16692,7,FALSE)</f>
        <v>Si</v>
      </c>
      <c r="I50" s="96" t="str">
        <f>VLOOKUP(E50,VIP!$A$2:$O8657,8,FALSE)</f>
        <v>Si</v>
      </c>
      <c r="J50" s="96" t="str">
        <f>VLOOKUP(E50,VIP!$A$2:$O8607,8,FALSE)</f>
        <v>Si</v>
      </c>
      <c r="K50" s="96" t="str">
        <f>VLOOKUP(E50,VIP!$A$2:$O12181,6,0)</f>
        <v>NO</v>
      </c>
      <c r="L50" s="98" t="s">
        <v>2228</v>
      </c>
      <c r="M50" s="101" t="s">
        <v>2574</v>
      </c>
      <c r="N50" s="99" t="s">
        <v>2476</v>
      </c>
      <c r="O50" s="96" t="s">
        <v>2478</v>
      </c>
      <c r="P50" s="101"/>
      <c r="Q50" s="131">
        <v>44264.434675925928</v>
      </c>
    </row>
    <row r="51" spans="1:17" ht="18" x14ac:dyDescent="0.25">
      <c r="A51" s="96" t="str">
        <f>VLOOKUP(E51,'LISTADO ATM'!$A$2:$C$901,3,0)</f>
        <v>DISTRITO NACIONAL</v>
      </c>
      <c r="B51" s="113" t="s">
        <v>2561</v>
      </c>
      <c r="C51" s="97">
        <v>44263.871041666665</v>
      </c>
      <c r="D51" s="96" t="s">
        <v>2190</v>
      </c>
      <c r="E51" s="106">
        <v>614</v>
      </c>
      <c r="F51" s="96" t="e">
        <f>VLOOKUP(E51,VIP!$A$2:$O11770,2,0)</f>
        <v>#N/A</v>
      </c>
      <c r="G51" s="96" t="str">
        <f>VLOOKUP(E51,'LISTADO ATM'!$A$2:$B$900,2,0)</f>
        <v>ATM S/M Bravo Pontezuela</v>
      </c>
      <c r="H51" s="96" t="e">
        <f>VLOOKUP(E51,VIP!$A$2:$O16691,7,FALSE)</f>
        <v>#N/A</v>
      </c>
      <c r="I51" s="96" t="e">
        <f>VLOOKUP(E51,VIP!$A$2:$O8656,8,FALSE)</f>
        <v>#N/A</v>
      </c>
      <c r="J51" s="96" t="e">
        <f>VLOOKUP(E51,VIP!$A$2:$O8606,8,FALSE)</f>
        <v>#N/A</v>
      </c>
      <c r="K51" s="96" t="e">
        <f>VLOOKUP(E51,VIP!$A$2:$O12180,6,0)</f>
        <v>#N/A</v>
      </c>
      <c r="L51" s="98" t="s">
        <v>2493</v>
      </c>
      <c r="M51" s="101" t="s">
        <v>2574</v>
      </c>
      <c r="N51" s="99" t="s">
        <v>2476</v>
      </c>
      <c r="O51" s="96" t="s">
        <v>2499</v>
      </c>
      <c r="P51" s="101"/>
      <c r="Q51" s="131">
        <v>44262.601342534719</v>
      </c>
    </row>
    <row r="52" spans="1:17" ht="18" x14ac:dyDescent="0.25">
      <c r="A52" s="96" t="str">
        <f>VLOOKUP(E52,'LISTADO ATM'!$A$2:$C$901,3,0)</f>
        <v>DISTRITO NACIONAL</v>
      </c>
      <c r="B52" s="113" t="s">
        <v>2560</v>
      </c>
      <c r="C52" s="97">
        <v>44263.873043981483</v>
      </c>
      <c r="D52" s="96" t="s">
        <v>2189</v>
      </c>
      <c r="E52" s="106">
        <v>113</v>
      </c>
      <c r="F52" s="96" t="str">
        <f>VLOOKUP(E52,VIP!$A$2:$O11769,2,0)</f>
        <v>DRBR113</v>
      </c>
      <c r="G52" s="96" t="str">
        <f>VLOOKUP(E52,'LISTADO ATM'!$A$2:$B$900,2,0)</f>
        <v xml:space="preserve">ATM Autoservicio Atalaya del Mar </v>
      </c>
      <c r="H52" s="96" t="str">
        <f>VLOOKUP(E52,VIP!$A$2:$O16690,7,FALSE)</f>
        <v>Si</v>
      </c>
      <c r="I52" s="96" t="str">
        <f>VLOOKUP(E52,VIP!$A$2:$O8655,8,FALSE)</f>
        <v>No</v>
      </c>
      <c r="J52" s="96" t="str">
        <f>VLOOKUP(E52,VIP!$A$2:$O8605,8,FALSE)</f>
        <v>No</v>
      </c>
      <c r="K52" s="96" t="str">
        <f>VLOOKUP(E52,VIP!$A$2:$O12179,6,0)</f>
        <v>NO</v>
      </c>
      <c r="L52" s="98" t="s">
        <v>2228</v>
      </c>
      <c r="M52" s="101" t="s">
        <v>2574</v>
      </c>
      <c r="N52" s="99" t="s">
        <v>2476</v>
      </c>
      <c r="O52" s="96" t="s">
        <v>2478</v>
      </c>
      <c r="P52" s="101"/>
      <c r="Q52" s="131">
        <v>44244.601342534719</v>
      </c>
    </row>
    <row r="53" spans="1:17" ht="18" x14ac:dyDescent="0.25">
      <c r="A53" s="96" t="str">
        <f>VLOOKUP(E53,'LISTADO ATM'!$A$2:$C$901,3,0)</f>
        <v>NORTE</v>
      </c>
      <c r="B53" s="113" t="s">
        <v>2559</v>
      </c>
      <c r="C53" s="97">
        <v>44263.893807870372</v>
      </c>
      <c r="D53" s="96" t="s">
        <v>2190</v>
      </c>
      <c r="E53" s="106">
        <v>511</v>
      </c>
      <c r="F53" s="96" t="str">
        <f>VLOOKUP(E53,VIP!$A$2:$O11768,2,0)</f>
        <v>DRBR511</v>
      </c>
      <c r="G53" s="96" t="str">
        <f>VLOOKUP(E53,'LISTADO ATM'!$A$2:$B$900,2,0)</f>
        <v xml:space="preserve">ATM UNP Río San Juan (Nagua) </v>
      </c>
      <c r="H53" s="96" t="str">
        <f>VLOOKUP(E53,VIP!$A$2:$O16689,7,FALSE)</f>
        <v>Si</v>
      </c>
      <c r="I53" s="96" t="str">
        <f>VLOOKUP(E53,VIP!$A$2:$O8654,8,FALSE)</f>
        <v>Si</v>
      </c>
      <c r="J53" s="96" t="str">
        <f>VLOOKUP(E53,VIP!$A$2:$O8604,8,FALSE)</f>
        <v>Si</v>
      </c>
      <c r="K53" s="96" t="str">
        <f>VLOOKUP(E53,VIP!$A$2:$O12178,6,0)</f>
        <v>NO</v>
      </c>
      <c r="L53" s="98" t="s">
        <v>2493</v>
      </c>
      <c r="M53" s="101" t="s">
        <v>2574</v>
      </c>
      <c r="N53" s="99" t="s">
        <v>2476</v>
      </c>
      <c r="O53" s="96" t="s">
        <v>2499</v>
      </c>
      <c r="P53" s="101"/>
      <c r="Q53" s="131">
        <v>44263.601342534719</v>
      </c>
    </row>
    <row r="54" spans="1:17" ht="18" x14ac:dyDescent="0.25">
      <c r="A54" s="96" t="str">
        <f>VLOOKUP(E54,'LISTADO ATM'!$A$2:$C$901,3,0)</f>
        <v>SUR</v>
      </c>
      <c r="B54" s="113" t="s">
        <v>2558</v>
      </c>
      <c r="C54" s="97">
        <v>44263.914305555554</v>
      </c>
      <c r="D54" s="96" t="s">
        <v>2189</v>
      </c>
      <c r="E54" s="106">
        <v>582</v>
      </c>
      <c r="F54" s="96" t="e">
        <f>VLOOKUP(E54,VIP!$A$2:$O11767,2,0)</f>
        <v>#N/A</v>
      </c>
      <c r="G54" s="96" t="str">
        <f>VLOOKUP(E54,'LISTADO ATM'!$A$2:$B$900,2,0)</f>
        <v>ATM Estación Sabana Yegua</v>
      </c>
      <c r="H54" s="96" t="e">
        <f>VLOOKUP(E54,VIP!$A$2:$O16688,7,FALSE)</f>
        <v>#N/A</v>
      </c>
      <c r="I54" s="96" t="e">
        <f>VLOOKUP(E54,VIP!$A$2:$O8653,8,FALSE)</f>
        <v>#N/A</v>
      </c>
      <c r="J54" s="96" t="e">
        <f>VLOOKUP(E54,VIP!$A$2:$O8603,8,FALSE)</f>
        <v>#N/A</v>
      </c>
      <c r="K54" s="96" t="e">
        <f>VLOOKUP(E54,VIP!$A$2:$O12177,6,0)</f>
        <v>#N/A</v>
      </c>
      <c r="L54" s="98" t="s">
        <v>2254</v>
      </c>
      <c r="M54" s="101" t="s">
        <v>2574</v>
      </c>
      <c r="N54" s="99" t="s">
        <v>2476</v>
      </c>
      <c r="O54" s="96" t="s">
        <v>2478</v>
      </c>
      <c r="P54" s="101"/>
      <c r="Q54" s="131">
        <v>44264.434675925928</v>
      </c>
    </row>
    <row r="55" spans="1:17" ht="18" x14ac:dyDescent="0.25">
      <c r="A55" s="96" t="str">
        <f>VLOOKUP(E55,'LISTADO ATM'!$A$2:$C$901,3,0)</f>
        <v>SUR</v>
      </c>
      <c r="B55" s="113" t="s">
        <v>2557</v>
      </c>
      <c r="C55" s="97">
        <v>44263.915763888886</v>
      </c>
      <c r="D55" s="96" t="s">
        <v>2190</v>
      </c>
      <c r="E55" s="106">
        <v>885</v>
      </c>
      <c r="F55" s="96" t="str">
        <f>VLOOKUP(E55,VIP!$A$2:$O11766,2,0)</f>
        <v>DRBR885</v>
      </c>
      <c r="G55" s="96" t="str">
        <f>VLOOKUP(E55,'LISTADO ATM'!$A$2:$B$900,2,0)</f>
        <v xml:space="preserve">ATM UNP Rancho Arriba </v>
      </c>
      <c r="H55" s="96" t="str">
        <f>VLOOKUP(E55,VIP!$A$2:$O16687,7,FALSE)</f>
        <v>Si</v>
      </c>
      <c r="I55" s="96" t="str">
        <f>VLOOKUP(E55,VIP!$A$2:$O8652,8,FALSE)</f>
        <v>Si</v>
      </c>
      <c r="J55" s="96" t="str">
        <f>VLOOKUP(E55,VIP!$A$2:$O8602,8,FALSE)</f>
        <v>Si</v>
      </c>
      <c r="K55" s="96" t="str">
        <f>VLOOKUP(E55,VIP!$A$2:$O12176,6,0)</f>
        <v>NO</v>
      </c>
      <c r="L55" s="98" t="s">
        <v>2254</v>
      </c>
      <c r="M55" s="101" t="s">
        <v>2574</v>
      </c>
      <c r="N55" s="99" t="s">
        <v>2476</v>
      </c>
      <c r="O55" s="96" t="s">
        <v>2499</v>
      </c>
      <c r="P55" s="101"/>
      <c r="Q55" s="131">
        <v>44264.434675925928</v>
      </c>
    </row>
    <row r="56" spans="1:17" ht="18" x14ac:dyDescent="0.25">
      <c r="A56" s="96" t="str">
        <f>VLOOKUP(E56,'LISTADO ATM'!$A$2:$C$901,3,0)</f>
        <v>NORTE</v>
      </c>
      <c r="B56" s="113" t="s">
        <v>2556</v>
      </c>
      <c r="C56" s="97">
        <v>44263.916990740741</v>
      </c>
      <c r="D56" s="96" t="s">
        <v>2190</v>
      </c>
      <c r="E56" s="106">
        <v>941</v>
      </c>
      <c r="F56" s="96" t="str">
        <f>VLOOKUP(E56,VIP!$A$2:$O11765,2,0)</f>
        <v>DRBR941</v>
      </c>
      <c r="G56" s="96" t="str">
        <f>VLOOKUP(E56,'LISTADO ATM'!$A$2:$B$900,2,0)</f>
        <v xml:space="preserve">ATM Estación Next (Puerto Plata) </v>
      </c>
      <c r="H56" s="96" t="str">
        <f>VLOOKUP(E56,VIP!$A$2:$O16686,7,FALSE)</f>
        <v>Si</v>
      </c>
      <c r="I56" s="96" t="str">
        <f>VLOOKUP(E56,VIP!$A$2:$O8651,8,FALSE)</f>
        <v>Si</v>
      </c>
      <c r="J56" s="96" t="str">
        <f>VLOOKUP(E56,VIP!$A$2:$O8601,8,FALSE)</f>
        <v>Si</v>
      </c>
      <c r="K56" s="96" t="str">
        <f>VLOOKUP(E56,VIP!$A$2:$O12175,6,0)</f>
        <v>NO</v>
      </c>
      <c r="L56" s="98" t="s">
        <v>2254</v>
      </c>
      <c r="M56" s="101" t="s">
        <v>2574</v>
      </c>
      <c r="N56" s="99" t="s">
        <v>2476</v>
      </c>
      <c r="O56" s="96" t="s">
        <v>2499</v>
      </c>
      <c r="P56" s="101"/>
      <c r="Q56" s="131">
        <v>44252.601342534719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2555</v>
      </c>
      <c r="C57" s="97">
        <v>44263.977905092594</v>
      </c>
      <c r="D57" s="96" t="s">
        <v>2190</v>
      </c>
      <c r="E57" s="106">
        <v>334</v>
      </c>
      <c r="F57" s="96" t="str">
        <f>VLOOKUP(E57,VIP!$A$2:$O11764,2,0)</f>
        <v>DRBR334</v>
      </c>
      <c r="G57" s="96" t="str">
        <f>VLOOKUP(E57,'LISTADO ATM'!$A$2:$B$900,2,0)</f>
        <v>ATM Oficina Salcedo II</v>
      </c>
      <c r="H57" s="96" t="str">
        <f>VLOOKUP(E57,VIP!$A$2:$O16685,7,FALSE)</f>
        <v>Si</v>
      </c>
      <c r="I57" s="96" t="str">
        <f>VLOOKUP(E57,VIP!$A$2:$O8650,8,FALSE)</f>
        <v>Si</v>
      </c>
      <c r="J57" s="96" t="str">
        <f>VLOOKUP(E57,VIP!$A$2:$O8600,8,FALSE)</f>
        <v>Si</v>
      </c>
      <c r="K57" s="96" t="str">
        <f>VLOOKUP(E57,VIP!$A$2:$O12174,6,0)</f>
        <v>SI</v>
      </c>
      <c r="L57" s="98" t="s">
        <v>2493</v>
      </c>
      <c r="M57" s="101" t="s">
        <v>2574</v>
      </c>
      <c r="N57" s="99" t="s">
        <v>2476</v>
      </c>
      <c r="O57" s="96" t="s">
        <v>2499</v>
      </c>
      <c r="P57" s="101"/>
      <c r="Q57" s="131">
        <v>44264.434675925928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2554</v>
      </c>
      <c r="C58" s="97">
        <v>44264.031099537038</v>
      </c>
      <c r="D58" s="96" t="s">
        <v>2189</v>
      </c>
      <c r="E58" s="106">
        <v>816</v>
      </c>
      <c r="F58" s="96" t="str">
        <f>VLOOKUP(E58,VIP!$A$2:$O11763,2,0)</f>
        <v>DRBR816</v>
      </c>
      <c r="G58" s="96" t="str">
        <f>VLOOKUP(E58,'LISTADO ATM'!$A$2:$B$900,2,0)</f>
        <v xml:space="preserve">ATM Oficina Pedro Brand </v>
      </c>
      <c r="H58" s="96" t="str">
        <f>VLOOKUP(E58,VIP!$A$2:$O16684,7,FALSE)</f>
        <v>Si</v>
      </c>
      <c r="I58" s="96" t="str">
        <f>VLOOKUP(E58,VIP!$A$2:$O8649,8,FALSE)</f>
        <v>Si</v>
      </c>
      <c r="J58" s="96" t="str">
        <f>VLOOKUP(E58,VIP!$A$2:$O8599,8,FALSE)</f>
        <v>Si</v>
      </c>
      <c r="K58" s="96" t="str">
        <f>VLOOKUP(E58,VIP!$A$2:$O12173,6,0)</f>
        <v>NO</v>
      </c>
      <c r="L58" s="98" t="s">
        <v>2254</v>
      </c>
      <c r="M58" s="101" t="s">
        <v>2574</v>
      </c>
      <c r="N58" s="99" t="s">
        <v>2476</v>
      </c>
      <c r="O58" s="96" t="s">
        <v>2478</v>
      </c>
      <c r="P58" s="101"/>
      <c r="Q58" s="131">
        <v>44253.601342534719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2553</v>
      </c>
      <c r="C59" s="97">
        <v>44264.035312499997</v>
      </c>
      <c r="D59" s="96" t="s">
        <v>2190</v>
      </c>
      <c r="E59" s="106">
        <v>350</v>
      </c>
      <c r="F59" s="96" t="str">
        <f>VLOOKUP(E59,VIP!$A$2:$O11762,2,0)</f>
        <v>DRBR350</v>
      </c>
      <c r="G59" s="96" t="str">
        <f>VLOOKUP(E59,'LISTADO ATM'!$A$2:$B$900,2,0)</f>
        <v xml:space="preserve">ATM Oficina Villa Tapia </v>
      </c>
      <c r="H59" s="96" t="str">
        <f>VLOOKUP(E59,VIP!$A$2:$O16683,7,FALSE)</f>
        <v>Si</v>
      </c>
      <c r="I59" s="96" t="str">
        <f>VLOOKUP(E59,VIP!$A$2:$O8648,8,FALSE)</f>
        <v>Si</v>
      </c>
      <c r="J59" s="96" t="str">
        <f>VLOOKUP(E59,VIP!$A$2:$O8598,8,FALSE)</f>
        <v>Si</v>
      </c>
      <c r="K59" s="96" t="str">
        <f>VLOOKUP(E59,VIP!$A$2:$O12172,6,0)</f>
        <v>NO</v>
      </c>
      <c r="L59" s="98" t="s">
        <v>2254</v>
      </c>
      <c r="M59" s="101" t="s">
        <v>2574</v>
      </c>
      <c r="N59" s="99" t="s">
        <v>2476</v>
      </c>
      <c r="O59" s="96" t="s">
        <v>2494</v>
      </c>
      <c r="P59" s="101"/>
      <c r="Q59" s="131">
        <v>44264.434675925928</v>
      </c>
    </row>
    <row r="60" spans="1:17" s="102" customFormat="1" ht="18" x14ac:dyDescent="0.25">
      <c r="A60" s="96" t="str">
        <f>VLOOKUP(E60,'LISTADO ATM'!$A$2:$C$901,3,0)</f>
        <v>NORTE</v>
      </c>
      <c r="B60" s="113" t="s">
        <v>2552</v>
      </c>
      <c r="C60" s="97">
        <v>44264.036134259259</v>
      </c>
      <c r="D60" s="96" t="s">
        <v>2190</v>
      </c>
      <c r="E60" s="106">
        <v>518</v>
      </c>
      <c r="F60" s="96" t="str">
        <f>VLOOKUP(E60,VIP!$A$2:$O11761,2,0)</f>
        <v>DRBR518</v>
      </c>
      <c r="G60" s="96" t="str">
        <f>VLOOKUP(E60,'LISTADO ATM'!$A$2:$B$900,2,0)</f>
        <v xml:space="preserve">ATM Autobanco Los Alamos </v>
      </c>
      <c r="H60" s="96" t="str">
        <f>VLOOKUP(E60,VIP!$A$2:$O16682,7,FALSE)</f>
        <v>Si</v>
      </c>
      <c r="I60" s="96" t="str">
        <f>VLOOKUP(E60,VIP!$A$2:$O8647,8,FALSE)</f>
        <v>Si</v>
      </c>
      <c r="J60" s="96" t="str">
        <f>VLOOKUP(E60,VIP!$A$2:$O8597,8,FALSE)</f>
        <v>Si</v>
      </c>
      <c r="K60" s="96" t="str">
        <f>VLOOKUP(E60,VIP!$A$2:$O12171,6,0)</f>
        <v>NO</v>
      </c>
      <c r="L60" s="98" t="s">
        <v>2254</v>
      </c>
      <c r="M60" s="101" t="s">
        <v>2574</v>
      </c>
      <c r="N60" s="99" t="s">
        <v>2476</v>
      </c>
      <c r="O60" s="96" t="s">
        <v>2494</v>
      </c>
      <c r="P60" s="101"/>
      <c r="Q60" s="131">
        <v>44264.434675925928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2551</v>
      </c>
      <c r="C61" s="97">
        <v>44264.03733796296</v>
      </c>
      <c r="D61" s="96" t="s">
        <v>2190</v>
      </c>
      <c r="E61" s="106">
        <v>857</v>
      </c>
      <c r="F61" s="96" t="str">
        <f>VLOOKUP(E61,VIP!$A$2:$O11760,2,0)</f>
        <v>DRBR857</v>
      </c>
      <c r="G61" s="96" t="str">
        <f>VLOOKUP(E61,'LISTADO ATM'!$A$2:$B$900,2,0)</f>
        <v xml:space="preserve">ATM Oficina Los Alamos </v>
      </c>
      <c r="H61" s="96" t="str">
        <f>VLOOKUP(E61,VIP!$A$2:$O16681,7,FALSE)</f>
        <v>Si</v>
      </c>
      <c r="I61" s="96" t="str">
        <f>VLOOKUP(E61,VIP!$A$2:$O8646,8,FALSE)</f>
        <v>Si</v>
      </c>
      <c r="J61" s="96" t="str">
        <f>VLOOKUP(E61,VIP!$A$2:$O8596,8,FALSE)</f>
        <v>Si</v>
      </c>
      <c r="K61" s="96" t="str">
        <f>VLOOKUP(E61,VIP!$A$2:$O12170,6,0)</f>
        <v>NO</v>
      </c>
      <c r="L61" s="98" t="s">
        <v>2254</v>
      </c>
      <c r="M61" s="101" t="s">
        <v>2574</v>
      </c>
      <c r="N61" s="99" t="s">
        <v>2476</v>
      </c>
      <c r="O61" s="96" t="s">
        <v>2494</v>
      </c>
      <c r="P61" s="101"/>
      <c r="Q61" s="131">
        <v>44264.434675925928</v>
      </c>
    </row>
    <row r="62" spans="1:17" s="102" customFormat="1" ht="18" x14ac:dyDescent="0.25">
      <c r="A62" s="96" t="str">
        <f>VLOOKUP(E62,'LISTADO ATM'!$A$2:$C$901,3,0)</f>
        <v>ESTE</v>
      </c>
      <c r="B62" s="113" t="s">
        <v>2550</v>
      </c>
      <c r="C62" s="97">
        <v>44264.038680555554</v>
      </c>
      <c r="D62" s="96" t="s">
        <v>2189</v>
      </c>
      <c r="E62" s="106">
        <v>859</v>
      </c>
      <c r="F62" s="96" t="str">
        <f>VLOOKUP(E62,VIP!$A$2:$O11759,2,0)</f>
        <v>DRBR859</v>
      </c>
      <c r="G62" s="96" t="str">
        <f>VLOOKUP(E62,'LISTADO ATM'!$A$2:$B$900,2,0)</f>
        <v xml:space="preserve">ATM Hotel Vista Sol (Punta Cana) </v>
      </c>
      <c r="H62" s="96" t="str">
        <f>VLOOKUP(E62,VIP!$A$2:$O16680,7,FALSE)</f>
        <v>Si</v>
      </c>
      <c r="I62" s="96" t="str">
        <f>VLOOKUP(E62,VIP!$A$2:$O8645,8,FALSE)</f>
        <v>Si</v>
      </c>
      <c r="J62" s="96" t="str">
        <f>VLOOKUP(E62,VIP!$A$2:$O8595,8,FALSE)</f>
        <v>Si</v>
      </c>
      <c r="K62" s="96" t="str">
        <f>VLOOKUP(E62,VIP!$A$2:$O12169,6,0)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01"/>
      <c r="Q62" s="100" t="s">
        <v>2254</v>
      </c>
    </row>
    <row r="63" spans="1:17" s="102" customFormat="1" ht="18" x14ac:dyDescent="0.25">
      <c r="A63" s="96" t="str">
        <f>VLOOKUP(E63,'LISTADO ATM'!$A$2:$C$901,3,0)</f>
        <v>SUR</v>
      </c>
      <c r="B63" s="113" t="s">
        <v>2549</v>
      </c>
      <c r="C63" s="97">
        <v>44264.039537037039</v>
      </c>
      <c r="D63" s="96" t="s">
        <v>2189</v>
      </c>
      <c r="E63" s="106">
        <v>783</v>
      </c>
      <c r="F63" s="96" t="str">
        <f>VLOOKUP(E63,VIP!$A$2:$O11758,2,0)</f>
        <v>DRBR303</v>
      </c>
      <c r="G63" s="96" t="str">
        <f>VLOOKUP(E63,'LISTADO ATM'!$A$2:$B$900,2,0)</f>
        <v xml:space="preserve">ATM Autobanco Alfa y Omega (Barahona) </v>
      </c>
      <c r="H63" s="96" t="str">
        <f>VLOOKUP(E63,VIP!$A$2:$O16679,7,FALSE)</f>
        <v>Si</v>
      </c>
      <c r="I63" s="96" t="str">
        <f>VLOOKUP(E63,VIP!$A$2:$O8644,8,FALSE)</f>
        <v>Si</v>
      </c>
      <c r="J63" s="96" t="str">
        <f>VLOOKUP(E63,VIP!$A$2:$O8594,8,FALSE)</f>
        <v>Si</v>
      </c>
      <c r="K63" s="96" t="str">
        <f>VLOOKUP(E63,VIP!$A$2:$O12168,6,0)</f>
        <v>NO</v>
      </c>
      <c r="L63" s="98" t="s">
        <v>2254</v>
      </c>
      <c r="M63" s="101" t="s">
        <v>2574</v>
      </c>
      <c r="N63" s="99" t="s">
        <v>2476</v>
      </c>
      <c r="O63" s="96" t="s">
        <v>2478</v>
      </c>
      <c r="P63" s="101"/>
      <c r="Q63" s="131">
        <v>44264.434675925928</v>
      </c>
    </row>
    <row r="64" spans="1:17" s="102" customFormat="1" ht="18" x14ac:dyDescent="0.25">
      <c r="A64" s="96" t="str">
        <f>VLOOKUP(E64,'LISTADO ATM'!$A$2:$C$901,3,0)</f>
        <v>SUR</v>
      </c>
      <c r="B64" s="113" t="s">
        <v>2548</v>
      </c>
      <c r="C64" s="97">
        <v>44264.040219907409</v>
      </c>
      <c r="D64" s="96" t="s">
        <v>2189</v>
      </c>
      <c r="E64" s="106">
        <v>301</v>
      </c>
      <c r="F64" s="96" t="str">
        <f>VLOOKUP(E64,VIP!$A$2:$O11757,2,0)</f>
        <v>DRBR301</v>
      </c>
      <c r="G64" s="96" t="str">
        <f>VLOOKUP(E64,'LISTADO ATM'!$A$2:$B$900,2,0)</f>
        <v xml:space="preserve">ATM UNP Alfa y Omega (Barahona) </v>
      </c>
      <c r="H64" s="96" t="str">
        <f>VLOOKUP(E64,VIP!$A$2:$O16678,7,FALSE)</f>
        <v>Si</v>
      </c>
      <c r="I64" s="96" t="str">
        <f>VLOOKUP(E64,VIP!$A$2:$O8643,8,FALSE)</f>
        <v>Si</v>
      </c>
      <c r="J64" s="96" t="str">
        <f>VLOOKUP(E64,VIP!$A$2:$O8593,8,FALSE)</f>
        <v>Si</v>
      </c>
      <c r="K64" s="96" t="str">
        <f>VLOOKUP(E64,VIP!$A$2:$O12167,6,0)</f>
        <v>NO</v>
      </c>
      <c r="L64" s="98" t="s">
        <v>2254</v>
      </c>
      <c r="M64" s="101" t="s">
        <v>2574</v>
      </c>
      <c r="N64" s="99" t="s">
        <v>2476</v>
      </c>
      <c r="O64" s="96" t="s">
        <v>2478</v>
      </c>
      <c r="P64" s="101"/>
      <c r="Q64" s="131">
        <v>44264.434675925928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2547</v>
      </c>
      <c r="C65" s="97">
        <v>44264.041145833333</v>
      </c>
      <c r="D65" s="96" t="s">
        <v>2189</v>
      </c>
      <c r="E65" s="106">
        <v>335</v>
      </c>
      <c r="F65" s="96" t="str">
        <f>VLOOKUP(E65,VIP!$A$2:$O11756,2,0)</f>
        <v>DRBR335</v>
      </c>
      <c r="G65" s="96" t="str">
        <f>VLOOKUP(E65,'LISTADO ATM'!$A$2:$B$900,2,0)</f>
        <v>ATM Edificio Aster</v>
      </c>
      <c r="H65" s="96" t="str">
        <f>VLOOKUP(E65,VIP!$A$2:$O16677,7,FALSE)</f>
        <v>Si</v>
      </c>
      <c r="I65" s="96" t="str">
        <f>VLOOKUP(E65,VIP!$A$2:$O8642,8,FALSE)</f>
        <v>Si</v>
      </c>
      <c r="J65" s="96" t="str">
        <f>VLOOKUP(E65,VIP!$A$2:$O8592,8,FALSE)</f>
        <v>Si</v>
      </c>
      <c r="K65" s="96" t="str">
        <f>VLOOKUP(E65,VIP!$A$2:$O12166,6,0)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1"/>
      <c r="Q65" s="100" t="s">
        <v>2434</v>
      </c>
    </row>
    <row r="66" spans="1:17" s="102" customFormat="1" ht="18" x14ac:dyDescent="0.25">
      <c r="A66" s="96" t="str">
        <f>VLOOKUP(E66,'LISTADO ATM'!$A$2:$C$901,3,0)</f>
        <v>SUR</v>
      </c>
      <c r="B66" s="113" t="s">
        <v>2546</v>
      </c>
      <c r="C66" s="97">
        <v>44264.042395833334</v>
      </c>
      <c r="D66" s="96" t="s">
        <v>2189</v>
      </c>
      <c r="E66" s="106">
        <v>619</v>
      </c>
      <c r="F66" s="96" t="str">
        <f>VLOOKUP(E66,VIP!$A$2:$O11755,2,0)</f>
        <v>DRBR619</v>
      </c>
      <c r="G66" s="96" t="str">
        <f>VLOOKUP(E66,'LISTADO ATM'!$A$2:$B$900,2,0)</f>
        <v xml:space="preserve">ATM Academia P.N. Hatillo (San Cristóbal) </v>
      </c>
      <c r="H66" s="96" t="str">
        <f>VLOOKUP(E66,VIP!$A$2:$O16676,7,FALSE)</f>
        <v>Si</v>
      </c>
      <c r="I66" s="96" t="str">
        <f>VLOOKUP(E66,VIP!$A$2:$O8641,8,FALSE)</f>
        <v>Si</v>
      </c>
      <c r="J66" s="96" t="str">
        <f>VLOOKUP(E66,VIP!$A$2:$O8591,8,FALSE)</f>
        <v>Si</v>
      </c>
      <c r="K66" s="96" t="str">
        <f>VLOOKUP(E66,VIP!$A$2:$O12165,6,0)</f>
        <v>NO</v>
      </c>
      <c r="L66" s="98" t="s">
        <v>2254</v>
      </c>
      <c r="M66" s="101" t="s">
        <v>2574</v>
      </c>
      <c r="N66" s="99" t="s">
        <v>2476</v>
      </c>
      <c r="O66" s="96" t="s">
        <v>2478</v>
      </c>
      <c r="P66" s="101"/>
      <c r="Q66" s="131">
        <v>44264.434675925928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2545</v>
      </c>
      <c r="C67" s="97">
        <v>44264.179780092592</v>
      </c>
      <c r="D67" s="96" t="s">
        <v>2189</v>
      </c>
      <c r="E67" s="106">
        <v>791</v>
      </c>
      <c r="F67" s="96" t="str">
        <f>VLOOKUP(E67,VIP!$A$2:$O11754,2,0)</f>
        <v>DRBR791</v>
      </c>
      <c r="G67" s="96" t="str">
        <f>VLOOKUP(E67,'LISTADO ATM'!$A$2:$B$900,2,0)</f>
        <v xml:space="preserve">ATM Oficina Sans Soucí </v>
      </c>
      <c r="H67" s="96" t="str">
        <f>VLOOKUP(E67,VIP!$A$2:$O16675,7,FALSE)</f>
        <v>Si</v>
      </c>
      <c r="I67" s="96" t="str">
        <f>VLOOKUP(E67,VIP!$A$2:$O8640,8,FALSE)</f>
        <v>No</v>
      </c>
      <c r="J67" s="96" t="str">
        <f>VLOOKUP(E67,VIP!$A$2:$O8590,8,FALSE)</f>
        <v>No</v>
      </c>
      <c r="K67" s="96" t="str">
        <f>VLOOKUP(E67,VIP!$A$2:$O12164,6,0)</f>
        <v>NO</v>
      </c>
      <c r="L67" s="98" t="s">
        <v>2254</v>
      </c>
      <c r="M67" s="101" t="s">
        <v>2574</v>
      </c>
      <c r="N67" s="99" t="s">
        <v>2476</v>
      </c>
      <c r="O67" s="96" t="s">
        <v>2478</v>
      </c>
      <c r="P67" s="101"/>
      <c r="Q67" s="131">
        <v>44264.434675925928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2544</v>
      </c>
      <c r="C68" s="97">
        <v>44264.180590277778</v>
      </c>
      <c r="D68" s="96" t="s">
        <v>2189</v>
      </c>
      <c r="E68" s="106">
        <v>558</v>
      </c>
      <c r="F68" s="96" t="str">
        <f>VLOOKUP(E68,VIP!$A$2:$O11753,2,0)</f>
        <v>DRBR106</v>
      </c>
      <c r="G68" s="96" t="str">
        <f>VLOOKUP(E68,'LISTADO ATM'!$A$2:$B$900,2,0)</f>
        <v xml:space="preserve">ATM Base Naval 27 de Febrero (Sans Soucí) </v>
      </c>
      <c r="H68" s="96" t="str">
        <f>VLOOKUP(E68,VIP!$A$2:$O16674,7,FALSE)</f>
        <v>Si</v>
      </c>
      <c r="I68" s="96" t="str">
        <f>VLOOKUP(E68,VIP!$A$2:$O8639,8,FALSE)</f>
        <v>Si</v>
      </c>
      <c r="J68" s="96" t="str">
        <f>VLOOKUP(E68,VIP!$A$2:$O8589,8,FALSE)</f>
        <v>Si</v>
      </c>
      <c r="K68" s="96" t="str">
        <f>VLOOKUP(E68,VIP!$A$2:$O12163,6,0)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2543</v>
      </c>
      <c r="C69" s="97">
        <v>44264.181400462963</v>
      </c>
      <c r="D69" s="96" t="s">
        <v>2189</v>
      </c>
      <c r="E69" s="106">
        <v>622</v>
      </c>
      <c r="F69" s="96" t="str">
        <f>VLOOKUP(E69,VIP!$A$2:$O11752,2,0)</f>
        <v>DRBR622</v>
      </c>
      <c r="G69" s="96" t="str">
        <f>VLOOKUP(E69,'LISTADO ATM'!$A$2:$B$900,2,0)</f>
        <v xml:space="preserve">ATM Ayuntamiento D.N. </v>
      </c>
      <c r="H69" s="96" t="str">
        <f>VLOOKUP(E69,VIP!$A$2:$O16673,7,FALSE)</f>
        <v>Si</v>
      </c>
      <c r="I69" s="96" t="str">
        <f>VLOOKUP(E69,VIP!$A$2:$O8638,8,FALSE)</f>
        <v>Si</v>
      </c>
      <c r="J69" s="96" t="str">
        <f>VLOOKUP(E69,VIP!$A$2:$O8588,8,FALSE)</f>
        <v>Si</v>
      </c>
      <c r="K69" s="96" t="str">
        <f>VLOOKUP(E69,VIP!$A$2:$O12162,6,0)</f>
        <v>NO</v>
      </c>
      <c r="L69" s="98" t="s">
        <v>2254</v>
      </c>
      <c r="M69" s="101" t="s">
        <v>2574</v>
      </c>
      <c r="N69" s="99" t="s">
        <v>2476</v>
      </c>
      <c r="O69" s="96" t="s">
        <v>2478</v>
      </c>
      <c r="P69" s="101"/>
      <c r="Q69" s="131">
        <v>44264.434675925928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2573</v>
      </c>
      <c r="C70" s="97">
        <v>44264.29347222222</v>
      </c>
      <c r="D70" s="96" t="s">
        <v>2189</v>
      </c>
      <c r="E70" s="106">
        <v>204</v>
      </c>
      <c r="F70" s="96" t="str">
        <f>VLOOKUP(E70,VIP!$A$2:$O11759,2,0)</f>
        <v>DRBR204</v>
      </c>
      <c r="G70" s="96" t="str">
        <f>VLOOKUP(E70,'LISTADO ATM'!$A$2:$B$900,2,0)</f>
        <v>ATM Hotel Dominicus II</v>
      </c>
      <c r="H70" s="96" t="str">
        <f>VLOOKUP(E70,VIP!$A$2:$O16680,7,FALSE)</f>
        <v>Si</v>
      </c>
      <c r="I70" s="96" t="str">
        <f>VLOOKUP(E70,VIP!$A$2:$O8645,8,FALSE)</f>
        <v>Si</v>
      </c>
      <c r="J70" s="96" t="str">
        <f>VLOOKUP(E70,VIP!$A$2:$O8595,8,FALSE)</f>
        <v>Si</v>
      </c>
      <c r="K70" s="96" t="str">
        <f>VLOOKUP(E70,VIP!$A$2:$O12169,6,0)</f>
        <v>NO</v>
      </c>
      <c r="L70" s="98" t="s">
        <v>2254</v>
      </c>
      <c r="M70" s="101" t="s">
        <v>2574</v>
      </c>
      <c r="N70" s="99" t="s">
        <v>2503</v>
      </c>
      <c r="O70" s="96" t="s">
        <v>2478</v>
      </c>
      <c r="P70" s="101"/>
      <c r="Q70" s="131">
        <v>44264.434675925928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2572</v>
      </c>
      <c r="C71" s="97">
        <v>44264.328692129631</v>
      </c>
      <c r="D71" s="96" t="s">
        <v>2189</v>
      </c>
      <c r="E71" s="106">
        <v>15</v>
      </c>
      <c r="F71" s="96" t="str">
        <f>VLOOKUP(E71,VIP!$A$2:$O11758,2,0)</f>
        <v>DRBR015</v>
      </c>
      <c r="G71" s="96" t="str">
        <f>VLOOKUP(E71,'LISTADO ATM'!$A$2:$B$900,2,0)</f>
        <v>ATM DNI</v>
      </c>
      <c r="H71" s="96" t="str">
        <f>VLOOKUP(E71,VIP!$A$2:$O16679,7,FALSE)</f>
        <v>N/A</v>
      </c>
      <c r="I71" s="96" t="str">
        <f>VLOOKUP(E71,VIP!$A$2:$O8644,8,FALSE)</f>
        <v>N/A</v>
      </c>
      <c r="J71" s="96" t="str">
        <f>VLOOKUP(E71,VIP!$A$2:$O8594,8,FALSE)</f>
        <v>N/A</v>
      </c>
      <c r="K71" s="96" t="str">
        <f>VLOOKUP(E71,VIP!$A$2:$O12168,6,0)</f>
        <v>N/A</v>
      </c>
      <c r="L71" s="98" t="s">
        <v>2228</v>
      </c>
      <c r="M71" s="101" t="s">
        <v>2574</v>
      </c>
      <c r="N71" s="99" t="s">
        <v>2476</v>
      </c>
      <c r="O71" s="96" t="s">
        <v>2478</v>
      </c>
      <c r="P71" s="101"/>
      <c r="Q71" s="131">
        <v>44264.434675925928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2571</v>
      </c>
      <c r="C72" s="97">
        <v>44264.330034722225</v>
      </c>
      <c r="D72" s="96" t="s">
        <v>2189</v>
      </c>
      <c r="E72" s="106">
        <v>387</v>
      </c>
      <c r="F72" s="96" t="str">
        <f>VLOOKUP(E72,VIP!$A$2:$O11757,2,0)</f>
        <v>DRBR387</v>
      </c>
      <c r="G72" s="96" t="str">
        <f>VLOOKUP(E72,'LISTADO ATM'!$A$2:$B$900,2,0)</f>
        <v xml:space="preserve">ATM S/M La Cadena San Vicente de Paul </v>
      </c>
      <c r="H72" s="96" t="str">
        <f>VLOOKUP(E72,VIP!$A$2:$O16678,7,FALSE)</f>
        <v>Si</v>
      </c>
      <c r="I72" s="96" t="str">
        <f>VLOOKUP(E72,VIP!$A$2:$O8643,8,FALSE)</f>
        <v>Si</v>
      </c>
      <c r="J72" s="96" t="str">
        <f>VLOOKUP(E72,VIP!$A$2:$O8593,8,FALSE)</f>
        <v>Si</v>
      </c>
      <c r="K72" s="96" t="str">
        <f>VLOOKUP(E72,VIP!$A$2:$O12167,6,0)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2570</v>
      </c>
      <c r="C73" s="97">
        <v>44264.332083333335</v>
      </c>
      <c r="D73" s="96" t="s">
        <v>2189</v>
      </c>
      <c r="E73" s="106">
        <v>486</v>
      </c>
      <c r="F73" s="96" t="str">
        <f>VLOOKUP(E73,VIP!$A$2:$O11756,2,0)</f>
        <v>DRBR486</v>
      </c>
      <c r="G73" s="96" t="str">
        <f>VLOOKUP(E73,'LISTADO ATM'!$A$2:$B$900,2,0)</f>
        <v xml:space="preserve">ATM Olé La Caleta </v>
      </c>
      <c r="H73" s="96" t="str">
        <f>VLOOKUP(E73,VIP!$A$2:$O16677,7,FALSE)</f>
        <v>Si</v>
      </c>
      <c r="I73" s="96" t="str">
        <f>VLOOKUP(E73,VIP!$A$2:$O8642,8,FALSE)</f>
        <v>Si</v>
      </c>
      <c r="J73" s="96" t="str">
        <f>VLOOKUP(E73,VIP!$A$2:$O8592,8,FALSE)</f>
        <v>Si</v>
      </c>
      <c r="K73" s="96" t="str">
        <f>VLOOKUP(E73,VIP!$A$2:$O12166,6,0)</f>
        <v>NO</v>
      </c>
      <c r="L73" s="98" t="s">
        <v>2493</v>
      </c>
      <c r="M73" s="101" t="s">
        <v>2574</v>
      </c>
      <c r="N73" s="99" t="s">
        <v>2476</v>
      </c>
      <c r="O73" s="96" t="s">
        <v>2478</v>
      </c>
      <c r="P73" s="101"/>
      <c r="Q73" s="131">
        <v>44442.779861111114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2569</v>
      </c>
      <c r="C74" s="97">
        <v>44264.33320601852</v>
      </c>
      <c r="D74" s="96" t="s">
        <v>2189</v>
      </c>
      <c r="E74" s="106">
        <v>966</v>
      </c>
      <c r="F74" s="96" t="str">
        <f>VLOOKUP(E74,VIP!$A$2:$O11755,2,0)</f>
        <v>DRBR966</v>
      </c>
      <c r="G74" s="96" t="str">
        <f>VLOOKUP(E74,'LISTADO ATM'!$A$2:$B$900,2,0)</f>
        <v>ATM Centro Medico Real</v>
      </c>
      <c r="H74" s="96" t="str">
        <f>VLOOKUP(E74,VIP!$A$2:$O16676,7,FALSE)</f>
        <v>Si</v>
      </c>
      <c r="I74" s="96" t="str">
        <f>VLOOKUP(E74,VIP!$A$2:$O8641,8,FALSE)</f>
        <v>Si</v>
      </c>
      <c r="J74" s="96" t="str">
        <f>VLOOKUP(E74,VIP!$A$2:$O8591,8,FALSE)</f>
        <v>Si</v>
      </c>
      <c r="K74" s="96" t="str">
        <f>VLOOKUP(E74,VIP!$A$2:$O12165,6,0)</f>
        <v>NO</v>
      </c>
      <c r="L74" s="98" t="s">
        <v>2493</v>
      </c>
      <c r="M74" s="101" t="s">
        <v>2574</v>
      </c>
      <c r="N74" s="99" t="s">
        <v>2476</v>
      </c>
      <c r="O74" s="96" t="s">
        <v>2478</v>
      </c>
      <c r="P74" s="101"/>
      <c r="Q74" s="131">
        <v>44264.601342592592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2568</v>
      </c>
      <c r="C75" s="97">
        <v>44264.338993055557</v>
      </c>
      <c r="D75" s="96" t="s">
        <v>2189</v>
      </c>
      <c r="E75" s="106">
        <v>917</v>
      </c>
      <c r="F75" s="96" t="str">
        <f>VLOOKUP(E75,VIP!$A$2:$O11754,2,0)</f>
        <v>DRBR01B</v>
      </c>
      <c r="G75" s="96" t="str">
        <f>VLOOKUP(E75,'LISTADO ATM'!$A$2:$B$900,2,0)</f>
        <v xml:space="preserve">ATM Oficina Los Mina </v>
      </c>
      <c r="H75" s="96" t="str">
        <f>VLOOKUP(E75,VIP!$A$2:$O16675,7,FALSE)</f>
        <v>Si</v>
      </c>
      <c r="I75" s="96" t="str">
        <f>VLOOKUP(E75,VIP!$A$2:$O8640,8,FALSE)</f>
        <v>Si</v>
      </c>
      <c r="J75" s="96" t="str">
        <f>VLOOKUP(E75,VIP!$A$2:$O8590,8,FALSE)</f>
        <v>Si</v>
      </c>
      <c r="K75" s="96" t="str">
        <f>VLOOKUP(E75,VIP!$A$2:$O12164,6,0)</f>
        <v>NO</v>
      </c>
      <c r="L75" s="98" t="s">
        <v>2228</v>
      </c>
      <c r="M75" s="101" t="s">
        <v>2574</v>
      </c>
      <c r="N75" s="99" t="s">
        <v>2476</v>
      </c>
      <c r="O75" s="96" t="s">
        <v>2478</v>
      </c>
      <c r="P75" s="101"/>
      <c r="Q75" s="131">
        <v>44442.779861111114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2567</v>
      </c>
      <c r="C76" s="97">
        <v>44264.352465277778</v>
      </c>
      <c r="D76" s="96" t="s">
        <v>2189</v>
      </c>
      <c r="E76" s="106">
        <v>787</v>
      </c>
      <c r="F76" s="96" t="str">
        <f>VLOOKUP(E76,VIP!$A$2:$O11753,2,0)</f>
        <v>DRBR278</v>
      </c>
      <c r="G76" s="96" t="str">
        <f>VLOOKUP(E76,'LISTADO ATM'!$A$2:$B$900,2,0)</f>
        <v xml:space="preserve">ATM Cafetería CTB II </v>
      </c>
      <c r="H76" s="96" t="str">
        <f>VLOOKUP(E76,VIP!$A$2:$O16674,7,FALSE)</f>
        <v>Si</v>
      </c>
      <c r="I76" s="96" t="str">
        <f>VLOOKUP(E76,VIP!$A$2:$O8639,8,FALSE)</f>
        <v>Si</v>
      </c>
      <c r="J76" s="96" t="str">
        <f>VLOOKUP(E76,VIP!$A$2:$O8589,8,FALSE)</f>
        <v>Si</v>
      </c>
      <c r="K76" s="96" t="str">
        <f>VLOOKUP(E76,VIP!$A$2:$O12163,6,0)</f>
        <v>NO</v>
      </c>
      <c r="L76" s="98" t="s">
        <v>2228</v>
      </c>
      <c r="M76" s="101" t="s">
        <v>2574</v>
      </c>
      <c r="N76" s="99" t="s">
        <v>2476</v>
      </c>
      <c r="O76" s="96" t="s">
        <v>2478</v>
      </c>
      <c r="P76" s="101"/>
      <c r="Q76" s="131">
        <v>44245.601342534719</v>
      </c>
    </row>
    <row r="77" spans="1:17" s="102" customFormat="1" ht="18" x14ac:dyDescent="0.25">
      <c r="A77" s="96" t="str">
        <f>VLOOKUP(E77,'LISTADO ATM'!$A$2:$C$901,3,0)</f>
        <v>NORTE</v>
      </c>
      <c r="B77" s="113" t="s">
        <v>2588</v>
      </c>
      <c r="C77" s="97">
        <v>44264.357361111113</v>
      </c>
      <c r="D77" s="96" t="s">
        <v>2190</v>
      </c>
      <c r="E77" s="106">
        <v>88</v>
      </c>
      <c r="F77" s="96" t="str">
        <f>VLOOKUP(E77,VIP!$A$2:$O11767,2,0)</f>
        <v>DRBR088</v>
      </c>
      <c r="G77" s="96" t="str">
        <f>VLOOKUP(E77,'LISTADO ATM'!$A$2:$B$900,2,0)</f>
        <v xml:space="preserve">ATM S/M La Fuente (Santiago) </v>
      </c>
      <c r="H77" s="96" t="str">
        <f>VLOOKUP(E77,VIP!$A$2:$O16688,7,FALSE)</f>
        <v>Si</v>
      </c>
      <c r="I77" s="96" t="str">
        <f>VLOOKUP(E77,VIP!$A$2:$O8653,8,FALSE)</f>
        <v>Si</v>
      </c>
      <c r="J77" s="96" t="str">
        <f>VLOOKUP(E77,VIP!$A$2:$O8603,8,FALSE)</f>
        <v>Si</v>
      </c>
      <c r="K77" s="96" t="str">
        <f>VLOOKUP(E77,VIP!$A$2:$O12177,6,0)</f>
        <v>NO</v>
      </c>
      <c r="L77" s="98" t="s">
        <v>2228</v>
      </c>
      <c r="M77" s="101" t="s">
        <v>2574</v>
      </c>
      <c r="N77" s="99" t="s">
        <v>2476</v>
      </c>
      <c r="O77" s="96" t="s">
        <v>2494</v>
      </c>
      <c r="P77" s="101"/>
      <c r="Q77" s="131">
        <v>44246.601342534719</v>
      </c>
    </row>
    <row r="78" spans="1:17" s="102" customFormat="1" ht="18" x14ac:dyDescent="0.25">
      <c r="A78" s="96" t="str">
        <f>VLOOKUP(E78,'LISTADO ATM'!$A$2:$C$901,3,0)</f>
        <v>ESTE</v>
      </c>
      <c r="B78" s="113" t="s">
        <v>2587</v>
      </c>
      <c r="C78" s="97">
        <v>44264.358078703706</v>
      </c>
      <c r="D78" s="96" t="s">
        <v>2189</v>
      </c>
      <c r="E78" s="106">
        <v>824</v>
      </c>
      <c r="F78" s="96" t="str">
        <f>VLOOKUP(E78,VIP!$A$2:$O11766,2,0)</f>
        <v>DRBR824</v>
      </c>
      <c r="G78" s="96" t="str">
        <f>VLOOKUP(E78,'LISTADO ATM'!$A$2:$B$900,2,0)</f>
        <v xml:space="preserve">ATM Multiplaza (Higuey) </v>
      </c>
      <c r="H78" s="96" t="str">
        <f>VLOOKUP(E78,VIP!$A$2:$O16687,7,FALSE)</f>
        <v>Si</v>
      </c>
      <c r="I78" s="96" t="str">
        <f>VLOOKUP(E78,VIP!$A$2:$O8652,8,FALSE)</f>
        <v>Si</v>
      </c>
      <c r="J78" s="96" t="str">
        <f>VLOOKUP(E78,VIP!$A$2:$O8602,8,FALSE)</f>
        <v>Si</v>
      </c>
      <c r="K78" s="96" t="str">
        <f>VLOOKUP(E78,VIP!$A$2:$O12176,6,0)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100" t="s">
        <v>2228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2595</v>
      </c>
      <c r="C79" s="97">
        <v>44264.361342592594</v>
      </c>
      <c r="D79" s="96" t="s">
        <v>2589</v>
      </c>
      <c r="E79" s="106">
        <v>623</v>
      </c>
      <c r="F79" s="96" t="str">
        <f>VLOOKUP(E79,VIP!$A$2:$O11772,2,0)</f>
        <v>DRBR623</v>
      </c>
      <c r="G79" s="96" t="str">
        <f>VLOOKUP(E79,'LISTADO ATM'!$A$2:$B$900,2,0)</f>
        <v xml:space="preserve">ATM Operaciones Especiales (Manoguayabo) </v>
      </c>
      <c r="H79" s="96" t="str">
        <f>VLOOKUP(E79,VIP!$A$2:$O16693,7,FALSE)</f>
        <v>Si</v>
      </c>
      <c r="I79" s="96" t="str">
        <f>VLOOKUP(E79,VIP!$A$2:$O8658,8,FALSE)</f>
        <v>Si</v>
      </c>
      <c r="J79" s="96" t="str">
        <f>VLOOKUP(E79,VIP!$A$2:$O8608,8,FALSE)</f>
        <v>Si</v>
      </c>
      <c r="K79" s="96" t="str">
        <f>VLOOKUP(E79,VIP!$A$2:$O12182,6,0)</f>
        <v>No</v>
      </c>
      <c r="L79" s="98" t="s">
        <v>2598</v>
      </c>
      <c r="M79" s="101" t="s">
        <v>2574</v>
      </c>
      <c r="N79" s="101" t="s">
        <v>2511</v>
      </c>
      <c r="O79" s="96" t="s">
        <v>2590</v>
      </c>
      <c r="P79" s="101" t="s">
        <v>2600</v>
      </c>
      <c r="Q79" s="131" t="s">
        <v>2598</v>
      </c>
    </row>
    <row r="80" spans="1:17" s="102" customFormat="1" ht="18" x14ac:dyDescent="0.25">
      <c r="A80" s="96" t="str">
        <f>VLOOKUP(E80,'LISTADO ATM'!$A$2:$C$901,3,0)</f>
        <v>NORTE</v>
      </c>
      <c r="B80" s="113" t="s">
        <v>2586</v>
      </c>
      <c r="C80" s="97">
        <v>44264.362453703703</v>
      </c>
      <c r="D80" s="96" t="s">
        <v>2589</v>
      </c>
      <c r="E80" s="106">
        <v>151</v>
      </c>
      <c r="F80" s="96" t="str">
        <f>VLOOKUP(E80,VIP!$A$2:$O11765,2,0)</f>
        <v>DRBR151</v>
      </c>
      <c r="G80" s="96" t="str">
        <f>VLOOKUP(E80,'LISTADO ATM'!$A$2:$B$900,2,0)</f>
        <v xml:space="preserve">ATM Oficina Nagua </v>
      </c>
      <c r="H80" s="96" t="str">
        <f>VLOOKUP(E80,VIP!$A$2:$O16686,7,FALSE)</f>
        <v>Si</v>
      </c>
      <c r="I80" s="96" t="str">
        <f>VLOOKUP(E80,VIP!$A$2:$O8651,8,FALSE)</f>
        <v>Si</v>
      </c>
      <c r="J80" s="96" t="str">
        <f>VLOOKUP(E80,VIP!$A$2:$O8601,8,FALSE)</f>
        <v>Si</v>
      </c>
      <c r="K80" s="96" t="str">
        <f>VLOOKUP(E80,VIP!$A$2:$O12175,6,0)</f>
        <v>SI</v>
      </c>
      <c r="L80" s="98" t="s">
        <v>2430</v>
      </c>
      <c r="M80" s="101" t="s">
        <v>2574</v>
      </c>
      <c r="N80" s="99" t="s">
        <v>2476</v>
      </c>
      <c r="O80" s="96" t="s">
        <v>2590</v>
      </c>
      <c r="P80" s="101"/>
      <c r="Q80" s="131">
        <v>44264.434675925928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2585</v>
      </c>
      <c r="C81" s="97">
        <v>44264.364606481482</v>
      </c>
      <c r="D81" s="96" t="s">
        <v>2589</v>
      </c>
      <c r="E81" s="106">
        <v>268</v>
      </c>
      <c r="F81" s="96" t="str">
        <f>VLOOKUP(E81,VIP!$A$2:$O11764,2,0)</f>
        <v>DRBR268</v>
      </c>
      <c r="G81" s="96" t="str">
        <f>VLOOKUP(E81,'LISTADO ATM'!$A$2:$B$900,2,0)</f>
        <v xml:space="preserve">ATM Autobanco La Altagracia (Higuey) </v>
      </c>
      <c r="H81" s="96" t="str">
        <f>VLOOKUP(E81,VIP!$A$2:$O16685,7,FALSE)</f>
        <v>Si</v>
      </c>
      <c r="I81" s="96" t="str">
        <f>VLOOKUP(E81,VIP!$A$2:$O8650,8,FALSE)</f>
        <v>Si</v>
      </c>
      <c r="J81" s="96" t="str">
        <f>VLOOKUP(E81,VIP!$A$2:$O8600,8,FALSE)</f>
        <v>Si</v>
      </c>
      <c r="K81" s="96" t="str">
        <f>VLOOKUP(E81,VIP!$A$2:$O12174,6,0)</f>
        <v>NO</v>
      </c>
      <c r="L81" s="98" t="s">
        <v>2430</v>
      </c>
      <c r="M81" s="101" t="s">
        <v>2574</v>
      </c>
      <c r="N81" s="99" t="s">
        <v>2476</v>
      </c>
      <c r="O81" s="96" t="s">
        <v>2590</v>
      </c>
      <c r="P81" s="101"/>
      <c r="Q81" s="131">
        <v>44258.601342534719</v>
      </c>
    </row>
    <row r="82" spans="1:17" s="102" customFormat="1" ht="18" x14ac:dyDescent="0.25">
      <c r="A82" s="96" t="str">
        <f>VLOOKUP(E82,'LISTADO ATM'!$A$2:$C$901,3,0)</f>
        <v>NORTE</v>
      </c>
      <c r="B82" s="113" t="s">
        <v>2584</v>
      </c>
      <c r="C82" s="97">
        <v>44264.376238425924</v>
      </c>
      <c r="D82" s="96" t="s">
        <v>2190</v>
      </c>
      <c r="E82" s="106">
        <v>444</v>
      </c>
      <c r="F82" s="96" t="str">
        <f>VLOOKUP(E82,VIP!$A$2:$O11763,2,0)</f>
        <v>DRBR444</v>
      </c>
      <c r="G82" s="96" t="str">
        <f>VLOOKUP(E82,'LISTADO ATM'!$A$2:$B$900,2,0)</f>
        <v xml:space="preserve">ATM Hospital Metropolitano de (Santiago) (HOMS) </v>
      </c>
      <c r="H82" s="96" t="str">
        <f>VLOOKUP(E82,VIP!$A$2:$O16684,7,FALSE)</f>
        <v>Si</v>
      </c>
      <c r="I82" s="96" t="str">
        <f>VLOOKUP(E82,VIP!$A$2:$O8649,8,FALSE)</f>
        <v>Si</v>
      </c>
      <c r="J82" s="96" t="str">
        <f>VLOOKUP(E82,VIP!$A$2:$O8599,8,FALSE)</f>
        <v>Si</v>
      </c>
      <c r="K82" s="96" t="str">
        <f>VLOOKUP(E82,VIP!$A$2:$O12173,6,0)</f>
        <v>NO</v>
      </c>
      <c r="L82" s="98" t="s">
        <v>2493</v>
      </c>
      <c r="M82" s="99" t="s">
        <v>2469</v>
      </c>
      <c r="N82" s="99" t="s">
        <v>2476</v>
      </c>
      <c r="O82" s="96" t="s">
        <v>2494</v>
      </c>
      <c r="P82" s="101"/>
      <c r="Q82" s="100" t="s">
        <v>2493</v>
      </c>
    </row>
    <row r="83" spans="1:17" s="102" customFormat="1" ht="18" x14ac:dyDescent="0.25">
      <c r="A83" s="96" t="str">
        <f>VLOOKUP(E83,'LISTADO ATM'!$A$2:$C$901,3,0)</f>
        <v>SUR</v>
      </c>
      <c r="B83" s="113" t="s">
        <v>2583</v>
      </c>
      <c r="C83" s="97">
        <v>44264.37703703704</v>
      </c>
      <c r="D83" s="96" t="s">
        <v>2189</v>
      </c>
      <c r="E83" s="106">
        <v>780</v>
      </c>
      <c r="F83" s="96" t="str">
        <f>VLOOKUP(E83,VIP!$A$2:$O11762,2,0)</f>
        <v>DRBR041</v>
      </c>
      <c r="G83" s="96" t="str">
        <f>VLOOKUP(E83,'LISTADO ATM'!$A$2:$B$900,2,0)</f>
        <v xml:space="preserve">ATM Oficina Barahona I </v>
      </c>
      <c r="H83" s="96" t="str">
        <f>VLOOKUP(E83,VIP!$A$2:$O16683,7,FALSE)</f>
        <v>Si</v>
      </c>
      <c r="I83" s="96" t="str">
        <f>VLOOKUP(E83,VIP!$A$2:$O8648,8,FALSE)</f>
        <v>Si</v>
      </c>
      <c r="J83" s="96" t="str">
        <f>VLOOKUP(E83,VIP!$A$2:$O8598,8,FALSE)</f>
        <v>Si</v>
      </c>
      <c r="K83" s="96" t="str">
        <f>VLOOKUP(E83,VIP!$A$2:$O12172,6,0)</f>
        <v>SI</v>
      </c>
      <c r="L83" s="98" t="s">
        <v>2228</v>
      </c>
      <c r="M83" s="101" t="s">
        <v>2574</v>
      </c>
      <c r="N83" s="99" t="s">
        <v>2476</v>
      </c>
      <c r="O83" s="96" t="s">
        <v>2478</v>
      </c>
      <c r="P83" s="101"/>
      <c r="Q83" s="131">
        <v>44247.601342534719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2582</v>
      </c>
      <c r="C84" s="97">
        <v>44264.384976851848</v>
      </c>
      <c r="D84" s="96" t="s">
        <v>2189</v>
      </c>
      <c r="E84" s="106">
        <v>57</v>
      </c>
      <c r="F84" s="96" t="str">
        <f>VLOOKUP(E84,VIP!$A$2:$O11761,2,0)</f>
        <v>DRBR057</v>
      </c>
      <c r="G84" s="96" t="str">
        <f>VLOOKUP(E84,'LISTADO ATM'!$A$2:$B$900,2,0)</f>
        <v xml:space="preserve">ATM Oficina Malecon Center </v>
      </c>
      <c r="H84" s="96" t="str">
        <f>VLOOKUP(E84,VIP!$A$2:$O16682,7,FALSE)</f>
        <v>Si</v>
      </c>
      <c r="I84" s="96" t="str">
        <f>VLOOKUP(E84,VIP!$A$2:$O8647,8,FALSE)</f>
        <v>Si</v>
      </c>
      <c r="J84" s="96" t="str">
        <f>VLOOKUP(E84,VIP!$A$2:$O8597,8,FALSE)</f>
        <v>Si</v>
      </c>
      <c r="K84" s="96" t="str">
        <f>VLOOKUP(E84,VIP!$A$2:$O12171,6,0)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01"/>
      <c r="Q84" s="100" t="s">
        <v>2228</v>
      </c>
    </row>
    <row r="85" spans="1:17" s="102" customFormat="1" ht="18" x14ac:dyDescent="0.25">
      <c r="A85" s="96" t="str">
        <f>VLOOKUP(E85,'LISTADO ATM'!$A$2:$C$901,3,0)</f>
        <v>NORTE</v>
      </c>
      <c r="B85" s="113" t="s">
        <v>2581</v>
      </c>
      <c r="C85" s="97">
        <v>44264.416006944448</v>
      </c>
      <c r="D85" s="96" t="s">
        <v>2190</v>
      </c>
      <c r="E85" s="106">
        <v>605</v>
      </c>
      <c r="F85" s="96" t="str">
        <f>VLOOKUP(E85,VIP!$A$2:$O11760,2,0)</f>
        <v>DRBR141</v>
      </c>
      <c r="G85" s="96" t="str">
        <f>VLOOKUP(E85,'LISTADO ATM'!$A$2:$B$900,2,0)</f>
        <v xml:space="preserve">ATM Oficina Bonao I </v>
      </c>
      <c r="H85" s="96" t="str">
        <f>VLOOKUP(E85,VIP!$A$2:$O16681,7,FALSE)</f>
        <v>Si</v>
      </c>
      <c r="I85" s="96" t="str">
        <f>VLOOKUP(E85,VIP!$A$2:$O8646,8,FALSE)</f>
        <v>Si</v>
      </c>
      <c r="J85" s="96" t="str">
        <f>VLOOKUP(E85,VIP!$A$2:$O8596,8,FALSE)</f>
        <v>Si</v>
      </c>
      <c r="K85" s="96" t="str">
        <f>VLOOKUP(E85,VIP!$A$2:$O12170,6,0)</f>
        <v>SI</v>
      </c>
      <c r="L85" s="98" t="s">
        <v>2254</v>
      </c>
      <c r="M85" s="101" t="s">
        <v>2574</v>
      </c>
      <c r="N85" s="99" t="s">
        <v>2476</v>
      </c>
      <c r="O85" s="96" t="s">
        <v>2494</v>
      </c>
      <c r="P85" s="101"/>
      <c r="Q85" s="131">
        <v>44254.601342534719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2580</v>
      </c>
      <c r="C86" s="97">
        <v>44264.416608796295</v>
      </c>
      <c r="D86" s="96" t="s">
        <v>2472</v>
      </c>
      <c r="E86" s="106">
        <v>938</v>
      </c>
      <c r="F86" s="96" t="str">
        <f>VLOOKUP(E86,VIP!$A$2:$O11759,2,0)</f>
        <v>DRBR938</v>
      </c>
      <c r="G86" s="96" t="str">
        <f>VLOOKUP(E86,'LISTADO ATM'!$A$2:$B$900,2,0)</f>
        <v xml:space="preserve">ATM Autobanco Oficina Filadelfia Plaza </v>
      </c>
      <c r="H86" s="96" t="str">
        <f>VLOOKUP(E86,VIP!$A$2:$O16680,7,FALSE)</f>
        <v>Si</v>
      </c>
      <c r="I86" s="96" t="str">
        <f>VLOOKUP(E86,VIP!$A$2:$O8645,8,FALSE)</f>
        <v>Si</v>
      </c>
      <c r="J86" s="96" t="str">
        <f>VLOOKUP(E86,VIP!$A$2:$O8595,8,FALSE)</f>
        <v>Si</v>
      </c>
      <c r="K86" s="96" t="str">
        <f>VLOOKUP(E86,VIP!$A$2:$O12169,6,0)</f>
        <v>NO</v>
      </c>
      <c r="L86" s="98" t="s">
        <v>2462</v>
      </c>
      <c r="M86" s="99" t="s">
        <v>2469</v>
      </c>
      <c r="N86" s="99" t="s">
        <v>2476</v>
      </c>
      <c r="O86" s="96" t="s">
        <v>2477</v>
      </c>
      <c r="P86" s="101"/>
      <c r="Q86" s="100" t="s">
        <v>2462</v>
      </c>
    </row>
    <row r="87" spans="1:17" s="102" customFormat="1" ht="18" x14ac:dyDescent="0.25">
      <c r="A87" s="96" t="str">
        <f>VLOOKUP(E87,'LISTADO ATM'!$A$2:$C$901,3,0)</f>
        <v>NORTE</v>
      </c>
      <c r="B87" s="113" t="s">
        <v>2579</v>
      </c>
      <c r="C87" s="97">
        <v>44264.41678240741</v>
      </c>
      <c r="D87" s="96" t="s">
        <v>2190</v>
      </c>
      <c r="E87" s="106">
        <v>987</v>
      </c>
      <c r="F87" s="96" t="str">
        <f>VLOOKUP(E87,VIP!$A$2:$O11758,2,0)</f>
        <v>DRBR987</v>
      </c>
      <c r="G87" s="96" t="str">
        <f>VLOOKUP(E87,'LISTADO ATM'!$A$2:$B$900,2,0)</f>
        <v xml:space="preserve">ATM S/M Jumbo (Moca) </v>
      </c>
      <c r="H87" s="96" t="str">
        <f>VLOOKUP(E87,VIP!$A$2:$O16679,7,FALSE)</f>
        <v>Si</v>
      </c>
      <c r="I87" s="96" t="str">
        <f>VLOOKUP(E87,VIP!$A$2:$O8644,8,FALSE)</f>
        <v>Si</v>
      </c>
      <c r="J87" s="96" t="str">
        <f>VLOOKUP(E87,VIP!$A$2:$O8594,8,FALSE)</f>
        <v>Si</v>
      </c>
      <c r="K87" s="96" t="str">
        <f>VLOOKUP(E87,VIP!$A$2:$O12168,6,0)</f>
        <v>NO</v>
      </c>
      <c r="L87" s="98" t="s">
        <v>2254</v>
      </c>
      <c r="M87" s="101" t="s">
        <v>2574</v>
      </c>
      <c r="N87" s="99" t="s">
        <v>2476</v>
      </c>
      <c r="O87" s="96" t="s">
        <v>2494</v>
      </c>
      <c r="P87" s="101"/>
      <c r="Q87" s="131">
        <v>44255.601342534719</v>
      </c>
    </row>
    <row r="88" spans="1:17" s="102" customFormat="1" ht="18" x14ac:dyDescent="0.25">
      <c r="A88" s="96" t="str">
        <f>VLOOKUP(E88,'LISTADO ATM'!$A$2:$C$901,3,0)</f>
        <v>SUR</v>
      </c>
      <c r="B88" s="113" t="s">
        <v>2578</v>
      </c>
      <c r="C88" s="97">
        <v>44264.417800925927</v>
      </c>
      <c r="D88" s="96" t="s">
        <v>2472</v>
      </c>
      <c r="E88" s="106">
        <v>984</v>
      </c>
      <c r="F88" s="96" t="str">
        <f>VLOOKUP(E88,VIP!$A$2:$O11757,2,0)</f>
        <v>DRBR984</v>
      </c>
      <c r="G88" s="96" t="str">
        <f>VLOOKUP(E88,'LISTADO ATM'!$A$2:$B$900,2,0)</f>
        <v xml:space="preserve">ATM Oficina Neiba II </v>
      </c>
      <c r="H88" s="96" t="str">
        <f>VLOOKUP(E88,VIP!$A$2:$O16678,7,FALSE)</f>
        <v>Si</v>
      </c>
      <c r="I88" s="96" t="str">
        <f>VLOOKUP(E88,VIP!$A$2:$O8643,8,FALSE)</f>
        <v>Si</v>
      </c>
      <c r="J88" s="96" t="str">
        <f>VLOOKUP(E88,VIP!$A$2:$O8593,8,FALSE)</f>
        <v>Si</v>
      </c>
      <c r="K88" s="96" t="str">
        <f>VLOOKUP(E88,VIP!$A$2:$O12167,6,0)</f>
        <v>NO</v>
      </c>
      <c r="L88" s="98" t="s">
        <v>2462</v>
      </c>
      <c r="M88" s="101" t="s">
        <v>2574</v>
      </c>
      <c r="N88" s="99" t="s">
        <v>2476</v>
      </c>
      <c r="O88" s="96" t="s">
        <v>2477</v>
      </c>
      <c r="P88" s="101"/>
      <c r="Q88" s="131">
        <v>44256.601342534719</v>
      </c>
    </row>
    <row r="89" spans="1:17" s="102" customFormat="1" ht="18" x14ac:dyDescent="0.25">
      <c r="A89" s="96" t="str">
        <f>VLOOKUP(E89,'LISTADO ATM'!$A$2:$C$901,3,0)</f>
        <v>SUR</v>
      </c>
      <c r="B89" s="113" t="s">
        <v>2577</v>
      </c>
      <c r="C89" s="97">
        <v>44264.418726851851</v>
      </c>
      <c r="D89" s="96" t="s">
        <v>2472</v>
      </c>
      <c r="E89" s="106">
        <v>677</v>
      </c>
      <c r="F89" s="96" t="str">
        <f>VLOOKUP(E89,VIP!$A$2:$O11756,2,0)</f>
        <v>DRBR677</v>
      </c>
      <c r="G89" s="96" t="str">
        <f>VLOOKUP(E89,'LISTADO ATM'!$A$2:$B$900,2,0)</f>
        <v>ATM PBG Villa Jaragua</v>
      </c>
      <c r="H89" s="96" t="str">
        <f>VLOOKUP(E89,VIP!$A$2:$O16677,7,FALSE)</f>
        <v>Si</v>
      </c>
      <c r="I89" s="96" t="str">
        <f>VLOOKUP(E89,VIP!$A$2:$O8642,8,FALSE)</f>
        <v>Si</v>
      </c>
      <c r="J89" s="96" t="str">
        <f>VLOOKUP(E89,VIP!$A$2:$O8592,8,FALSE)</f>
        <v>Si</v>
      </c>
      <c r="K89" s="96" t="str">
        <f>VLOOKUP(E89,VIP!$A$2:$O12166,6,0)</f>
        <v>SI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101"/>
      <c r="Q89" s="100" t="s">
        <v>2430</v>
      </c>
    </row>
    <row r="90" spans="1:17" s="102" customFormat="1" ht="18" x14ac:dyDescent="0.25">
      <c r="A90" s="96" t="str">
        <f>VLOOKUP(E90,'LISTADO ATM'!$A$2:$C$901,3,0)</f>
        <v>NORTE</v>
      </c>
      <c r="B90" s="113" t="s">
        <v>2576</v>
      </c>
      <c r="C90" s="97">
        <v>44264.432581018518</v>
      </c>
      <c r="D90" s="96" t="s">
        <v>2190</v>
      </c>
      <c r="E90" s="106">
        <v>985</v>
      </c>
      <c r="F90" s="96" t="str">
        <f>VLOOKUP(E90,VIP!$A$2:$O11755,2,0)</f>
        <v>DRBR985</v>
      </c>
      <c r="G90" s="96" t="str">
        <f>VLOOKUP(E90,'LISTADO ATM'!$A$2:$B$900,2,0)</f>
        <v xml:space="preserve">ATM Oficina Dajabón II </v>
      </c>
      <c r="H90" s="96" t="str">
        <f>VLOOKUP(E90,VIP!$A$2:$O16676,7,FALSE)</f>
        <v>Si</v>
      </c>
      <c r="I90" s="96" t="str">
        <f>VLOOKUP(E90,VIP!$A$2:$O8641,8,FALSE)</f>
        <v>Si</v>
      </c>
      <c r="J90" s="96" t="str">
        <f>VLOOKUP(E90,VIP!$A$2:$O8591,8,FALSE)</f>
        <v>Si</v>
      </c>
      <c r="K90" s="96" t="str">
        <f>VLOOKUP(E90,VIP!$A$2:$O12165,6,0)</f>
        <v>NO</v>
      </c>
      <c r="L90" s="98" t="s">
        <v>2493</v>
      </c>
      <c r="M90" s="101" t="s">
        <v>2574</v>
      </c>
      <c r="N90" s="99" t="s">
        <v>2476</v>
      </c>
      <c r="O90" s="96" t="s">
        <v>2499</v>
      </c>
      <c r="P90" s="101"/>
      <c r="Q90" s="131">
        <v>44442.779861111114</v>
      </c>
    </row>
    <row r="91" spans="1:17" s="102" customFormat="1" ht="18" x14ac:dyDescent="0.25">
      <c r="A91" s="96" t="str">
        <f>VLOOKUP(E91,'LISTADO ATM'!$A$2:$C$901,3,0)</f>
        <v>SUR</v>
      </c>
      <c r="B91" s="113" t="s">
        <v>2575</v>
      </c>
      <c r="C91" s="97">
        <v>44264.441678240742</v>
      </c>
      <c r="D91" s="96" t="s">
        <v>2189</v>
      </c>
      <c r="E91" s="106">
        <v>5</v>
      </c>
      <c r="F91" s="96" t="str">
        <f>VLOOKUP(E91,VIP!$A$2:$O11754,2,0)</f>
        <v>DRBR005</v>
      </c>
      <c r="G91" s="96" t="str">
        <f>VLOOKUP(E91,'LISTADO ATM'!$A$2:$B$900,2,0)</f>
        <v>ATM Oficina Autoservicio Villa Ofelia (San Juan)</v>
      </c>
      <c r="H91" s="96" t="str">
        <f>VLOOKUP(E91,VIP!$A$2:$O16675,7,FALSE)</f>
        <v>Si</v>
      </c>
      <c r="I91" s="96" t="str">
        <f>VLOOKUP(E91,VIP!$A$2:$O8640,8,FALSE)</f>
        <v>Si</v>
      </c>
      <c r="J91" s="96" t="str">
        <f>VLOOKUP(E91,VIP!$A$2:$O8590,8,FALSE)</f>
        <v>Si</v>
      </c>
      <c r="K91" s="96" t="str">
        <f>VLOOKUP(E91,VIP!$A$2:$O12164,6,0)</f>
        <v>NO</v>
      </c>
      <c r="L91" s="98" t="s">
        <v>2228</v>
      </c>
      <c r="M91" s="101" t="s">
        <v>2574</v>
      </c>
      <c r="N91" s="99" t="s">
        <v>2476</v>
      </c>
      <c r="O91" s="96" t="s">
        <v>2478</v>
      </c>
      <c r="P91" s="101"/>
      <c r="Q91" s="131">
        <v>44248.601342534719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2594</v>
      </c>
      <c r="C92" s="97">
        <v>44264.446145833332</v>
      </c>
      <c r="D92" s="96" t="s">
        <v>2589</v>
      </c>
      <c r="E92" s="106">
        <v>414</v>
      </c>
      <c r="F92" s="96" t="str">
        <f>VLOOKUP(E92,VIP!$A$2:$O11771,2,0)</f>
        <v>DRBR414</v>
      </c>
      <c r="G92" s="96" t="str">
        <f>VLOOKUP(E92,'LISTADO ATM'!$A$2:$B$900,2,0)</f>
        <v>ATM Villa Francisca II</v>
      </c>
      <c r="H92" s="96" t="str">
        <f>VLOOKUP(E92,VIP!$A$2:$O16692,7,FALSE)</f>
        <v>Si</v>
      </c>
      <c r="I92" s="96" t="str">
        <f>VLOOKUP(E92,VIP!$A$2:$O8657,8,FALSE)</f>
        <v>Si</v>
      </c>
      <c r="J92" s="96" t="str">
        <f>VLOOKUP(E92,VIP!$A$2:$O8607,8,FALSE)</f>
        <v>Si</v>
      </c>
      <c r="K92" s="96" t="str">
        <f>VLOOKUP(E92,VIP!$A$2:$O12181,6,0)</f>
        <v>SI</v>
      </c>
      <c r="L92" s="98" t="s">
        <v>2597</v>
      </c>
      <c r="M92" s="101" t="s">
        <v>2574</v>
      </c>
      <c r="N92" s="101" t="s">
        <v>2511</v>
      </c>
      <c r="O92" s="96" t="s">
        <v>2596</v>
      </c>
      <c r="P92" s="101" t="s">
        <v>2599</v>
      </c>
      <c r="Q92" s="131" t="s">
        <v>2597</v>
      </c>
    </row>
    <row r="93" spans="1:17" s="102" customFormat="1" ht="18" x14ac:dyDescent="0.25">
      <c r="A93" s="96" t="str">
        <f>VLOOKUP(E93,'LISTADO ATM'!$A$2:$C$901,3,0)</f>
        <v>NORTE</v>
      </c>
      <c r="B93" s="113" t="s">
        <v>2593</v>
      </c>
      <c r="C93" s="97">
        <v>44264.447500000002</v>
      </c>
      <c r="D93" s="96" t="s">
        <v>2589</v>
      </c>
      <c r="E93" s="106">
        <v>266</v>
      </c>
      <c r="F93" s="96" t="str">
        <f>VLOOKUP(E93,VIP!$A$2:$O11770,2,0)</f>
        <v>DRBR266</v>
      </c>
      <c r="G93" s="96" t="str">
        <f>VLOOKUP(E93,'LISTADO ATM'!$A$2:$B$900,2,0)</f>
        <v xml:space="preserve">ATM Oficina Villa Francisca </v>
      </c>
      <c r="H93" s="96" t="str">
        <f>VLOOKUP(E93,VIP!$A$2:$O16691,7,FALSE)</f>
        <v>Si</v>
      </c>
      <c r="I93" s="96" t="str">
        <f>VLOOKUP(E93,VIP!$A$2:$O8656,8,FALSE)</f>
        <v>Si</v>
      </c>
      <c r="J93" s="96" t="str">
        <f>VLOOKUP(E93,VIP!$A$2:$O8606,8,FALSE)</f>
        <v>Si</v>
      </c>
      <c r="K93" s="96" t="str">
        <f>VLOOKUP(E93,VIP!$A$2:$O12180,6,0)</f>
        <v>NO</v>
      </c>
      <c r="L93" s="98" t="s">
        <v>2597</v>
      </c>
      <c r="M93" s="101" t="s">
        <v>2574</v>
      </c>
      <c r="N93" s="101" t="s">
        <v>2511</v>
      </c>
      <c r="O93" s="96" t="s">
        <v>2596</v>
      </c>
      <c r="P93" s="101" t="s">
        <v>2599</v>
      </c>
      <c r="Q93" s="131" t="s">
        <v>2597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2592</v>
      </c>
      <c r="C94" s="97">
        <v>44264.449004629627</v>
      </c>
      <c r="D94" s="96" t="s">
        <v>2589</v>
      </c>
      <c r="E94" s="106">
        <v>614</v>
      </c>
      <c r="F94" s="96" t="e">
        <f>VLOOKUP(E94,VIP!$A$2:$O11769,2,0)</f>
        <v>#N/A</v>
      </c>
      <c r="G94" s="96" t="str">
        <f>VLOOKUP(E94,'LISTADO ATM'!$A$2:$B$900,2,0)</f>
        <v>ATM S/M Bravo Pontezuela</v>
      </c>
      <c r="H94" s="96" t="e">
        <f>VLOOKUP(E94,VIP!$A$2:$O16690,7,FALSE)</f>
        <v>#N/A</v>
      </c>
      <c r="I94" s="96" t="e">
        <f>VLOOKUP(E94,VIP!$A$2:$O8655,8,FALSE)</f>
        <v>#N/A</v>
      </c>
      <c r="J94" s="96" t="e">
        <f>VLOOKUP(E94,VIP!$A$2:$O8605,8,FALSE)</f>
        <v>#N/A</v>
      </c>
      <c r="K94" s="96" t="e">
        <f>VLOOKUP(E94,VIP!$A$2:$O12179,6,0)</f>
        <v>#N/A</v>
      </c>
      <c r="L94" s="98" t="s">
        <v>2597</v>
      </c>
      <c r="M94" s="101" t="s">
        <v>2574</v>
      </c>
      <c r="N94" s="101" t="s">
        <v>2511</v>
      </c>
      <c r="O94" s="96" t="s">
        <v>2596</v>
      </c>
      <c r="P94" s="101" t="s">
        <v>2599</v>
      </c>
      <c r="Q94" s="131" t="s">
        <v>2597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2591</v>
      </c>
      <c r="C95" s="97">
        <v>44264.452731481484</v>
      </c>
      <c r="D95" s="96" t="s">
        <v>2589</v>
      </c>
      <c r="E95" s="106">
        <v>721</v>
      </c>
      <c r="F95" s="96" t="str">
        <f>VLOOKUP(E95,VIP!$A$2:$O11768,2,0)</f>
        <v>DRBR23A</v>
      </c>
      <c r="G95" s="96" t="str">
        <f>VLOOKUP(E95,'LISTADO ATM'!$A$2:$B$900,2,0)</f>
        <v xml:space="preserve">ATM Oficina Charles de Gaulle II </v>
      </c>
      <c r="H95" s="96" t="str">
        <f>VLOOKUP(E95,VIP!$A$2:$O16689,7,FALSE)</f>
        <v>Si</v>
      </c>
      <c r="I95" s="96" t="str">
        <f>VLOOKUP(E95,VIP!$A$2:$O8654,8,FALSE)</f>
        <v>Si</v>
      </c>
      <c r="J95" s="96" t="str">
        <f>VLOOKUP(E95,VIP!$A$2:$O8604,8,FALSE)</f>
        <v>Si</v>
      </c>
      <c r="K95" s="96" t="str">
        <f>VLOOKUP(E95,VIP!$A$2:$O12178,6,0)</f>
        <v>NO</v>
      </c>
      <c r="L95" s="98" t="s">
        <v>2597</v>
      </c>
      <c r="M95" s="101" t="s">
        <v>2574</v>
      </c>
      <c r="N95" s="101" t="s">
        <v>2511</v>
      </c>
      <c r="O95" s="96" t="s">
        <v>2596</v>
      </c>
      <c r="P95" s="101" t="s">
        <v>2599</v>
      </c>
      <c r="Q95" s="131" t="s">
        <v>2597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2614</v>
      </c>
      <c r="C96" s="97">
        <v>44264.464895833335</v>
      </c>
      <c r="D96" s="96" t="s">
        <v>2190</v>
      </c>
      <c r="E96" s="106">
        <v>380</v>
      </c>
      <c r="F96" s="96" t="str">
        <f>VLOOKUP(E96,VIP!$A$2:$O11782,2,0)</f>
        <v>DRBR380</v>
      </c>
      <c r="G96" s="96" t="str">
        <f>VLOOKUP(E96,'LISTADO ATM'!$A$2:$B$900,2,0)</f>
        <v xml:space="preserve">ATM Oficina Navarrete </v>
      </c>
      <c r="H96" s="96" t="str">
        <f>VLOOKUP(E96,VIP!$A$2:$O16703,7,FALSE)</f>
        <v>Si</v>
      </c>
      <c r="I96" s="96" t="str">
        <f>VLOOKUP(E96,VIP!$A$2:$O8668,8,FALSE)</f>
        <v>Si</v>
      </c>
      <c r="J96" s="96" t="str">
        <f>VLOOKUP(E96,VIP!$A$2:$O8618,8,FALSE)</f>
        <v>Si</v>
      </c>
      <c r="K96" s="96" t="str">
        <f>VLOOKUP(E96,VIP!$A$2:$O12192,6,0)</f>
        <v>NO</v>
      </c>
      <c r="L96" s="98" t="s">
        <v>2228</v>
      </c>
      <c r="M96" s="101" t="s">
        <v>2574</v>
      </c>
      <c r="N96" s="99" t="s">
        <v>2476</v>
      </c>
      <c r="O96" s="96" t="s">
        <v>2494</v>
      </c>
      <c r="P96" s="101"/>
      <c r="Q96" s="131">
        <v>44442.779861111114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2630</v>
      </c>
      <c r="C97" s="97">
        <v>44264.466516203705</v>
      </c>
      <c r="D97" s="96" t="s">
        <v>2632</v>
      </c>
      <c r="E97" s="106">
        <v>696</v>
      </c>
      <c r="F97" s="96" t="str">
        <f>VLOOKUP(E97,VIP!$A$2:$O11800,2,0)</f>
        <v>DRBR696</v>
      </c>
      <c r="G97" s="96" t="str">
        <f>VLOOKUP(E97,'LISTADO ATM'!$A$2:$B$900,2,0)</f>
        <v>ATM Olé Jacobo Majluta</v>
      </c>
      <c r="H97" s="96" t="str">
        <f>VLOOKUP(E97,VIP!$A$2:$O16721,7,FALSE)</f>
        <v>Si</v>
      </c>
      <c r="I97" s="96" t="str">
        <f>VLOOKUP(E97,VIP!$A$2:$O8686,8,FALSE)</f>
        <v>Si</v>
      </c>
      <c r="J97" s="96" t="str">
        <f>VLOOKUP(E97,VIP!$A$2:$O8636,8,FALSE)</f>
        <v>Si</v>
      </c>
      <c r="K97" s="96" t="str">
        <f>VLOOKUP(E97,VIP!$A$2:$O12210,6,0)</f>
        <v>NO</v>
      </c>
      <c r="L97" s="98" t="s">
        <v>2493</v>
      </c>
      <c r="M97" s="101" t="s">
        <v>2574</v>
      </c>
      <c r="N97" s="101" t="s">
        <v>2511</v>
      </c>
      <c r="O97" s="96" t="s">
        <v>2637</v>
      </c>
      <c r="P97" s="101"/>
      <c r="Q97" s="134" t="s">
        <v>2493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2613</v>
      </c>
      <c r="C98" s="97">
        <v>44264.469409722224</v>
      </c>
      <c r="D98" s="96" t="s">
        <v>2472</v>
      </c>
      <c r="E98" s="106">
        <v>572</v>
      </c>
      <c r="F98" s="96" t="str">
        <f>VLOOKUP(E98,VIP!$A$2:$O11781,2,0)</f>
        <v>DRBR174</v>
      </c>
      <c r="G98" s="96" t="str">
        <f>VLOOKUP(E98,'LISTADO ATM'!$A$2:$B$900,2,0)</f>
        <v xml:space="preserve">ATM Olé Ovando </v>
      </c>
      <c r="H98" s="96" t="str">
        <f>VLOOKUP(E98,VIP!$A$2:$O16702,7,FALSE)</f>
        <v>Si</v>
      </c>
      <c r="I98" s="96" t="str">
        <f>VLOOKUP(E98,VIP!$A$2:$O8667,8,FALSE)</f>
        <v>Si</v>
      </c>
      <c r="J98" s="96" t="str">
        <f>VLOOKUP(E98,VIP!$A$2:$O8617,8,FALSE)</f>
        <v>Si</v>
      </c>
      <c r="K98" s="96" t="str">
        <f>VLOOKUP(E98,VIP!$A$2:$O12191,6,0)</f>
        <v>NO</v>
      </c>
      <c r="L98" s="98" t="s">
        <v>2462</v>
      </c>
      <c r="M98" s="101" t="s">
        <v>2574</v>
      </c>
      <c r="N98" s="99" t="s">
        <v>2476</v>
      </c>
      <c r="O98" s="96" t="s">
        <v>2477</v>
      </c>
      <c r="P98" s="101"/>
      <c r="Q98" s="131">
        <v>44256.601342534719</v>
      </c>
    </row>
    <row r="99" spans="1:17" s="102" customFormat="1" ht="18" x14ac:dyDescent="0.25">
      <c r="A99" s="96" t="str">
        <f>VLOOKUP(E99,'LISTADO ATM'!$A$2:$C$901,3,0)</f>
        <v>DISTRITO NACIONAL</v>
      </c>
      <c r="B99" s="113" t="s">
        <v>2612</v>
      </c>
      <c r="C99" s="97">
        <v>44264.471435185187</v>
      </c>
      <c r="D99" s="96" t="s">
        <v>2472</v>
      </c>
      <c r="E99" s="106">
        <v>438</v>
      </c>
      <c r="F99" s="96" t="str">
        <f>VLOOKUP(E99,VIP!$A$2:$O11780,2,0)</f>
        <v>DRBR438</v>
      </c>
      <c r="G99" s="96" t="str">
        <f>VLOOKUP(E99,'LISTADO ATM'!$A$2:$B$900,2,0)</f>
        <v xml:space="preserve">ATM Autobanco Torre IV </v>
      </c>
      <c r="H99" s="96" t="str">
        <f>VLOOKUP(E99,VIP!$A$2:$O16701,7,FALSE)</f>
        <v>Si</v>
      </c>
      <c r="I99" s="96" t="str">
        <f>VLOOKUP(E99,VIP!$A$2:$O8666,8,FALSE)</f>
        <v>Si</v>
      </c>
      <c r="J99" s="96" t="str">
        <f>VLOOKUP(E99,VIP!$A$2:$O8616,8,FALSE)</f>
        <v>Si</v>
      </c>
      <c r="K99" s="96" t="str">
        <f>VLOOKUP(E99,VIP!$A$2:$O12190,6,0)</f>
        <v>SI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101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2629</v>
      </c>
      <c r="C100" s="97">
        <v>44264.473576388889</v>
      </c>
      <c r="D100" s="96" t="s">
        <v>2631</v>
      </c>
      <c r="E100" s="106">
        <v>198</v>
      </c>
      <c r="F100" s="96" t="str">
        <f>VLOOKUP(E100,VIP!$A$2:$O11799,2,0)</f>
        <v>DRBR198</v>
      </c>
      <c r="G100" s="96" t="str">
        <f>VLOOKUP(E100,'LISTADO ATM'!$A$2:$B$900,2,0)</f>
        <v xml:space="preserve">ATM Almacenes El Encanto  (Santiago) </v>
      </c>
      <c r="H100" s="96" t="str">
        <f>VLOOKUP(E100,VIP!$A$2:$O16720,7,FALSE)</f>
        <v>NO</v>
      </c>
      <c r="I100" s="96" t="str">
        <f>VLOOKUP(E100,VIP!$A$2:$O8685,8,FALSE)</f>
        <v>NO</v>
      </c>
      <c r="J100" s="96" t="str">
        <f>VLOOKUP(E100,VIP!$A$2:$O8635,8,FALSE)</f>
        <v>NO</v>
      </c>
      <c r="K100" s="96" t="str">
        <f>VLOOKUP(E100,VIP!$A$2:$O12209,6,0)</f>
        <v>NO</v>
      </c>
      <c r="L100" s="98" t="s">
        <v>2430</v>
      </c>
      <c r="M100" s="101" t="s">
        <v>2574</v>
      </c>
      <c r="N100" s="101" t="s">
        <v>2511</v>
      </c>
      <c r="O100" s="96" t="s">
        <v>2636</v>
      </c>
      <c r="P100" s="101"/>
      <c r="Q100" s="134" t="s">
        <v>2430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2611</v>
      </c>
      <c r="C101" s="97">
        <v>44264.475115740737</v>
      </c>
      <c r="D101" s="96" t="s">
        <v>2472</v>
      </c>
      <c r="E101" s="106">
        <v>435</v>
      </c>
      <c r="F101" s="96" t="str">
        <f>VLOOKUP(E101,VIP!$A$2:$O11779,2,0)</f>
        <v>DRBR435</v>
      </c>
      <c r="G101" s="96" t="str">
        <f>VLOOKUP(E101,'LISTADO ATM'!$A$2:$B$900,2,0)</f>
        <v xml:space="preserve">ATM Autobanco Torre I </v>
      </c>
      <c r="H101" s="96" t="str">
        <f>VLOOKUP(E101,VIP!$A$2:$O16700,7,FALSE)</f>
        <v>Si</v>
      </c>
      <c r="I101" s="96" t="str">
        <f>VLOOKUP(E101,VIP!$A$2:$O8665,8,FALSE)</f>
        <v>Si</v>
      </c>
      <c r="J101" s="96" t="str">
        <f>VLOOKUP(E101,VIP!$A$2:$O8615,8,FALSE)</f>
        <v>Si</v>
      </c>
      <c r="K101" s="96" t="str">
        <f>VLOOKUP(E101,VIP!$A$2:$O12189,6,0)</f>
        <v>SI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01"/>
      <c r="Q101" s="100" t="s">
        <v>2430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2628</v>
      </c>
      <c r="C102" s="97">
        <v>44264.485590277778</v>
      </c>
      <c r="D102" s="96" t="s">
        <v>2589</v>
      </c>
      <c r="E102" s="106">
        <v>139</v>
      </c>
      <c r="F102" s="96" t="str">
        <f>VLOOKUP(E102,VIP!$A$2:$O11798,2,0)</f>
        <v>DRBR139</v>
      </c>
      <c r="G102" s="96" t="str">
        <f>VLOOKUP(E102,'LISTADO ATM'!$A$2:$B$900,2,0)</f>
        <v xml:space="preserve">ATM Oficina Plaza Lama Zona Oriental I </v>
      </c>
      <c r="H102" s="96" t="str">
        <f>VLOOKUP(E102,VIP!$A$2:$O16719,7,FALSE)</f>
        <v>Si</v>
      </c>
      <c r="I102" s="96" t="str">
        <f>VLOOKUP(E102,VIP!$A$2:$O8684,8,FALSE)</f>
        <v>Si</v>
      </c>
      <c r="J102" s="96" t="str">
        <f>VLOOKUP(E102,VIP!$A$2:$O8634,8,FALSE)</f>
        <v>Si</v>
      </c>
      <c r="K102" s="96" t="str">
        <f>VLOOKUP(E102,VIP!$A$2:$O12208,6,0)</f>
        <v>NO</v>
      </c>
      <c r="L102" s="98" t="s">
        <v>2598</v>
      </c>
      <c r="M102" s="101" t="s">
        <v>2574</v>
      </c>
      <c r="N102" s="101" t="s">
        <v>2511</v>
      </c>
      <c r="O102" s="96" t="s">
        <v>2635</v>
      </c>
      <c r="P102" s="101" t="s">
        <v>2600</v>
      </c>
      <c r="Q102" s="131" t="s">
        <v>2598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2610</v>
      </c>
      <c r="C103" s="97">
        <v>44264.486562500002</v>
      </c>
      <c r="D103" s="96" t="s">
        <v>2189</v>
      </c>
      <c r="E103" s="106">
        <v>300</v>
      </c>
      <c r="F103" s="96" t="str">
        <f>VLOOKUP(E103,VIP!$A$2:$O11778,2,0)</f>
        <v>DRBR300</v>
      </c>
      <c r="G103" s="96" t="str">
        <f>VLOOKUP(E103,'LISTADO ATM'!$A$2:$B$900,2,0)</f>
        <v xml:space="preserve">ATM S/M Aprezio Los Guaricanos </v>
      </c>
      <c r="H103" s="96" t="str">
        <f>VLOOKUP(E103,VIP!$A$2:$O16699,7,FALSE)</f>
        <v>Si</v>
      </c>
      <c r="I103" s="96" t="str">
        <f>VLOOKUP(E103,VIP!$A$2:$O8664,8,FALSE)</f>
        <v>Si</v>
      </c>
      <c r="J103" s="96" t="str">
        <f>VLOOKUP(E103,VIP!$A$2:$O8614,8,FALSE)</f>
        <v>Si</v>
      </c>
      <c r="K103" s="96" t="str">
        <f>VLOOKUP(E103,VIP!$A$2:$O12188,6,0)</f>
        <v>NO</v>
      </c>
      <c r="L103" s="98" t="s">
        <v>2493</v>
      </c>
      <c r="M103" s="101" t="s">
        <v>2574</v>
      </c>
      <c r="N103" s="99" t="s">
        <v>2476</v>
      </c>
      <c r="O103" s="96" t="s">
        <v>2478</v>
      </c>
      <c r="P103" s="101"/>
      <c r="Q103" s="131">
        <v>44442.779861111114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2627</v>
      </c>
      <c r="C104" s="97">
        <v>44264.487060185187</v>
      </c>
      <c r="D104" s="96" t="s">
        <v>2589</v>
      </c>
      <c r="E104" s="106">
        <v>272</v>
      </c>
      <c r="F104" s="96" t="str">
        <f>VLOOKUP(E104,VIP!$A$2:$O11797,2,0)</f>
        <v>DRBR272</v>
      </c>
      <c r="G104" s="96" t="str">
        <f>VLOOKUP(E104,'LISTADO ATM'!$A$2:$B$900,2,0)</f>
        <v xml:space="preserve">ATM Cámara de Diputados </v>
      </c>
      <c r="H104" s="96" t="str">
        <f>VLOOKUP(E104,VIP!$A$2:$O16718,7,FALSE)</f>
        <v>Si</v>
      </c>
      <c r="I104" s="96" t="str">
        <f>VLOOKUP(E104,VIP!$A$2:$O8683,8,FALSE)</f>
        <v>Si</v>
      </c>
      <c r="J104" s="96" t="str">
        <f>VLOOKUP(E104,VIP!$A$2:$O8633,8,FALSE)</f>
        <v>Si</v>
      </c>
      <c r="K104" s="96" t="str">
        <f>VLOOKUP(E104,VIP!$A$2:$O12207,6,0)</f>
        <v>NO</v>
      </c>
      <c r="L104" s="98" t="s">
        <v>2597</v>
      </c>
      <c r="M104" s="101" t="s">
        <v>2574</v>
      </c>
      <c r="N104" s="101" t="s">
        <v>2511</v>
      </c>
      <c r="O104" s="96" t="s">
        <v>2635</v>
      </c>
      <c r="P104" s="101" t="s">
        <v>2599</v>
      </c>
      <c r="Q104" s="131" t="s">
        <v>2597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2626</v>
      </c>
      <c r="C105" s="97">
        <v>44264.487233796295</v>
      </c>
      <c r="D105" s="96" t="s">
        <v>2189</v>
      </c>
      <c r="E105" s="106">
        <v>648</v>
      </c>
      <c r="F105" s="96" t="str">
        <f>VLOOKUP(E105,VIP!$A$2:$O11796,2,0)</f>
        <v>DRBR190</v>
      </c>
      <c r="G105" s="96" t="str">
        <f>VLOOKUP(E105,'LISTADO ATM'!$A$2:$B$900,2,0)</f>
        <v xml:space="preserve">ATM Hermandad de Pensionados </v>
      </c>
      <c r="H105" s="96" t="str">
        <f>VLOOKUP(E105,VIP!$A$2:$O16717,7,FALSE)</f>
        <v>Si</v>
      </c>
      <c r="I105" s="96" t="str">
        <f>VLOOKUP(E105,VIP!$A$2:$O8682,8,FALSE)</f>
        <v>No</v>
      </c>
      <c r="J105" s="96" t="str">
        <f>VLOOKUP(E105,VIP!$A$2:$O8632,8,FALSE)</f>
        <v>No</v>
      </c>
      <c r="K105" s="96" t="str">
        <f>VLOOKUP(E105,VIP!$A$2:$O12206,6,0)</f>
        <v>NO</v>
      </c>
      <c r="L105" s="98" t="s">
        <v>2493</v>
      </c>
      <c r="M105" s="101" t="s">
        <v>2574</v>
      </c>
      <c r="N105" s="101" t="s">
        <v>2511</v>
      </c>
      <c r="O105" s="96" t="s">
        <v>2478</v>
      </c>
      <c r="P105" s="101"/>
      <c r="Q105" s="134" t="s">
        <v>2493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2609</v>
      </c>
      <c r="C106" s="97">
        <v>44264.519108796296</v>
      </c>
      <c r="D106" s="96" t="s">
        <v>2472</v>
      </c>
      <c r="E106" s="106">
        <v>658</v>
      </c>
      <c r="F106" s="96" t="str">
        <f>VLOOKUP(E106,VIP!$A$2:$O11777,2,0)</f>
        <v>DRBR658</v>
      </c>
      <c r="G106" s="96" t="str">
        <f>VLOOKUP(E106,'LISTADO ATM'!$A$2:$B$900,2,0)</f>
        <v>ATM Cámara de Cuentas</v>
      </c>
      <c r="H106" s="96" t="str">
        <f>VLOOKUP(E106,VIP!$A$2:$O16698,7,FALSE)</f>
        <v>Si</v>
      </c>
      <c r="I106" s="96" t="str">
        <f>VLOOKUP(E106,VIP!$A$2:$O8663,8,FALSE)</f>
        <v>Si</v>
      </c>
      <c r="J106" s="96" t="str">
        <f>VLOOKUP(E106,VIP!$A$2:$O8613,8,FALSE)</f>
        <v>Si</v>
      </c>
      <c r="K106" s="96" t="str">
        <f>VLOOKUP(E106,VIP!$A$2:$O12187,6,0)</f>
        <v>NO</v>
      </c>
      <c r="L106" s="98" t="s">
        <v>2462</v>
      </c>
      <c r="M106" s="101" t="s">
        <v>2574</v>
      </c>
      <c r="N106" s="99" t="s">
        <v>2476</v>
      </c>
      <c r="O106" s="96" t="s">
        <v>2477</v>
      </c>
      <c r="P106" s="101"/>
      <c r="Q106" s="131">
        <v>44256.601342534719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2608</v>
      </c>
      <c r="C107" s="97">
        <v>44264.553182870368</v>
      </c>
      <c r="D107" s="96" t="s">
        <v>2189</v>
      </c>
      <c r="E107" s="106">
        <v>240</v>
      </c>
      <c r="F107" s="96" t="str">
        <f>VLOOKUP(E107,VIP!$A$2:$O11776,2,0)</f>
        <v>DRBR24D</v>
      </c>
      <c r="G107" s="96" t="str">
        <f>VLOOKUP(E107,'LISTADO ATM'!$A$2:$B$900,2,0)</f>
        <v xml:space="preserve">ATM Oficina Carrefour I </v>
      </c>
      <c r="H107" s="96" t="str">
        <f>VLOOKUP(E107,VIP!$A$2:$O16697,7,FALSE)</f>
        <v>Si</v>
      </c>
      <c r="I107" s="96" t="str">
        <f>VLOOKUP(E107,VIP!$A$2:$O8662,8,FALSE)</f>
        <v>Si</v>
      </c>
      <c r="J107" s="96" t="str">
        <f>VLOOKUP(E107,VIP!$A$2:$O8612,8,FALSE)</f>
        <v>Si</v>
      </c>
      <c r="K107" s="96" t="str">
        <f>VLOOKUP(E107,VIP!$A$2:$O12186,6,0)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1"/>
      <c r="Q107" s="100" t="s">
        <v>2228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2625</v>
      </c>
      <c r="C108" s="97">
        <v>44264.564768518518</v>
      </c>
      <c r="D108" s="96" t="s">
        <v>2589</v>
      </c>
      <c r="E108" s="106">
        <v>774</v>
      </c>
      <c r="F108" s="96" t="str">
        <f>VLOOKUP(E108,VIP!$A$2:$O11794,2,0)</f>
        <v>DRBR061</v>
      </c>
      <c r="G108" s="96" t="str">
        <f>VLOOKUP(E108,'LISTADO ATM'!$A$2:$B$900,2,0)</f>
        <v xml:space="preserve">ATM Oficina Montecristi </v>
      </c>
      <c r="H108" s="96" t="str">
        <f>VLOOKUP(E108,VIP!$A$2:$O16715,7,FALSE)</f>
        <v>Si</v>
      </c>
      <c r="I108" s="96" t="str">
        <f>VLOOKUP(E108,VIP!$A$2:$O8680,8,FALSE)</f>
        <v>Si</v>
      </c>
      <c r="J108" s="96" t="str">
        <f>VLOOKUP(E108,VIP!$A$2:$O8630,8,FALSE)</f>
        <v>Si</v>
      </c>
      <c r="K108" s="96" t="str">
        <f>VLOOKUP(E108,VIP!$A$2:$O12204,6,0)</f>
        <v>NO</v>
      </c>
      <c r="L108" s="98" t="s">
        <v>2597</v>
      </c>
      <c r="M108" s="101" t="s">
        <v>2574</v>
      </c>
      <c r="N108" s="101" t="s">
        <v>2511</v>
      </c>
      <c r="O108" s="96" t="s">
        <v>2635</v>
      </c>
      <c r="P108" s="101" t="s">
        <v>2599</v>
      </c>
      <c r="Q108" s="131" t="s">
        <v>2597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2607</v>
      </c>
      <c r="C109" s="97">
        <v>44264.565196759257</v>
      </c>
      <c r="D109" s="96" t="s">
        <v>2589</v>
      </c>
      <c r="E109" s="106">
        <v>735</v>
      </c>
      <c r="F109" s="96" t="str">
        <f>VLOOKUP(E109,VIP!$A$2:$O11775,2,0)</f>
        <v>DRBR179</v>
      </c>
      <c r="G109" s="96" t="str">
        <f>VLOOKUP(E109,'LISTADO ATM'!$A$2:$B$900,2,0)</f>
        <v xml:space="preserve">ATM Oficina Independencia II  </v>
      </c>
      <c r="H109" s="96" t="str">
        <f>VLOOKUP(E109,VIP!$A$2:$O16696,7,FALSE)</f>
        <v>Si</v>
      </c>
      <c r="I109" s="96" t="str">
        <f>VLOOKUP(E109,VIP!$A$2:$O8661,8,FALSE)</f>
        <v>Si</v>
      </c>
      <c r="J109" s="96" t="str">
        <f>VLOOKUP(E109,VIP!$A$2:$O8611,8,FALSE)</f>
        <v>Si</v>
      </c>
      <c r="K109" s="96" t="str">
        <f>VLOOKUP(E109,VIP!$A$2:$O12185,6,0)</f>
        <v>NO</v>
      </c>
      <c r="L109" s="98" t="s">
        <v>2462</v>
      </c>
      <c r="M109" s="101" t="s">
        <v>2574</v>
      </c>
      <c r="N109" s="99" t="s">
        <v>2476</v>
      </c>
      <c r="O109" s="96" t="s">
        <v>2590</v>
      </c>
      <c r="P109" s="101"/>
      <c r="Q109" s="131">
        <v>44442.779861111114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2624</v>
      </c>
      <c r="C110" s="97">
        <v>44264.571562500001</v>
      </c>
      <c r="D110" s="96" t="s">
        <v>2589</v>
      </c>
      <c r="E110" s="106">
        <v>365</v>
      </c>
      <c r="F110" s="96" t="e">
        <f>VLOOKUP(E110,VIP!$A$2:$O11793,2,0)</f>
        <v>#N/A</v>
      </c>
      <c r="G110" s="96" t="str">
        <f>VLOOKUP(E110,'LISTADO ATM'!$A$2:$B$900,2,0)</f>
        <v>ATM CEMDOE</v>
      </c>
      <c r="H110" s="96" t="e">
        <f>VLOOKUP(E110,VIP!$A$2:$O16714,7,FALSE)</f>
        <v>#N/A</v>
      </c>
      <c r="I110" s="96" t="e">
        <f>VLOOKUP(E110,VIP!$A$2:$O8679,8,FALSE)</f>
        <v>#N/A</v>
      </c>
      <c r="J110" s="96" t="e">
        <f>VLOOKUP(E110,VIP!$A$2:$O8629,8,FALSE)</f>
        <v>#N/A</v>
      </c>
      <c r="K110" s="96" t="e">
        <f>VLOOKUP(E110,VIP!$A$2:$O12203,6,0)</f>
        <v>#N/A</v>
      </c>
      <c r="L110" s="98" t="s">
        <v>2598</v>
      </c>
      <c r="M110" s="101" t="s">
        <v>2574</v>
      </c>
      <c r="N110" s="101" t="s">
        <v>2511</v>
      </c>
      <c r="O110" s="96" t="s">
        <v>2635</v>
      </c>
      <c r="P110" s="101" t="s">
        <v>2600</v>
      </c>
      <c r="Q110" s="131" t="s">
        <v>2598</v>
      </c>
    </row>
    <row r="111" spans="1:17" s="102" customFormat="1" ht="18" x14ac:dyDescent="0.25">
      <c r="A111" s="96" t="str">
        <f>VLOOKUP(E111,'LISTADO ATM'!$A$2:$C$901,3,0)</f>
        <v>SUR</v>
      </c>
      <c r="B111" s="113" t="s">
        <v>2623</v>
      </c>
      <c r="C111" s="97">
        <v>44264.573564814818</v>
      </c>
      <c r="D111" s="96" t="s">
        <v>2589</v>
      </c>
      <c r="E111" s="106">
        <v>582</v>
      </c>
      <c r="F111" s="96" t="e">
        <f>VLOOKUP(E111,VIP!$A$2:$O11791,2,0)</f>
        <v>#N/A</v>
      </c>
      <c r="G111" s="96" t="str">
        <f>VLOOKUP(E111,'LISTADO ATM'!$A$2:$B$900,2,0)</f>
        <v>ATM Estación Sabana Yegua</v>
      </c>
      <c r="H111" s="96" t="e">
        <f>VLOOKUP(E111,VIP!$A$2:$O16712,7,FALSE)</f>
        <v>#N/A</v>
      </c>
      <c r="I111" s="96" t="e">
        <f>VLOOKUP(E111,VIP!$A$2:$O8677,8,FALSE)</f>
        <v>#N/A</v>
      </c>
      <c r="J111" s="96" t="e">
        <f>VLOOKUP(E111,VIP!$A$2:$O8627,8,FALSE)</f>
        <v>#N/A</v>
      </c>
      <c r="K111" s="96" t="e">
        <f>VLOOKUP(E111,VIP!$A$2:$O12201,6,0)</f>
        <v>#N/A</v>
      </c>
      <c r="L111" s="98" t="s">
        <v>2597</v>
      </c>
      <c r="M111" s="101" t="s">
        <v>2574</v>
      </c>
      <c r="N111" s="101" t="s">
        <v>2511</v>
      </c>
      <c r="O111" s="96" t="s">
        <v>2596</v>
      </c>
      <c r="P111" s="101" t="s">
        <v>2599</v>
      </c>
      <c r="Q111" s="131" t="s">
        <v>2597</v>
      </c>
    </row>
    <row r="112" spans="1:17" s="102" customFormat="1" ht="18" x14ac:dyDescent="0.25">
      <c r="A112" s="96" t="str">
        <f>VLOOKUP(E112,'LISTADO ATM'!$A$2:$C$901,3,0)</f>
        <v>ESTE</v>
      </c>
      <c r="B112" s="113" t="s">
        <v>2622</v>
      </c>
      <c r="C112" s="97">
        <v>44264.573576388888</v>
      </c>
      <c r="D112" s="96" t="s">
        <v>2589</v>
      </c>
      <c r="E112" s="106">
        <v>923</v>
      </c>
      <c r="F112" s="96" t="str">
        <f>VLOOKUP(E112,VIP!$A$2:$O11790,2,0)</f>
        <v>DRBR923</v>
      </c>
      <c r="G112" s="96" t="str">
        <f>VLOOKUP(E112,'LISTADO ATM'!$A$2:$B$900,2,0)</f>
        <v xml:space="preserve">ATM Agroindustrial San Pedro de Macorís </v>
      </c>
      <c r="H112" s="96" t="str">
        <f>VLOOKUP(E112,VIP!$A$2:$O16711,7,FALSE)</f>
        <v>Si</v>
      </c>
      <c r="I112" s="96" t="str">
        <f>VLOOKUP(E112,VIP!$A$2:$O8676,8,FALSE)</f>
        <v>Si</v>
      </c>
      <c r="J112" s="96" t="str">
        <f>VLOOKUP(E112,VIP!$A$2:$O8626,8,FALSE)</f>
        <v>Si</v>
      </c>
      <c r="K112" s="96" t="str">
        <f>VLOOKUP(E112,VIP!$A$2:$O12200,6,0)</f>
        <v>NO</v>
      </c>
      <c r="L112" s="98" t="s">
        <v>2598</v>
      </c>
      <c r="M112" s="101" t="s">
        <v>2574</v>
      </c>
      <c r="N112" s="101" t="s">
        <v>2511</v>
      </c>
      <c r="O112" s="96" t="s">
        <v>2635</v>
      </c>
      <c r="P112" s="101" t="s">
        <v>2600</v>
      </c>
      <c r="Q112" s="131" t="s">
        <v>2598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2606</v>
      </c>
      <c r="C113" s="97">
        <v>44264.57403935185</v>
      </c>
      <c r="D113" s="96" t="s">
        <v>2472</v>
      </c>
      <c r="E113" s="106">
        <v>486</v>
      </c>
      <c r="F113" s="96" t="str">
        <f>VLOOKUP(E113,VIP!$A$2:$O11774,2,0)</f>
        <v>DRBR486</v>
      </c>
      <c r="G113" s="96" t="str">
        <f>VLOOKUP(E113,'LISTADO ATM'!$A$2:$B$900,2,0)</f>
        <v xml:space="preserve">ATM Olé La Caleta </v>
      </c>
      <c r="H113" s="96" t="str">
        <f>VLOOKUP(E113,VIP!$A$2:$O16695,7,FALSE)</f>
        <v>Si</v>
      </c>
      <c r="I113" s="96" t="str">
        <f>VLOOKUP(E113,VIP!$A$2:$O8660,8,FALSE)</f>
        <v>Si</v>
      </c>
      <c r="J113" s="96" t="str">
        <f>VLOOKUP(E113,VIP!$A$2:$O8610,8,FALSE)</f>
        <v>Si</v>
      </c>
      <c r="K113" s="96" t="str">
        <f>VLOOKUP(E113,VIP!$A$2:$O12184,6,0)</f>
        <v>NO</v>
      </c>
      <c r="L113" s="98" t="s">
        <v>2430</v>
      </c>
      <c r="M113" s="99" t="s">
        <v>2469</v>
      </c>
      <c r="N113" s="99" t="s">
        <v>2476</v>
      </c>
      <c r="O113" s="96" t="s">
        <v>2477</v>
      </c>
      <c r="P113" s="101"/>
      <c r="Q113" s="100" t="s">
        <v>2430</v>
      </c>
    </row>
    <row r="114" spans="1:17" s="102" customFormat="1" ht="18" x14ac:dyDescent="0.25">
      <c r="A114" s="96" t="str">
        <f>VLOOKUP(E114,'LISTADO ATM'!$A$2:$C$901,3,0)</f>
        <v>SUR</v>
      </c>
      <c r="B114" s="113" t="s">
        <v>2621</v>
      </c>
      <c r="C114" s="97">
        <v>44264.575162037036</v>
      </c>
      <c r="D114" s="96" t="s">
        <v>2589</v>
      </c>
      <c r="E114" s="106">
        <v>764</v>
      </c>
      <c r="F114" s="96" t="str">
        <f>VLOOKUP(E114,VIP!$A$2:$O11788,2,0)</f>
        <v>DRBR451</v>
      </c>
      <c r="G114" s="96" t="str">
        <f>VLOOKUP(E114,'LISTADO ATM'!$A$2:$B$900,2,0)</f>
        <v xml:space="preserve">ATM Oficina Elías Piña </v>
      </c>
      <c r="H114" s="96" t="str">
        <f>VLOOKUP(E114,VIP!$A$2:$O16709,7,FALSE)</f>
        <v>Si</v>
      </c>
      <c r="I114" s="96" t="str">
        <f>VLOOKUP(E114,VIP!$A$2:$O8674,8,FALSE)</f>
        <v>Si</v>
      </c>
      <c r="J114" s="96" t="str">
        <f>VLOOKUP(E114,VIP!$A$2:$O8624,8,FALSE)</f>
        <v>Si</v>
      </c>
      <c r="K114" s="96" t="str">
        <f>VLOOKUP(E114,VIP!$A$2:$O12198,6,0)</f>
        <v>NO</v>
      </c>
      <c r="L114" s="98" t="s">
        <v>2598</v>
      </c>
      <c r="M114" s="101" t="s">
        <v>2574</v>
      </c>
      <c r="N114" s="101" t="s">
        <v>2511</v>
      </c>
      <c r="O114" s="96" t="s">
        <v>2596</v>
      </c>
      <c r="P114" s="101" t="s">
        <v>2600</v>
      </c>
      <c r="Q114" s="131" t="s">
        <v>2598</v>
      </c>
    </row>
    <row r="115" spans="1:17" s="102" customFormat="1" ht="18" x14ac:dyDescent="0.25">
      <c r="A115" s="96" t="str">
        <f>VLOOKUP(E115,'LISTADO ATM'!$A$2:$C$901,3,0)</f>
        <v>NORTE</v>
      </c>
      <c r="B115" s="113" t="s">
        <v>2620</v>
      </c>
      <c r="C115" s="97">
        <v>44264.577210648145</v>
      </c>
      <c r="D115" s="96" t="s">
        <v>2190</v>
      </c>
      <c r="E115" s="106">
        <v>775</v>
      </c>
      <c r="F115" s="96" t="str">
        <f>VLOOKUP(E115,VIP!$A$2:$O11787,2,0)</f>
        <v>DRBR450</v>
      </c>
      <c r="G115" s="96" t="str">
        <f>VLOOKUP(E115,'LISTADO ATM'!$A$2:$B$900,2,0)</f>
        <v xml:space="preserve">ATM S/M Lilo (Montecristi) </v>
      </c>
      <c r="H115" s="96" t="str">
        <f>VLOOKUP(E115,VIP!$A$2:$O16708,7,FALSE)</f>
        <v>Si</v>
      </c>
      <c r="I115" s="96" t="str">
        <f>VLOOKUP(E115,VIP!$A$2:$O8673,8,FALSE)</f>
        <v>Si</v>
      </c>
      <c r="J115" s="96" t="str">
        <f>VLOOKUP(E115,VIP!$A$2:$O8623,8,FALSE)</f>
        <v>Si</v>
      </c>
      <c r="K115" s="96" t="str">
        <f>VLOOKUP(E115,VIP!$A$2:$O12197,6,0)</f>
        <v>NO</v>
      </c>
      <c r="L115" s="98" t="s">
        <v>2440</v>
      </c>
      <c r="M115" s="101" t="s">
        <v>2574</v>
      </c>
      <c r="N115" s="101" t="s">
        <v>2511</v>
      </c>
      <c r="O115" s="96" t="s">
        <v>2634</v>
      </c>
      <c r="P115" s="101"/>
      <c r="Q115" s="134" t="s">
        <v>2440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2605</v>
      </c>
      <c r="C116" s="97">
        <v>44264.580474537041</v>
      </c>
      <c r="D116" s="96" t="s">
        <v>2189</v>
      </c>
      <c r="E116" s="106">
        <v>572</v>
      </c>
      <c r="F116" s="96" t="str">
        <f>VLOOKUP(E116,VIP!$A$2:$O11773,2,0)</f>
        <v>DRBR174</v>
      </c>
      <c r="G116" s="96" t="str">
        <f>VLOOKUP(E116,'LISTADO ATM'!$A$2:$B$900,2,0)</f>
        <v xml:space="preserve">ATM Olé Ovando </v>
      </c>
      <c r="H116" s="96" t="str">
        <f>VLOOKUP(E116,VIP!$A$2:$O16694,7,FALSE)</f>
        <v>Si</v>
      </c>
      <c r="I116" s="96" t="str">
        <f>VLOOKUP(E116,VIP!$A$2:$O8659,8,FALSE)</f>
        <v>Si</v>
      </c>
      <c r="J116" s="96" t="str">
        <f>VLOOKUP(E116,VIP!$A$2:$O8609,8,FALSE)</f>
        <v>Si</v>
      </c>
      <c r="K116" s="96" t="str">
        <f>VLOOKUP(E116,VIP!$A$2:$O12183,6,0)</f>
        <v>NO</v>
      </c>
      <c r="L116" s="98" t="s">
        <v>2228</v>
      </c>
      <c r="M116" s="99" t="s">
        <v>2469</v>
      </c>
      <c r="N116" s="99" t="s">
        <v>2503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2619</v>
      </c>
      <c r="C117" s="97">
        <v>44264.586944444447</v>
      </c>
      <c r="D117" s="96" t="s">
        <v>2589</v>
      </c>
      <c r="E117" s="106">
        <v>160</v>
      </c>
      <c r="F117" s="96" t="str">
        <f>VLOOKUP(E117,VIP!$A$2:$O11786,2,0)</f>
        <v>DRBR160</v>
      </c>
      <c r="G117" s="96" t="str">
        <f>VLOOKUP(E117,'LISTADO ATM'!$A$2:$B$900,2,0)</f>
        <v xml:space="preserve">ATM Oficina Herrera </v>
      </c>
      <c r="H117" s="96" t="str">
        <f>VLOOKUP(E117,VIP!$A$2:$O16707,7,FALSE)</f>
        <v>Si</v>
      </c>
      <c r="I117" s="96" t="str">
        <f>VLOOKUP(E117,VIP!$A$2:$O8672,8,FALSE)</f>
        <v>Si</v>
      </c>
      <c r="J117" s="96" t="str">
        <f>VLOOKUP(E117,VIP!$A$2:$O8622,8,FALSE)</f>
        <v>Si</v>
      </c>
      <c r="K117" s="96" t="str">
        <f>VLOOKUP(E117,VIP!$A$2:$O12196,6,0)</f>
        <v>NO</v>
      </c>
      <c r="L117" s="98" t="s">
        <v>2597</v>
      </c>
      <c r="M117" s="101" t="s">
        <v>2574</v>
      </c>
      <c r="N117" s="101" t="s">
        <v>2511</v>
      </c>
      <c r="O117" s="96" t="s">
        <v>2633</v>
      </c>
      <c r="P117" s="101" t="s">
        <v>2599</v>
      </c>
      <c r="Q117" s="131" t="s">
        <v>2597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2618</v>
      </c>
      <c r="C118" s="97">
        <v>44264.587395833332</v>
      </c>
      <c r="D118" s="96" t="s">
        <v>2589</v>
      </c>
      <c r="E118" s="106">
        <v>515</v>
      </c>
      <c r="F118" s="96" t="str">
        <f>VLOOKUP(E118,VIP!$A$2:$O11785,2,0)</f>
        <v>DRBR515</v>
      </c>
      <c r="G118" s="96" t="str">
        <f>VLOOKUP(E118,'LISTADO ATM'!$A$2:$B$900,2,0)</f>
        <v xml:space="preserve">ATM Oficina Agora Mall I </v>
      </c>
      <c r="H118" s="96" t="str">
        <f>VLOOKUP(E118,VIP!$A$2:$O16706,7,FALSE)</f>
        <v>Si</v>
      </c>
      <c r="I118" s="96" t="str">
        <f>VLOOKUP(E118,VIP!$A$2:$O8671,8,FALSE)</f>
        <v>Si</v>
      </c>
      <c r="J118" s="96" t="str">
        <f>VLOOKUP(E118,VIP!$A$2:$O8621,8,FALSE)</f>
        <v>Si</v>
      </c>
      <c r="K118" s="96" t="str">
        <f>VLOOKUP(E118,VIP!$A$2:$O12195,6,0)</f>
        <v>SI</v>
      </c>
      <c r="L118" s="98" t="s">
        <v>2597</v>
      </c>
      <c r="M118" s="101" t="s">
        <v>2574</v>
      </c>
      <c r="N118" s="101" t="s">
        <v>2511</v>
      </c>
      <c r="O118" s="96" t="s">
        <v>2633</v>
      </c>
      <c r="P118" s="101" t="s">
        <v>2599</v>
      </c>
      <c r="Q118" s="131" t="s">
        <v>2597</v>
      </c>
    </row>
    <row r="119" spans="1:17" s="102" customFormat="1" ht="18" x14ac:dyDescent="0.25">
      <c r="A119" s="96" t="str">
        <f>VLOOKUP(E119,'LISTADO ATM'!$A$2:$C$901,3,0)</f>
        <v>NORTE</v>
      </c>
      <c r="B119" s="113" t="s">
        <v>2617</v>
      </c>
      <c r="C119" s="97">
        <v>44264.587812500002</v>
      </c>
      <c r="D119" s="96" t="s">
        <v>2589</v>
      </c>
      <c r="E119" s="106">
        <v>502</v>
      </c>
      <c r="F119" s="96" t="str">
        <f>VLOOKUP(E119,VIP!$A$2:$O11784,2,0)</f>
        <v>DRBR502</v>
      </c>
      <c r="G119" s="96" t="str">
        <f>VLOOKUP(E119,'LISTADO ATM'!$A$2:$B$900,2,0)</f>
        <v xml:space="preserve">ATM Materno Infantil de (Santiago) </v>
      </c>
      <c r="H119" s="96" t="str">
        <f>VLOOKUP(E119,VIP!$A$2:$O16705,7,FALSE)</f>
        <v>Si</v>
      </c>
      <c r="I119" s="96" t="str">
        <f>VLOOKUP(E119,VIP!$A$2:$O8670,8,FALSE)</f>
        <v>Si</v>
      </c>
      <c r="J119" s="96" t="str">
        <f>VLOOKUP(E119,VIP!$A$2:$O8620,8,FALSE)</f>
        <v>Si</v>
      </c>
      <c r="K119" s="96" t="str">
        <f>VLOOKUP(E119,VIP!$A$2:$O12194,6,0)</f>
        <v>NO</v>
      </c>
      <c r="L119" s="98" t="s">
        <v>2597</v>
      </c>
      <c r="M119" s="101" t="s">
        <v>2574</v>
      </c>
      <c r="N119" s="101" t="s">
        <v>2511</v>
      </c>
      <c r="O119" s="96" t="s">
        <v>2633</v>
      </c>
      <c r="P119" s="101" t="s">
        <v>2599</v>
      </c>
      <c r="Q119" s="131" t="s">
        <v>2597</v>
      </c>
    </row>
    <row r="120" spans="1:17" s="102" customFormat="1" ht="18" x14ac:dyDescent="0.25">
      <c r="A120" s="96" t="str">
        <f>VLOOKUP(E120,'LISTADO ATM'!$A$2:$C$901,3,0)</f>
        <v>NORTE</v>
      </c>
      <c r="B120" s="113" t="s">
        <v>2616</v>
      </c>
      <c r="C120" s="97">
        <v>44264.58829861111</v>
      </c>
      <c r="D120" s="96" t="s">
        <v>2589</v>
      </c>
      <c r="E120" s="106">
        <v>728</v>
      </c>
      <c r="F120" s="96" t="str">
        <f>VLOOKUP(E120,VIP!$A$2:$O11783,2,0)</f>
        <v>DRBR051</v>
      </c>
      <c r="G120" s="96" t="str">
        <f>VLOOKUP(E120,'LISTADO ATM'!$A$2:$B$900,2,0)</f>
        <v xml:space="preserve">ATM UNP La Vega Oficina Regional Norcentral </v>
      </c>
      <c r="H120" s="96" t="str">
        <f>VLOOKUP(E120,VIP!$A$2:$O16704,7,FALSE)</f>
        <v>Si</v>
      </c>
      <c r="I120" s="96" t="str">
        <f>VLOOKUP(E120,VIP!$A$2:$O8669,8,FALSE)</f>
        <v>Si</v>
      </c>
      <c r="J120" s="96" t="str">
        <f>VLOOKUP(E120,VIP!$A$2:$O8619,8,FALSE)</f>
        <v>Si</v>
      </c>
      <c r="K120" s="96" t="str">
        <f>VLOOKUP(E120,VIP!$A$2:$O12193,6,0)</f>
        <v>SI</v>
      </c>
      <c r="L120" s="98" t="s">
        <v>2638</v>
      </c>
      <c r="M120" s="101" t="s">
        <v>2574</v>
      </c>
      <c r="N120" s="101" t="s">
        <v>2511</v>
      </c>
      <c r="O120" s="96" t="s">
        <v>2633</v>
      </c>
      <c r="P120" s="101" t="s">
        <v>2600</v>
      </c>
      <c r="Q120" s="131" t="s">
        <v>2638</v>
      </c>
    </row>
    <row r="121" spans="1:17" s="102" customFormat="1" ht="18" x14ac:dyDescent="0.25">
      <c r="A121" s="96" t="str">
        <f>VLOOKUP(E121,'LISTADO ATM'!$A$2:$C$901,3,0)</f>
        <v>NORTE</v>
      </c>
      <c r="B121" s="113" t="s">
        <v>2604</v>
      </c>
      <c r="C121" s="97">
        <v>44264.592060185183</v>
      </c>
      <c r="D121" s="96" t="s">
        <v>2589</v>
      </c>
      <c r="E121" s="106">
        <v>687</v>
      </c>
      <c r="F121" s="96" t="str">
        <f>VLOOKUP(E121,VIP!$A$2:$O11772,2,0)</f>
        <v>DRBR687</v>
      </c>
      <c r="G121" s="96" t="str">
        <f>VLOOKUP(E121,'LISTADO ATM'!$A$2:$B$900,2,0)</f>
        <v>ATM Oficina Monterrico II</v>
      </c>
      <c r="H121" s="96" t="str">
        <f>VLOOKUP(E121,VIP!$A$2:$O16693,7,FALSE)</f>
        <v>NO</v>
      </c>
      <c r="I121" s="96" t="str">
        <f>VLOOKUP(E121,VIP!$A$2:$O8658,8,FALSE)</f>
        <v>NO</v>
      </c>
      <c r="J121" s="96" t="str">
        <f>VLOOKUP(E121,VIP!$A$2:$O8608,8,FALSE)</f>
        <v>NO</v>
      </c>
      <c r="K121" s="96" t="str">
        <f>VLOOKUP(E121,VIP!$A$2:$O12182,6,0)</f>
        <v>SI</v>
      </c>
      <c r="L121" s="98" t="s">
        <v>2430</v>
      </c>
      <c r="M121" s="101" t="s">
        <v>2574</v>
      </c>
      <c r="N121" s="99" t="s">
        <v>2476</v>
      </c>
      <c r="O121" s="96" t="s">
        <v>2590</v>
      </c>
      <c r="P121" s="101" t="s">
        <v>2599</v>
      </c>
      <c r="Q121" s="131">
        <v>44442.779861111114</v>
      </c>
    </row>
    <row r="122" spans="1:17" s="102" customFormat="1" ht="18" x14ac:dyDescent="0.25">
      <c r="A122" s="96" t="str">
        <f>VLOOKUP(E122,'LISTADO ATM'!$A$2:$C$901,3,0)</f>
        <v>ESTE</v>
      </c>
      <c r="B122" s="113" t="s">
        <v>2603</v>
      </c>
      <c r="C122" s="97">
        <v>44264.59684027778</v>
      </c>
      <c r="D122" s="96" t="s">
        <v>2189</v>
      </c>
      <c r="E122" s="106">
        <v>111</v>
      </c>
      <c r="F122" s="96" t="str">
        <f>VLOOKUP(E122,VIP!$A$2:$O11771,2,0)</f>
        <v>DRBR111</v>
      </c>
      <c r="G122" s="96" t="str">
        <f>VLOOKUP(E122,'LISTADO ATM'!$A$2:$B$900,2,0)</f>
        <v xml:space="preserve">ATM Oficina San Pedro </v>
      </c>
      <c r="H122" s="96" t="str">
        <f>VLOOKUP(E122,VIP!$A$2:$O16692,7,FALSE)</f>
        <v>Si</v>
      </c>
      <c r="I122" s="96" t="str">
        <f>VLOOKUP(E122,VIP!$A$2:$O8657,8,FALSE)</f>
        <v>Si</v>
      </c>
      <c r="J122" s="96" t="str">
        <f>VLOOKUP(E122,VIP!$A$2:$O8607,8,FALSE)</f>
        <v>Si</v>
      </c>
      <c r="K122" s="96" t="str">
        <f>VLOOKUP(E122,VIP!$A$2:$O12181,6,0)</f>
        <v>SI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01"/>
      <c r="Q122" s="100" t="s">
        <v>2228</v>
      </c>
    </row>
    <row r="123" spans="1:17" s="102" customFormat="1" ht="18" x14ac:dyDescent="0.25">
      <c r="A123" s="96" t="str">
        <f>VLOOKUP(E123,'LISTADO ATM'!$A$2:$C$901,3,0)</f>
        <v>DISTRITO NACIONAL</v>
      </c>
      <c r="B123" s="113" t="s">
        <v>2602</v>
      </c>
      <c r="C123" s="97">
        <v>44264.606736111113</v>
      </c>
      <c r="D123" s="96" t="s">
        <v>2189</v>
      </c>
      <c r="E123" s="106">
        <v>561</v>
      </c>
      <c r="F123" s="96" t="str">
        <f>VLOOKUP(E123,VIP!$A$2:$O11770,2,0)</f>
        <v>DRBR133</v>
      </c>
      <c r="G123" s="96" t="str">
        <f>VLOOKUP(E123,'LISTADO ATM'!$A$2:$B$900,2,0)</f>
        <v xml:space="preserve">ATM Comando Regional P.N. S.D. Este </v>
      </c>
      <c r="H123" s="96" t="str">
        <f>VLOOKUP(E123,VIP!$A$2:$O16691,7,FALSE)</f>
        <v>Si</v>
      </c>
      <c r="I123" s="96" t="str">
        <f>VLOOKUP(E123,VIP!$A$2:$O8656,8,FALSE)</f>
        <v>Si</v>
      </c>
      <c r="J123" s="96" t="str">
        <f>VLOOKUP(E123,VIP!$A$2:$O8606,8,FALSE)</f>
        <v>Si</v>
      </c>
      <c r="K123" s="96" t="str">
        <f>VLOOKUP(E123,VIP!$A$2:$O12180,6,0)</f>
        <v>NO</v>
      </c>
      <c r="L123" s="98" t="s">
        <v>2254</v>
      </c>
      <c r="M123" s="99" t="s">
        <v>2469</v>
      </c>
      <c r="N123" s="99" t="s">
        <v>2476</v>
      </c>
      <c r="O123" s="96" t="s">
        <v>2478</v>
      </c>
      <c r="P123" s="101"/>
      <c r="Q123" s="100" t="s">
        <v>2254</v>
      </c>
    </row>
    <row r="124" spans="1:17" s="102" customFormat="1" ht="18" x14ac:dyDescent="0.25">
      <c r="A124" s="96" t="str">
        <f>VLOOKUP(E124,'LISTADO ATM'!$A$2:$C$901,3,0)</f>
        <v>DISTRITO NACIONAL</v>
      </c>
      <c r="B124" s="113" t="s">
        <v>2601</v>
      </c>
      <c r="C124" s="97">
        <v>44264.614722222221</v>
      </c>
      <c r="D124" s="96" t="s">
        <v>2189</v>
      </c>
      <c r="E124" s="106">
        <v>522</v>
      </c>
      <c r="F124" s="96" t="str">
        <f>VLOOKUP(E124,VIP!$A$2:$O11769,2,0)</f>
        <v>DRBR522</v>
      </c>
      <c r="G124" s="96" t="str">
        <f>VLOOKUP(E124,'LISTADO ATM'!$A$2:$B$900,2,0)</f>
        <v xml:space="preserve">ATM Oficina Galería 360 </v>
      </c>
      <c r="H124" s="96" t="str">
        <f>VLOOKUP(E124,VIP!$A$2:$O16690,7,FALSE)</f>
        <v>Si</v>
      </c>
      <c r="I124" s="96" t="str">
        <f>VLOOKUP(E124,VIP!$A$2:$O8655,8,FALSE)</f>
        <v>Si</v>
      </c>
      <c r="J124" s="96" t="str">
        <f>VLOOKUP(E124,VIP!$A$2:$O8605,8,FALSE)</f>
        <v>Si</v>
      </c>
      <c r="K124" s="96" t="str">
        <f>VLOOKUP(E124,VIP!$A$2:$O12179,6,0)</f>
        <v>SI</v>
      </c>
      <c r="L124" s="98" t="s">
        <v>2440</v>
      </c>
      <c r="M124" s="99" t="s">
        <v>2469</v>
      </c>
      <c r="N124" s="99" t="s">
        <v>2476</v>
      </c>
      <c r="O124" s="96" t="s">
        <v>2478</v>
      </c>
      <c r="P124" s="133" t="s">
        <v>2615</v>
      </c>
      <c r="Q124" s="100" t="s">
        <v>2440</v>
      </c>
    </row>
    <row r="125" spans="1:17" s="102" customFormat="1" ht="18" x14ac:dyDescent="0.25">
      <c r="A125" s="96" t="str">
        <f>VLOOKUP(E125,'LISTADO ATM'!$A$2:$C$901,3,0)</f>
        <v>DISTRITO NACIONAL</v>
      </c>
      <c r="B125" s="113" t="s">
        <v>2643</v>
      </c>
      <c r="C125" s="97">
        <v>44264.637141203704</v>
      </c>
      <c r="D125" s="96" t="s">
        <v>2189</v>
      </c>
      <c r="E125" s="106">
        <v>180</v>
      </c>
      <c r="F125" s="96" t="str">
        <f>VLOOKUP(E125,VIP!$A$2:$O11773,2,0)</f>
        <v>DRBR180</v>
      </c>
      <c r="G125" s="96" t="str">
        <f>VLOOKUP(E125,'LISTADO ATM'!$A$2:$B$900,2,0)</f>
        <v xml:space="preserve">ATM Megacentro II </v>
      </c>
      <c r="H125" s="96" t="str">
        <f>VLOOKUP(E125,VIP!$A$2:$O16694,7,FALSE)</f>
        <v>Si</v>
      </c>
      <c r="I125" s="96" t="str">
        <f>VLOOKUP(E125,VIP!$A$2:$O8659,8,FALSE)</f>
        <v>Si</v>
      </c>
      <c r="J125" s="96" t="str">
        <f>VLOOKUP(E125,VIP!$A$2:$O8609,8,FALSE)</f>
        <v>Si</v>
      </c>
      <c r="K125" s="96" t="str">
        <f>VLOOKUP(E125,VIP!$A$2:$O12183,6,0)</f>
        <v>SI</v>
      </c>
      <c r="L125" s="98" t="s">
        <v>2254</v>
      </c>
      <c r="M125" s="99" t="s">
        <v>2469</v>
      </c>
      <c r="N125" s="99" t="s">
        <v>2476</v>
      </c>
      <c r="O125" s="96" t="s">
        <v>2478</v>
      </c>
      <c r="P125" s="133"/>
      <c r="Q125" s="100" t="s">
        <v>2254</v>
      </c>
    </row>
    <row r="126" spans="1:17" s="102" customFormat="1" ht="18" x14ac:dyDescent="0.25">
      <c r="A126" s="96" t="str">
        <f>VLOOKUP(E126,'LISTADO ATM'!$A$2:$C$901,3,0)</f>
        <v>DISTRITO NACIONAL</v>
      </c>
      <c r="B126" s="113" t="s">
        <v>2642</v>
      </c>
      <c r="C126" s="97">
        <v>44264.639178240737</v>
      </c>
      <c r="D126" s="96" t="s">
        <v>2472</v>
      </c>
      <c r="E126" s="106">
        <v>793</v>
      </c>
      <c r="F126" s="96" t="str">
        <f>VLOOKUP(E126,VIP!$A$2:$O11772,2,0)</f>
        <v>DRBR793</v>
      </c>
      <c r="G126" s="96" t="str">
        <f>VLOOKUP(E126,'LISTADO ATM'!$A$2:$B$900,2,0)</f>
        <v xml:space="preserve">ATM Centro de Caja Agora Mall </v>
      </c>
      <c r="H126" s="96" t="str">
        <f>VLOOKUP(E126,VIP!$A$2:$O16693,7,FALSE)</f>
        <v>Si</v>
      </c>
      <c r="I126" s="96" t="str">
        <f>VLOOKUP(E126,VIP!$A$2:$O8658,8,FALSE)</f>
        <v>Si</v>
      </c>
      <c r="J126" s="96" t="str">
        <f>VLOOKUP(E126,VIP!$A$2:$O8608,8,FALSE)</f>
        <v>Si</v>
      </c>
      <c r="K126" s="96" t="str">
        <f>VLOOKUP(E126,VIP!$A$2:$O12182,6,0)</f>
        <v>NO</v>
      </c>
      <c r="L126" s="98" t="s">
        <v>2644</v>
      </c>
      <c r="M126" s="99" t="s">
        <v>2469</v>
      </c>
      <c r="N126" s="99" t="s">
        <v>2476</v>
      </c>
      <c r="O126" s="96" t="s">
        <v>2477</v>
      </c>
      <c r="P126" s="133"/>
      <c r="Q126" s="100" t="s">
        <v>2644</v>
      </c>
    </row>
    <row r="127" spans="1:17" s="102" customFormat="1" ht="18" x14ac:dyDescent="0.25">
      <c r="A127" s="96" t="str">
        <f>VLOOKUP(E127,'LISTADO ATM'!$A$2:$C$901,3,0)</f>
        <v>DISTRITO NACIONAL</v>
      </c>
      <c r="B127" s="113" t="s">
        <v>2641</v>
      </c>
      <c r="C127" s="97">
        <v>44264.656631944446</v>
      </c>
      <c r="D127" s="96" t="s">
        <v>2189</v>
      </c>
      <c r="E127" s="106">
        <v>160</v>
      </c>
      <c r="F127" s="96" t="str">
        <f>VLOOKUP(E127,VIP!$A$2:$O11771,2,0)</f>
        <v>DRBR160</v>
      </c>
      <c r="G127" s="96" t="str">
        <f>VLOOKUP(E127,'LISTADO ATM'!$A$2:$B$900,2,0)</f>
        <v xml:space="preserve">ATM Oficina Herrera </v>
      </c>
      <c r="H127" s="96" t="str">
        <f>VLOOKUP(E127,VIP!$A$2:$O16692,7,FALSE)</f>
        <v>Si</v>
      </c>
      <c r="I127" s="96" t="str">
        <f>VLOOKUP(E127,VIP!$A$2:$O8657,8,FALSE)</f>
        <v>Si</v>
      </c>
      <c r="J127" s="96" t="str">
        <f>VLOOKUP(E127,VIP!$A$2:$O8607,8,FALSE)</f>
        <v>Si</v>
      </c>
      <c r="K127" s="96" t="str">
        <f>VLOOKUP(E127,VIP!$A$2:$O12181,6,0)</f>
        <v>NO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33"/>
      <c r="Q127" s="100" t="s">
        <v>2228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2640</v>
      </c>
      <c r="C128" s="97">
        <v>44264.658993055556</v>
      </c>
      <c r="D128" s="96" t="s">
        <v>2189</v>
      </c>
      <c r="E128" s="106">
        <v>192</v>
      </c>
      <c r="F128" s="96" t="str">
        <f>VLOOKUP(E128,VIP!$A$2:$O11770,2,0)</f>
        <v>DRBR192</v>
      </c>
      <c r="G128" s="96" t="str">
        <f>VLOOKUP(E128,'LISTADO ATM'!$A$2:$B$900,2,0)</f>
        <v xml:space="preserve">ATM Autobanco Luperón II </v>
      </c>
      <c r="H128" s="96" t="str">
        <f>VLOOKUP(E128,VIP!$A$2:$O16691,7,FALSE)</f>
        <v>Si</v>
      </c>
      <c r="I128" s="96" t="str">
        <f>VLOOKUP(E128,VIP!$A$2:$O8656,8,FALSE)</f>
        <v>Si</v>
      </c>
      <c r="J128" s="96" t="str">
        <f>VLOOKUP(E128,VIP!$A$2:$O8606,8,FALSE)</f>
        <v>Si</v>
      </c>
      <c r="K128" s="96" t="str">
        <f>VLOOKUP(E128,VIP!$A$2:$O12180,6,0)</f>
        <v>NO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33"/>
      <c r="Q128" s="100" t="s">
        <v>2228</v>
      </c>
    </row>
    <row r="129" spans="1:17" ht="18" x14ac:dyDescent="0.25">
      <c r="A129" s="96" t="str">
        <f>VLOOKUP(E129,'LISTADO ATM'!$A$2:$C$901,3,0)</f>
        <v>DISTRITO NACIONAL</v>
      </c>
      <c r="B129" s="113" t="s">
        <v>2645</v>
      </c>
      <c r="C129" s="97">
        <v>44264.666770833333</v>
      </c>
      <c r="D129" s="96" t="s">
        <v>2189</v>
      </c>
      <c r="E129" s="106">
        <v>686</v>
      </c>
      <c r="F129" s="96" t="str">
        <f>VLOOKUP(E129,VIP!$A$2:$O11771,2,0)</f>
        <v>DRBR686</v>
      </c>
      <c r="G129" s="96" t="str">
        <f>VLOOKUP(E129,'LISTADO ATM'!$A$2:$B$900,2,0)</f>
        <v>ATM Autoservicio Oficina Máximo Gómez</v>
      </c>
      <c r="H129" s="96" t="str">
        <f>VLOOKUP(E129,VIP!$A$2:$O16692,7,FALSE)</f>
        <v>Si</v>
      </c>
      <c r="I129" s="96" t="str">
        <f>VLOOKUP(E129,VIP!$A$2:$O8657,8,FALSE)</f>
        <v>Si</v>
      </c>
      <c r="J129" s="96" t="str">
        <f>VLOOKUP(E129,VIP!$A$2:$O8607,8,FALSE)</f>
        <v>Si</v>
      </c>
      <c r="K129" s="96" t="str">
        <f>VLOOKUP(E129,VIP!$A$2:$O12181,6,0)</f>
        <v>NO</v>
      </c>
      <c r="L129" s="98" t="s">
        <v>2228</v>
      </c>
      <c r="M129" s="99" t="s">
        <v>2469</v>
      </c>
      <c r="N129" s="99" t="s">
        <v>2476</v>
      </c>
      <c r="O129" s="96" t="s">
        <v>2478</v>
      </c>
      <c r="P129" s="133"/>
      <c r="Q129" s="100" t="s">
        <v>2228</v>
      </c>
    </row>
    <row r="130" spans="1:17" ht="18" x14ac:dyDescent="0.25">
      <c r="A130" s="96" t="str">
        <f>VLOOKUP(E130,'LISTADO ATM'!$A$2:$C$901,3,0)</f>
        <v>NORTE</v>
      </c>
      <c r="B130" s="113" t="s">
        <v>2646</v>
      </c>
      <c r="C130" s="97">
        <v>44264.787326388891</v>
      </c>
      <c r="D130" s="96" t="s">
        <v>2190</v>
      </c>
      <c r="E130" s="106">
        <v>942</v>
      </c>
      <c r="F130" s="96" t="str">
        <f>VLOOKUP(E130,VIP!$A$2:$O11772,2,0)</f>
        <v>DRBR942</v>
      </c>
      <c r="G130" s="96" t="str">
        <f>VLOOKUP(E130,'LISTADO ATM'!$A$2:$B$900,2,0)</f>
        <v xml:space="preserve">ATM Estación Texaco La Vega </v>
      </c>
      <c r="H130" s="96" t="str">
        <f>VLOOKUP(E130,VIP!$A$2:$O16693,7,FALSE)</f>
        <v>Si</v>
      </c>
      <c r="I130" s="96" t="str">
        <f>VLOOKUP(E130,VIP!$A$2:$O8658,8,FALSE)</f>
        <v>Si</v>
      </c>
      <c r="J130" s="96" t="str">
        <f>VLOOKUP(E130,VIP!$A$2:$O8608,8,FALSE)</f>
        <v>Si</v>
      </c>
      <c r="K130" s="96" t="str">
        <f>VLOOKUP(E130,VIP!$A$2:$O12182,6,0)</f>
        <v>NO</v>
      </c>
      <c r="L130" s="98" t="s">
        <v>2493</v>
      </c>
      <c r="M130" s="99" t="s">
        <v>2469</v>
      </c>
      <c r="N130" s="99" t="s">
        <v>2476</v>
      </c>
      <c r="O130" s="96" t="s">
        <v>2499</v>
      </c>
      <c r="P130" s="133"/>
      <c r="Q130" s="100" t="s">
        <v>2493</v>
      </c>
    </row>
    <row r="131" spans="1:17" ht="18" x14ac:dyDescent="0.25">
      <c r="A131" s="96" t="str">
        <f>VLOOKUP(E131,'LISTADO ATM'!$A$2:$C$901,3,0)</f>
        <v>ESTE</v>
      </c>
      <c r="B131" s="113" t="s">
        <v>2647</v>
      </c>
      <c r="C131" s="97">
        <v>44264.788425925923</v>
      </c>
      <c r="D131" s="96" t="s">
        <v>2189</v>
      </c>
      <c r="E131" s="106">
        <v>385</v>
      </c>
      <c r="F131" s="96" t="str">
        <f>VLOOKUP(E131,VIP!$A$2:$O11773,2,0)</f>
        <v>DRBR385</v>
      </c>
      <c r="G131" s="96" t="str">
        <f>VLOOKUP(E131,'LISTADO ATM'!$A$2:$B$900,2,0)</f>
        <v xml:space="preserve">ATM Plaza Verón I </v>
      </c>
      <c r="H131" s="96" t="str">
        <f>VLOOKUP(E131,VIP!$A$2:$O16694,7,FALSE)</f>
        <v>Si</v>
      </c>
      <c r="I131" s="96" t="str">
        <f>VLOOKUP(E131,VIP!$A$2:$O8659,8,FALSE)</f>
        <v>Si</v>
      </c>
      <c r="J131" s="96" t="str">
        <f>VLOOKUP(E131,VIP!$A$2:$O8609,8,FALSE)</f>
        <v>Si</v>
      </c>
      <c r="K131" s="96" t="str">
        <f>VLOOKUP(E131,VIP!$A$2:$O12183,6,0)</f>
        <v>NO</v>
      </c>
      <c r="L131" s="98" t="s">
        <v>2228</v>
      </c>
      <c r="M131" s="99" t="s">
        <v>2469</v>
      </c>
      <c r="N131" s="99" t="s">
        <v>2476</v>
      </c>
      <c r="O131" s="96" t="s">
        <v>2478</v>
      </c>
      <c r="P131" s="133"/>
      <c r="Q131" s="100" t="s">
        <v>2228</v>
      </c>
    </row>
    <row r="132" spans="1:17" ht="18" x14ac:dyDescent="0.25">
      <c r="A132" s="96" t="str">
        <f>VLOOKUP(E132,'LISTADO ATM'!$A$2:$C$901,3,0)</f>
        <v>DISTRITO NACIONAL</v>
      </c>
      <c r="B132" s="113" t="s">
        <v>2648</v>
      </c>
      <c r="C132" s="97">
        <v>44264.7891087963</v>
      </c>
      <c r="D132" s="96" t="s">
        <v>2189</v>
      </c>
      <c r="E132" s="106">
        <v>671</v>
      </c>
      <c r="F132" s="96" t="str">
        <f>VLOOKUP(E132,VIP!$A$2:$O11774,2,0)</f>
        <v>DRBR671</v>
      </c>
      <c r="G132" s="96" t="str">
        <f>VLOOKUP(E132,'LISTADO ATM'!$A$2:$B$900,2,0)</f>
        <v>ATM Ayuntamiento Sto. Dgo. Norte</v>
      </c>
      <c r="H132" s="96" t="str">
        <f>VLOOKUP(E132,VIP!$A$2:$O16695,7,FALSE)</f>
        <v>Si</v>
      </c>
      <c r="I132" s="96" t="str">
        <f>VLOOKUP(E132,VIP!$A$2:$O8660,8,FALSE)</f>
        <v>Si</v>
      </c>
      <c r="J132" s="96" t="str">
        <f>VLOOKUP(E132,VIP!$A$2:$O8610,8,FALSE)</f>
        <v>Si</v>
      </c>
      <c r="K132" s="96" t="str">
        <f>VLOOKUP(E132,VIP!$A$2:$O12184,6,0)</f>
        <v>NO</v>
      </c>
      <c r="L132" s="98" t="s">
        <v>2254</v>
      </c>
      <c r="M132" s="99" t="s">
        <v>2469</v>
      </c>
      <c r="N132" s="99" t="s">
        <v>2476</v>
      </c>
      <c r="O132" s="96" t="s">
        <v>2478</v>
      </c>
      <c r="P132" s="133"/>
      <c r="Q132" s="100" t="s">
        <v>2254</v>
      </c>
    </row>
    <row r="133" spans="1:17" ht="18" x14ac:dyDescent="0.25">
      <c r="A133" s="96" t="str">
        <f>VLOOKUP(E133,'LISTADO ATM'!$A$2:$C$901,3,0)</f>
        <v>NORTE</v>
      </c>
      <c r="B133" s="113" t="s">
        <v>2649</v>
      </c>
      <c r="C133" s="97">
        <v>44264.789918981478</v>
      </c>
      <c r="D133" s="96" t="s">
        <v>2190</v>
      </c>
      <c r="E133" s="106">
        <v>840</v>
      </c>
      <c r="F133" s="96" t="str">
        <f>VLOOKUP(E133,VIP!$A$2:$O11775,2,0)</f>
        <v>DRBR840</v>
      </c>
      <c r="G133" s="96" t="str">
        <f>VLOOKUP(E133,'LISTADO ATM'!$A$2:$B$900,2,0)</f>
        <v xml:space="preserve">ATM PUCMM (Santiago) </v>
      </c>
      <c r="H133" s="96" t="str">
        <f>VLOOKUP(E133,VIP!$A$2:$O16696,7,FALSE)</f>
        <v>Si</v>
      </c>
      <c r="I133" s="96" t="str">
        <f>VLOOKUP(E133,VIP!$A$2:$O8661,8,FALSE)</f>
        <v>Si</v>
      </c>
      <c r="J133" s="96" t="str">
        <f>VLOOKUP(E133,VIP!$A$2:$O8611,8,FALSE)</f>
        <v>Si</v>
      </c>
      <c r="K133" s="96" t="str">
        <f>VLOOKUP(E133,VIP!$A$2:$O12185,6,0)</f>
        <v>NO</v>
      </c>
      <c r="L133" s="98" t="s">
        <v>2254</v>
      </c>
      <c r="M133" s="99" t="s">
        <v>2469</v>
      </c>
      <c r="N133" s="99" t="s">
        <v>2476</v>
      </c>
      <c r="O133" s="96" t="s">
        <v>2499</v>
      </c>
      <c r="P133" s="133"/>
      <c r="Q133" s="100" t="s">
        <v>2254</v>
      </c>
    </row>
    <row r="134" spans="1:17" ht="18" x14ac:dyDescent="0.25">
      <c r="A134" s="96" t="str">
        <f>VLOOKUP(E134,'LISTADO ATM'!$A$2:$C$901,3,0)</f>
        <v>DISTRITO NACIONAL</v>
      </c>
      <c r="B134" s="113" t="s">
        <v>2651</v>
      </c>
      <c r="C134" s="97">
        <v>44264.857881944445</v>
      </c>
      <c r="D134" s="96" t="s">
        <v>2189</v>
      </c>
      <c r="E134" s="106">
        <v>476</v>
      </c>
      <c r="F134" s="96" t="str">
        <f>VLOOKUP(E134,VIP!$A$2:$O11776,2,0)</f>
        <v>DRBR476</v>
      </c>
      <c r="G134" s="96" t="str">
        <f>VLOOKUP(E134,'LISTADO ATM'!$A$2:$B$900,2,0)</f>
        <v xml:space="preserve">ATM Multicentro La Sirena Las Caobas </v>
      </c>
      <c r="H134" s="96" t="str">
        <f>VLOOKUP(E134,VIP!$A$2:$O16697,7,FALSE)</f>
        <v>Si</v>
      </c>
      <c r="I134" s="96" t="str">
        <f>VLOOKUP(E134,VIP!$A$2:$O8662,8,FALSE)</f>
        <v>Si</v>
      </c>
      <c r="J134" s="96" t="str">
        <f>VLOOKUP(E134,VIP!$A$2:$O8612,8,FALSE)</f>
        <v>Si</v>
      </c>
      <c r="K134" s="96" t="str">
        <f>VLOOKUP(E134,VIP!$A$2:$O12186,6,0)</f>
        <v>SI</v>
      </c>
      <c r="L134" s="98" t="s">
        <v>2254</v>
      </c>
      <c r="M134" s="99" t="s">
        <v>2469</v>
      </c>
      <c r="N134" s="99" t="s">
        <v>2476</v>
      </c>
      <c r="O134" s="96" t="s">
        <v>2478</v>
      </c>
      <c r="P134" s="133"/>
      <c r="Q134" s="100" t="s">
        <v>2254</v>
      </c>
    </row>
    <row r="135" spans="1:17" ht="18" x14ac:dyDescent="0.25">
      <c r="A135" s="96" t="str">
        <f>VLOOKUP(E135,'LISTADO ATM'!$A$2:$C$901,3,0)</f>
        <v>DISTRITO NACIONAL</v>
      </c>
      <c r="B135" s="113" t="s">
        <v>2652</v>
      </c>
      <c r="C135" s="97">
        <v>44264.865543981483</v>
      </c>
      <c r="D135" s="96" t="s">
        <v>2189</v>
      </c>
      <c r="E135" s="106">
        <v>558</v>
      </c>
      <c r="F135" s="96" t="str">
        <f>VLOOKUP(E135,VIP!$A$2:$O11777,2,0)</f>
        <v>DRBR106</v>
      </c>
      <c r="G135" s="96" t="str">
        <f>VLOOKUP(E135,'LISTADO ATM'!$A$2:$B$900,2,0)</f>
        <v xml:space="preserve">ATM Base Naval 27 de Febrero (Sans Soucí) </v>
      </c>
      <c r="H135" s="96" t="str">
        <f>VLOOKUP(E135,VIP!$A$2:$O16698,7,FALSE)</f>
        <v>Si</v>
      </c>
      <c r="I135" s="96" t="str">
        <f>VLOOKUP(E135,VIP!$A$2:$O8663,8,FALSE)</f>
        <v>Si</v>
      </c>
      <c r="J135" s="96" t="str">
        <f>VLOOKUP(E135,VIP!$A$2:$O8613,8,FALSE)</f>
        <v>Si</v>
      </c>
      <c r="K135" s="96" t="str">
        <f>VLOOKUP(E135,VIP!$A$2:$O12187,6,0)</f>
        <v>NO</v>
      </c>
      <c r="L135" s="98" t="s">
        <v>2254</v>
      </c>
      <c r="M135" s="99" t="s">
        <v>2469</v>
      </c>
      <c r="N135" s="99" t="s">
        <v>2476</v>
      </c>
      <c r="O135" s="96" t="s">
        <v>2478</v>
      </c>
      <c r="P135" s="133"/>
      <c r="Q135" s="100" t="s">
        <v>2254</v>
      </c>
    </row>
    <row r="136" spans="1:17" ht="18" x14ac:dyDescent="0.25">
      <c r="A136" s="96" t="str">
        <f>VLOOKUP(E136,'LISTADO ATM'!$A$2:$C$901,3,0)</f>
        <v>DISTRITO NACIONAL</v>
      </c>
      <c r="B136" s="113" t="s">
        <v>2653</v>
      </c>
      <c r="C136" s="97">
        <v>44264.867106481484</v>
      </c>
      <c r="D136" s="96" t="s">
        <v>2189</v>
      </c>
      <c r="E136" s="106">
        <v>917</v>
      </c>
      <c r="F136" s="96" t="str">
        <f>VLOOKUP(E136,VIP!$A$2:$O11778,2,0)</f>
        <v>DRBR01B</v>
      </c>
      <c r="G136" s="96" t="str">
        <f>VLOOKUP(E136,'LISTADO ATM'!$A$2:$B$900,2,0)</f>
        <v xml:space="preserve">ATM Oficina Los Mina </v>
      </c>
      <c r="H136" s="96" t="str">
        <f>VLOOKUP(E136,VIP!$A$2:$O16699,7,FALSE)</f>
        <v>Si</v>
      </c>
      <c r="I136" s="96" t="str">
        <f>VLOOKUP(E136,VIP!$A$2:$O8664,8,FALSE)</f>
        <v>Si</v>
      </c>
      <c r="J136" s="96" t="str">
        <f>VLOOKUP(E136,VIP!$A$2:$O8614,8,FALSE)</f>
        <v>Si</v>
      </c>
      <c r="K136" s="96" t="str">
        <f>VLOOKUP(E136,VIP!$A$2:$O12188,6,0)</f>
        <v>NO</v>
      </c>
      <c r="L136" s="98" t="s">
        <v>2440</v>
      </c>
      <c r="M136" s="99" t="s">
        <v>2469</v>
      </c>
      <c r="N136" s="99" t="s">
        <v>2476</v>
      </c>
      <c r="O136" s="96" t="s">
        <v>2478</v>
      </c>
      <c r="P136" s="133"/>
      <c r="Q136" s="100" t="s">
        <v>2440</v>
      </c>
    </row>
    <row r="137" spans="1:17" ht="18" x14ac:dyDescent="0.25">
      <c r="A137" s="96" t="str">
        <f>VLOOKUP(E137,'LISTADO ATM'!$A$2:$C$901,3,0)</f>
        <v>DISTRITO NACIONAL</v>
      </c>
      <c r="B137" s="113" t="s">
        <v>2654</v>
      </c>
      <c r="C137" s="97">
        <v>44264.886284722219</v>
      </c>
      <c r="D137" s="96" t="s">
        <v>2189</v>
      </c>
      <c r="E137" s="106">
        <v>622</v>
      </c>
      <c r="F137" s="96" t="str">
        <f>VLOOKUP(E137,VIP!$A$2:$O11779,2,0)</f>
        <v>DRBR622</v>
      </c>
      <c r="G137" s="96" t="str">
        <f>VLOOKUP(E137,'LISTADO ATM'!$A$2:$B$900,2,0)</f>
        <v xml:space="preserve">ATM Ayuntamiento D.N. </v>
      </c>
      <c r="H137" s="96" t="str">
        <f>VLOOKUP(E137,VIP!$A$2:$O16700,7,FALSE)</f>
        <v>Si</v>
      </c>
      <c r="I137" s="96" t="str">
        <f>VLOOKUP(E137,VIP!$A$2:$O8665,8,FALSE)</f>
        <v>Si</v>
      </c>
      <c r="J137" s="96" t="str">
        <f>VLOOKUP(E137,VIP!$A$2:$O8615,8,FALSE)</f>
        <v>Si</v>
      </c>
      <c r="K137" s="96" t="str">
        <f>VLOOKUP(E137,VIP!$A$2:$O12189,6,0)</f>
        <v>NO</v>
      </c>
      <c r="L137" s="98" t="s">
        <v>2440</v>
      </c>
      <c r="M137" s="99" t="s">
        <v>2469</v>
      </c>
      <c r="N137" s="99" t="s">
        <v>2476</v>
      </c>
      <c r="O137" s="96" t="s">
        <v>2478</v>
      </c>
      <c r="P137" s="133"/>
      <c r="Q137" s="100" t="s">
        <v>2440</v>
      </c>
    </row>
    <row r="138" spans="1:17" ht="18" x14ac:dyDescent="0.25">
      <c r="A138" s="96" t="str">
        <f>VLOOKUP(E138,'LISTADO ATM'!$A$2:$C$901,3,0)</f>
        <v>DISTRITO NACIONAL</v>
      </c>
      <c r="B138" s="113" t="s">
        <v>2655</v>
      </c>
      <c r="C138" s="97">
        <v>44264.898159722223</v>
      </c>
      <c r="D138" s="96" t="s">
        <v>2189</v>
      </c>
      <c r="E138" s="106">
        <v>184</v>
      </c>
      <c r="F138" s="96" t="str">
        <f>VLOOKUP(E138,VIP!$A$2:$O11780,2,0)</f>
        <v>DRBR184</v>
      </c>
      <c r="G138" s="96" t="str">
        <f>VLOOKUP(E138,'LISTADO ATM'!$A$2:$B$900,2,0)</f>
        <v xml:space="preserve">ATM Hermanas Mirabal </v>
      </c>
      <c r="H138" s="96" t="str">
        <f>VLOOKUP(E138,VIP!$A$2:$O16701,7,FALSE)</f>
        <v>Si</v>
      </c>
      <c r="I138" s="96" t="str">
        <f>VLOOKUP(E138,VIP!$A$2:$O8666,8,FALSE)</f>
        <v>Si</v>
      </c>
      <c r="J138" s="96" t="str">
        <f>VLOOKUP(E138,VIP!$A$2:$O8616,8,FALSE)</f>
        <v>Si</v>
      </c>
      <c r="K138" s="96" t="str">
        <f>VLOOKUP(E138,VIP!$A$2:$O12190,6,0)</f>
        <v>SI</v>
      </c>
      <c r="L138" s="98" t="s">
        <v>2228</v>
      </c>
      <c r="M138" s="99" t="s">
        <v>2469</v>
      </c>
      <c r="N138" s="99" t="s">
        <v>2476</v>
      </c>
      <c r="O138" s="96" t="s">
        <v>2478</v>
      </c>
      <c r="P138" s="133"/>
      <c r="Q138" s="100" t="s">
        <v>2228</v>
      </c>
    </row>
    <row r="139" spans="1:17" ht="18" x14ac:dyDescent="0.25">
      <c r="A139" s="96" t="str">
        <f>VLOOKUP(E139,'LISTADO ATM'!$A$2:$C$901,3,0)</f>
        <v>DISTRITO NACIONAL</v>
      </c>
      <c r="B139" s="113" t="s">
        <v>2656</v>
      </c>
      <c r="C139" s="97">
        <v>44264.899155092593</v>
      </c>
      <c r="D139" s="96" t="s">
        <v>2189</v>
      </c>
      <c r="E139" s="106">
        <v>943</v>
      </c>
      <c r="F139" s="96" t="str">
        <f>VLOOKUP(E139,VIP!$A$2:$O11781,2,0)</f>
        <v>DRBR16K</v>
      </c>
      <c r="G139" s="96" t="str">
        <f>VLOOKUP(E139,'LISTADO ATM'!$A$2:$B$900,2,0)</f>
        <v xml:space="preserve">ATM Oficina Tránsito Terreste </v>
      </c>
      <c r="H139" s="96" t="str">
        <f>VLOOKUP(E139,VIP!$A$2:$O16702,7,FALSE)</f>
        <v>Si</v>
      </c>
      <c r="I139" s="96" t="str">
        <f>VLOOKUP(E139,VIP!$A$2:$O8667,8,FALSE)</f>
        <v>Si</v>
      </c>
      <c r="J139" s="96" t="str">
        <f>VLOOKUP(E139,VIP!$A$2:$O8617,8,FALSE)</f>
        <v>Si</v>
      </c>
      <c r="K139" s="96" t="str">
        <f>VLOOKUP(E139,VIP!$A$2:$O12191,6,0)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33"/>
      <c r="Q139" s="100" t="s">
        <v>2228</v>
      </c>
    </row>
    <row r="140" spans="1:17" ht="18" x14ac:dyDescent="0.25">
      <c r="A140" s="96" t="str">
        <f>VLOOKUP(E140,'LISTADO ATM'!$A$2:$C$901,3,0)</f>
        <v>DISTRITO NACIONAL</v>
      </c>
      <c r="B140" s="113" t="s">
        <v>2657</v>
      </c>
      <c r="C140" s="97">
        <v>44264.900138888886</v>
      </c>
      <c r="D140" s="96" t="s">
        <v>2189</v>
      </c>
      <c r="E140" s="106">
        <v>35</v>
      </c>
      <c r="F140" s="96" t="str">
        <f>VLOOKUP(E140,VIP!$A$2:$O11782,2,0)</f>
        <v>DRBR035</v>
      </c>
      <c r="G140" s="96" t="str">
        <f>VLOOKUP(E140,'LISTADO ATM'!$A$2:$B$900,2,0)</f>
        <v xml:space="preserve">ATM Dirección General de Aduanas I </v>
      </c>
      <c r="H140" s="96" t="str">
        <f>VLOOKUP(E140,VIP!$A$2:$O16703,7,FALSE)</f>
        <v>Si</v>
      </c>
      <c r="I140" s="96" t="str">
        <f>VLOOKUP(E140,VIP!$A$2:$O8668,8,FALSE)</f>
        <v>Si</v>
      </c>
      <c r="J140" s="96" t="str">
        <f>VLOOKUP(E140,VIP!$A$2:$O8618,8,FALSE)</f>
        <v>Si</v>
      </c>
      <c r="K140" s="96" t="str">
        <f>VLOOKUP(E140,VIP!$A$2:$O12192,6,0)</f>
        <v>NO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33"/>
      <c r="Q140" s="100" t="s">
        <v>2228</v>
      </c>
    </row>
    <row r="141" spans="1:17" ht="18" x14ac:dyDescent="0.25">
      <c r="A141" s="96" t="str">
        <f>VLOOKUP(E141,'LISTADO ATM'!$A$2:$C$901,3,0)</f>
        <v>DISTRITO NACIONAL</v>
      </c>
      <c r="B141" s="113" t="s">
        <v>2658</v>
      </c>
      <c r="C141" s="97">
        <v>44264.909421296295</v>
      </c>
      <c r="D141" s="96" t="s">
        <v>2189</v>
      </c>
      <c r="E141" s="106">
        <v>115</v>
      </c>
      <c r="F141" s="96" t="str">
        <f>VLOOKUP(E141,VIP!$A$2:$O11783,2,0)</f>
        <v>DRBR115</v>
      </c>
      <c r="G141" s="96" t="str">
        <f>VLOOKUP(E141,'LISTADO ATM'!$A$2:$B$900,2,0)</f>
        <v xml:space="preserve">ATM Oficina Megacentro I </v>
      </c>
      <c r="H141" s="96" t="str">
        <f>VLOOKUP(E141,VIP!$A$2:$O16704,7,FALSE)</f>
        <v>Si</v>
      </c>
      <c r="I141" s="96" t="str">
        <f>VLOOKUP(E141,VIP!$A$2:$O8669,8,FALSE)</f>
        <v>Si</v>
      </c>
      <c r="J141" s="96" t="str">
        <f>VLOOKUP(E141,VIP!$A$2:$O8619,8,FALSE)</f>
        <v>Si</v>
      </c>
      <c r="K141" s="96" t="str">
        <f>VLOOKUP(E141,VIP!$A$2:$O12193,6,0)</f>
        <v>SI</v>
      </c>
      <c r="L141" s="98" t="s">
        <v>2228</v>
      </c>
      <c r="M141" s="99" t="s">
        <v>2469</v>
      </c>
      <c r="N141" s="99" t="s">
        <v>2476</v>
      </c>
      <c r="O141" s="96" t="s">
        <v>2478</v>
      </c>
      <c r="P141" s="133"/>
      <c r="Q141" s="100" t="s">
        <v>2228</v>
      </c>
    </row>
    <row r="142" spans="1:17" ht="18" x14ac:dyDescent="0.25">
      <c r="A142" s="96" t="str">
        <f>VLOOKUP(E142,'LISTADO ATM'!$A$2:$C$901,3,0)</f>
        <v>DISTRITO NACIONAL</v>
      </c>
      <c r="B142" s="113" t="s">
        <v>2659</v>
      </c>
      <c r="C142" s="97">
        <v>44264.910104166665</v>
      </c>
      <c r="D142" s="96" t="s">
        <v>2189</v>
      </c>
      <c r="E142" s="106">
        <v>232</v>
      </c>
      <c r="F142" s="96" t="str">
        <f>VLOOKUP(E142,VIP!$A$2:$O11784,2,0)</f>
        <v>DRBR232</v>
      </c>
      <c r="G142" s="96" t="str">
        <f>VLOOKUP(E142,'LISTADO ATM'!$A$2:$B$900,2,0)</f>
        <v xml:space="preserve">ATM S/M Nacional Charles de Gaulle </v>
      </c>
      <c r="H142" s="96" t="str">
        <f>VLOOKUP(E142,VIP!$A$2:$O16705,7,FALSE)</f>
        <v>Si</v>
      </c>
      <c r="I142" s="96" t="str">
        <f>VLOOKUP(E142,VIP!$A$2:$O8670,8,FALSE)</f>
        <v>Si</v>
      </c>
      <c r="J142" s="96" t="str">
        <f>VLOOKUP(E142,VIP!$A$2:$O8620,8,FALSE)</f>
        <v>Si</v>
      </c>
      <c r="K142" s="96" t="str">
        <f>VLOOKUP(E142,VIP!$A$2:$O12194,6,0)</f>
        <v>SI</v>
      </c>
      <c r="L142" s="98" t="s">
        <v>2228</v>
      </c>
      <c r="M142" s="99" t="s">
        <v>2469</v>
      </c>
      <c r="N142" s="99" t="s">
        <v>2476</v>
      </c>
      <c r="O142" s="96" t="s">
        <v>2478</v>
      </c>
      <c r="P142" s="133"/>
      <c r="Q142" s="100" t="s">
        <v>2228</v>
      </c>
    </row>
    <row r="143" spans="1:17" ht="18" x14ac:dyDescent="0.25">
      <c r="A143" s="96" t="str">
        <f>VLOOKUP(E143,'LISTADO ATM'!$A$2:$C$901,3,0)</f>
        <v>DISTRITO NACIONAL</v>
      </c>
      <c r="B143" s="113" t="s">
        <v>2660</v>
      </c>
      <c r="C143" s="97">
        <v>44264.911435185182</v>
      </c>
      <c r="D143" s="96" t="s">
        <v>2189</v>
      </c>
      <c r="E143" s="106">
        <v>264</v>
      </c>
      <c r="F143" s="96" t="str">
        <f>VLOOKUP(E143,VIP!$A$2:$O11785,2,0)</f>
        <v>DRBR264</v>
      </c>
      <c r="G143" s="96" t="str">
        <f>VLOOKUP(E143,'LISTADO ATM'!$A$2:$B$900,2,0)</f>
        <v xml:space="preserve">ATM S/M Nacional Independencia </v>
      </c>
      <c r="H143" s="96" t="str">
        <f>VLOOKUP(E143,VIP!$A$2:$O16706,7,FALSE)</f>
        <v>Si</v>
      </c>
      <c r="I143" s="96" t="str">
        <f>VLOOKUP(E143,VIP!$A$2:$O8671,8,FALSE)</f>
        <v>Si</v>
      </c>
      <c r="J143" s="96" t="str">
        <f>VLOOKUP(E143,VIP!$A$2:$O8621,8,FALSE)</f>
        <v>Si</v>
      </c>
      <c r="K143" s="96" t="str">
        <f>VLOOKUP(E143,VIP!$A$2:$O12195,6,0)</f>
        <v>SI</v>
      </c>
      <c r="L143" s="98" t="s">
        <v>2228</v>
      </c>
      <c r="M143" s="99" t="s">
        <v>2469</v>
      </c>
      <c r="N143" s="99" t="s">
        <v>2476</v>
      </c>
      <c r="O143" s="96" t="s">
        <v>2478</v>
      </c>
      <c r="P143" s="133"/>
      <c r="Q143" s="100" t="s">
        <v>2228</v>
      </c>
    </row>
    <row r="144" spans="1:17" ht="18" x14ac:dyDescent="0.25">
      <c r="A144" s="96" t="str">
        <f>VLOOKUP(E144,'LISTADO ATM'!$A$2:$C$901,3,0)</f>
        <v>DISTRITO NACIONAL</v>
      </c>
      <c r="B144" s="113" t="s">
        <v>2661</v>
      </c>
      <c r="C144" s="97">
        <v>44264.912395833337</v>
      </c>
      <c r="D144" s="96" t="s">
        <v>2189</v>
      </c>
      <c r="E144" s="106">
        <v>498</v>
      </c>
      <c r="F144" s="96" t="str">
        <f>VLOOKUP(E144,VIP!$A$2:$O11786,2,0)</f>
        <v>DRBR498</v>
      </c>
      <c r="G144" s="96" t="str">
        <f>VLOOKUP(E144,'LISTADO ATM'!$A$2:$B$900,2,0)</f>
        <v xml:space="preserve">ATM Estación Sunix 27 de Febrero </v>
      </c>
      <c r="H144" s="96" t="str">
        <f>VLOOKUP(E144,VIP!$A$2:$O16707,7,FALSE)</f>
        <v>Si</v>
      </c>
      <c r="I144" s="96" t="str">
        <f>VLOOKUP(E144,VIP!$A$2:$O8672,8,FALSE)</f>
        <v>Si</v>
      </c>
      <c r="J144" s="96" t="str">
        <f>VLOOKUP(E144,VIP!$A$2:$O8622,8,FALSE)</f>
        <v>Si</v>
      </c>
      <c r="K144" s="96" t="str">
        <f>VLOOKUP(E144,VIP!$A$2:$O12196,6,0)</f>
        <v>NO</v>
      </c>
      <c r="L144" s="98" t="s">
        <v>2228</v>
      </c>
      <c r="M144" s="99" t="s">
        <v>2469</v>
      </c>
      <c r="N144" s="99" t="s">
        <v>2476</v>
      </c>
      <c r="O144" s="96" t="s">
        <v>2478</v>
      </c>
      <c r="P144" s="133"/>
      <c r="Q144" s="100" t="s">
        <v>2228</v>
      </c>
    </row>
    <row r="145" spans="1:17" ht="18" x14ac:dyDescent="0.25">
      <c r="A145" s="96" t="str">
        <f>VLOOKUP(E145,'LISTADO ATM'!$A$2:$C$901,3,0)</f>
        <v>NORTE</v>
      </c>
      <c r="B145" s="113" t="s">
        <v>2662</v>
      </c>
      <c r="C145" s="97">
        <v>44264.913981481484</v>
      </c>
      <c r="D145" s="96" t="s">
        <v>2190</v>
      </c>
      <c r="E145" s="106">
        <v>502</v>
      </c>
      <c r="F145" s="96" t="str">
        <f>VLOOKUP(E145,VIP!$A$2:$O11787,2,0)</f>
        <v>DRBR502</v>
      </c>
      <c r="G145" s="96" t="str">
        <f>VLOOKUP(E145,'LISTADO ATM'!$A$2:$B$900,2,0)</f>
        <v xml:space="preserve">ATM Materno Infantil de (Santiago) </v>
      </c>
      <c r="H145" s="96" t="str">
        <f>VLOOKUP(E145,VIP!$A$2:$O16708,7,FALSE)</f>
        <v>Si</v>
      </c>
      <c r="I145" s="96" t="str">
        <f>VLOOKUP(E145,VIP!$A$2:$O8673,8,FALSE)</f>
        <v>Si</v>
      </c>
      <c r="J145" s="96" t="str">
        <f>VLOOKUP(E145,VIP!$A$2:$O8623,8,FALSE)</f>
        <v>Si</v>
      </c>
      <c r="K145" s="96" t="str">
        <f>VLOOKUP(E145,VIP!$A$2:$O12197,6,0)</f>
        <v>NO</v>
      </c>
      <c r="L145" s="98" t="s">
        <v>2228</v>
      </c>
      <c r="M145" s="99" t="s">
        <v>2469</v>
      </c>
      <c r="N145" s="99" t="s">
        <v>2476</v>
      </c>
      <c r="O145" s="96" t="s">
        <v>2499</v>
      </c>
      <c r="P145" s="133"/>
      <c r="Q145" s="100" t="s">
        <v>2228</v>
      </c>
    </row>
    <row r="146" spans="1:17" ht="18" x14ac:dyDescent="0.25">
      <c r="A146" s="96" t="str">
        <f>VLOOKUP(E146,'LISTADO ATM'!$A$2:$C$901,3,0)</f>
        <v>DISTRITO NACIONAL</v>
      </c>
      <c r="B146" s="113" t="s">
        <v>2663</v>
      </c>
      <c r="C146" s="97">
        <v>44264.91574074074</v>
      </c>
      <c r="D146" s="96" t="s">
        <v>2189</v>
      </c>
      <c r="E146" s="106">
        <v>517</v>
      </c>
      <c r="F146" s="96" t="str">
        <f>VLOOKUP(E146,VIP!$A$2:$O11788,2,0)</f>
        <v>DRBR517</v>
      </c>
      <c r="G146" s="96" t="str">
        <f>VLOOKUP(E146,'LISTADO ATM'!$A$2:$B$900,2,0)</f>
        <v xml:space="preserve">ATM Autobanco Oficina Sans Soucí </v>
      </c>
      <c r="H146" s="96" t="str">
        <f>VLOOKUP(E146,VIP!$A$2:$O16709,7,FALSE)</f>
        <v>Si</v>
      </c>
      <c r="I146" s="96" t="str">
        <f>VLOOKUP(E146,VIP!$A$2:$O8674,8,FALSE)</f>
        <v>Si</v>
      </c>
      <c r="J146" s="96" t="str">
        <f>VLOOKUP(E146,VIP!$A$2:$O8624,8,FALSE)</f>
        <v>Si</v>
      </c>
      <c r="K146" s="96" t="str">
        <f>VLOOKUP(E146,VIP!$A$2:$O12198,6,0)</f>
        <v>SI</v>
      </c>
      <c r="L146" s="98" t="s">
        <v>2228</v>
      </c>
      <c r="M146" s="99" t="s">
        <v>2469</v>
      </c>
      <c r="N146" s="99" t="s">
        <v>2476</v>
      </c>
      <c r="O146" s="96" t="s">
        <v>2478</v>
      </c>
      <c r="P146" s="133"/>
      <c r="Q146" s="100" t="s">
        <v>2228</v>
      </c>
    </row>
    <row r="147" spans="1:17" ht="18" x14ac:dyDescent="0.25">
      <c r="A147" s="96" t="str">
        <f>VLOOKUP(E147,'LISTADO ATM'!$A$2:$C$901,3,0)</f>
        <v>DISTRITO NACIONAL</v>
      </c>
      <c r="B147" s="113" t="s">
        <v>2664</v>
      </c>
      <c r="C147" s="97">
        <v>44264.917384259257</v>
      </c>
      <c r="D147" s="96" t="s">
        <v>2189</v>
      </c>
      <c r="E147" s="106">
        <v>623</v>
      </c>
      <c r="F147" s="96" t="str">
        <f>VLOOKUP(E147,VIP!$A$2:$O11789,2,0)</f>
        <v>DRBR623</v>
      </c>
      <c r="G147" s="96" t="str">
        <f>VLOOKUP(E147,'LISTADO ATM'!$A$2:$B$900,2,0)</f>
        <v xml:space="preserve">ATM Operaciones Especiales (Manoguayabo) </v>
      </c>
      <c r="H147" s="96" t="str">
        <f>VLOOKUP(E147,VIP!$A$2:$O16710,7,FALSE)</f>
        <v>Si</v>
      </c>
      <c r="I147" s="96" t="str">
        <f>VLOOKUP(E147,VIP!$A$2:$O8675,8,FALSE)</f>
        <v>Si</v>
      </c>
      <c r="J147" s="96" t="str">
        <f>VLOOKUP(E147,VIP!$A$2:$O8625,8,FALSE)</f>
        <v>Si</v>
      </c>
      <c r="K147" s="96" t="str">
        <f>VLOOKUP(E147,VIP!$A$2:$O12199,6,0)</f>
        <v>No</v>
      </c>
      <c r="L147" s="98" t="s">
        <v>2228</v>
      </c>
      <c r="M147" s="99" t="s">
        <v>2469</v>
      </c>
      <c r="N147" s="99" t="s">
        <v>2476</v>
      </c>
      <c r="O147" s="96" t="s">
        <v>2478</v>
      </c>
      <c r="P147" s="133"/>
      <c r="Q147" s="100" t="s">
        <v>2228</v>
      </c>
    </row>
    <row r="148" spans="1:17" ht="18" x14ac:dyDescent="0.25">
      <c r="A148" s="96" t="str">
        <f>VLOOKUP(E148,'LISTADO ATM'!$A$2:$C$901,3,0)</f>
        <v>DISTRITO NACIONAL</v>
      </c>
      <c r="B148" s="113" t="s">
        <v>2665</v>
      </c>
      <c r="C148" s="97">
        <v>44264.918171296296</v>
      </c>
      <c r="D148" s="96" t="s">
        <v>2189</v>
      </c>
      <c r="E148" s="106">
        <v>900</v>
      </c>
      <c r="F148" s="96" t="str">
        <f>VLOOKUP(E148,VIP!$A$2:$O11790,2,0)</f>
        <v>DRBR900</v>
      </c>
      <c r="G148" s="96" t="str">
        <f>VLOOKUP(E148,'LISTADO ATM'!$A$2:$B$900,2,0)</f>
        <v xml:space="preserve">ATM UNP Merca Santo Domingo </v>
      </c>
      <c r="H148" s="96" t="str">
        <f>VLOOKUP(E148,VIP!$A$2:$O16711,7,FALSE)</f>
        <v>Si</v>
      </c>
      <c r="I148" s="96" t="str">
        <f>VLOOKUP(E148,VIP!$A$2:$O8676,8,FALSE)</f>
        <v>Si</v>
      </c>
      <c r="J148" s="96" t="str">
        <f>VLOOKUP(E148,VIP!$A$2:$O8626,8,FALSE)</f>
        <v>Si</v>
      </c>
      <c r="K148" s="96" t="str">
        <f>VLOOKUP(E148,VIP!$A$2:$O12200,6,0)</f>
        <v>NO</v>
      </c>
      <c r="L148" s="98" t="s">
        <v>2228</v>
      </c>
      <c r="M148" s="99" t="s">
        <v>2469</v>
      </c>
      <c r="N148" s="99" t="s">
        <v>2476</v>
      </c>
      <c r="O148" s="96" t="s">
        <v>2478</v>
      </c>
      <c r="P148" s="133"/>
      <c r="Q148" s="100" t="s">
        <v>2228</v>
      </c>
    </row>
    <row r="149" spans="1:17" ht="18" x14ac:dyDescent="0.25">
      <c r="A149" s="96" t="str">
        <f>VLOOKUP(E149,'LISTADO ATM'!$A$2:$C$901,3,0)</f>
        <v>DISTRITO NACIONAL</v>
      </c>
      <c r="B149" s="113" t="s">
        <v>2666</v>
      </c>
      <c r="C149" s="97">
        <v>44264.921041666668</v>
      </c>
      <c r="D149" s="96" t="s">
        <v>2189</v>
      </c>
      <c r="E149" s="106">
        <v>87</v>
      </c>
      <c r="F149" s="96" t="str">
        <f>VLOOKUP(E149,VIP!$A$2:$O11791,2,0)</f>
        <v>DRBR087</v>
      </c>
      <c r="G149" s="96" t="str">
        <f>VLOOKUP(E149,'LISTADO ATM'!$A$2:$B$900,2,0)</f>
        <v xml:space="preserve">ATM Autoservicio Sarasota </v>
      </c>
      <c r="H149" s="96" t="str">
        <f>VLOOKUP(E149,VIP!$A$2:$O16712,7,FALSE)</f>
        <v>Si</v>
      </c>
      <c r="I149" s="96" t="str">
        <f>VLOOKUP(E149,VIP!$A$2:$O8677,8,FALSE)</f>
        <v>Si</v>
      </c>
      <c r="J149" s="96" t="str">
        <f>VLOOKUP(E149,VIP!$A$2:$O8627,8,FALSE)</f>
        <v>Si</v>
      </c>
      <c r="K149" s="96" t="str">
        <f>VLOOKUP(E149,VIP!$A$2:$O12201,6,0)</f>
        <v>NO</v>
      </c>
      <c r="L149" s="98" t="s">
        <v>2228</v>
      </c>
      <c r="M149" s="99" t="s">
        <v>2469</v>
      </c>
      <c r="N149" s="99" t="s">
        <v>2476</v>
      </c>
      <c r="O149" s="96" t="s">
        <v>2478</v>
      </c>
      <c r="P149" s="133"/>
      <c r="Q149" s="100" t="s">
        <v>2228</v>
      </c>
    </row>
    <row r="150" spans="1:17" ht="18" x14ac:dyDescent="0.25">
      <c r="A150" s="96" t="str">
        <f>VLOOKUP(E150,'LISTADO ATM'!$A$2:$C$901,3,0)</f>
        <v>NORTE</v>
      </c>
      <c r="B150" s="113" t="s">
        <v>2667</v>
      </c>
      <c r="C150" s="97">
        <v>44264.922268518516</v>
      </c>
      <c r="D150" s="96" t="s">
        <v>2190</v>
      </c>
      <c r="E150" s="106">
        <v>64</v>
      </c>
      <c r="F150" s="96" t="str">
        <f>VLOOKUP(E150,VIP!$A$2:$O11792,2,0)</f>
        <v>DRBR064</v>
      </c>
      <c r="G150" s="96" t="str">
        <f>VLOOKUP(E150,'LISTADO ATM'!$A$2:$B$900,2,0)</f>
        <v xml:space="preserve">ATM COOPALINA (Cotuí) </v>
      </c>
      <c r="H150" s="96" t="str">
        <f>VLOOKUP(E150,VIP!$A$2:$O16713,7,FALSE)</f>
        <v>Si</v>
      </c>
      <c r="I150" s="96" t="str">
        <f>VLOOKUP(E150,VIP!$A$2:$O8678,8,FALSE)</f>
        <v>Si</v>
      </c>
      <c r="J150" s="96" t="str">
        <f>VLOOKUP(E150,VIP!$A$2:$O8628,8,FALSE)</f>
        <v>Si</v>
      </c>
      <c r="K150" s="96" t="str">
        <f>VLOOKUP(E150,VIP!$A$2:$O12202,6,0)</f>
        <v>NO</v>
      </c>
      <c r="L150" s="98" t="s">
        <v>2254</v>
      </c>
      <c r="M150" s="99" t="s">
        <v>2469</v>
      </c>
      <c r="N150" s="99" t="s">
        <v>2476</v>
      </c>
      <c r="O150" s="96" t="s">
        <v>2499</v>
      </c>
      <c r="P150" s="133"/>
      <c r="Q150" s="100" t="s">
        <v>2254</v>
      </c>
    </row>
    <row r="151" spans="1:17" ht="18" x14ac:dyDescent="0.25">
      <c r="A151" s="96" t="str">
        <f>VLOOKUP(E151,'LISTADO ATM'!$A$2:$C$901,3,0)</f>
        <v>SUR</v>
      </c>
      <c r="B151" s="113" t="s">
        <v>2668</v>
      </c>
      <c r="C151" s="97">
        <v>44264.923935185187</v>
      </c>
      <c r="D151" s="96" t="s">
        <v>2189</v>
      </c>
      <c r="E151" s="106">
        <v>45</v>
      </c>
      <c r="F151" s="96" t="str">
        <f>VLOOKUP(E151,VIP!$A$2:$O11793,2,0)</f>
        <v>DRBR045</v>
      </c>
      <c r="G151" s="96" t="str">
        <f>VLOOKUP(E151,'LISTADO ATM'!$A$2:$B$900,2,0)</f>
        <v xml:space="preserve">ATM Oficina Tamayo </v>
      </c>
      <c r="H151" s="96" t="str">
        <f>VLOOKUP(E151,VIP!$A$2:$O16714,7,FALSE)</f>
        <v>Si</v>
      </c>
      <c r="I151" s="96" t="str">
        <f>VLOOKUP(E151,VIP!$A$2:$O8679,8,FALSE)</f>
        <v>Si</v>
      </c>
      <c r="J151" s="96" t="str">
        <f>VLOOKUP(E151,VIP!$A$2:$O8629,8,FALSE)</f>
        <v>Si</v>
      </c>
      <c r="K151" s="96" t="str">
        <f>VLOOKUP(E151,VIP!$A$2:$O12203,6,0)</f>
        <v>SI</v>
      </c>
      <c r="L151" s="98" t="s">
        <v>2254</v>
      </c>
      <c r="M151" s="99" t="s">
        <v>2469</v>
      </c>
      <c r="N151" s="99" t="s">
        <v>2476</v>
      </c>
      <c r="O151" s="96" t="s">
        <v>2478</v>
      </c>
      <c r="P151" s="133"/>
      <c r="Q151" s="100" t="s">
        <v>2254</v>
      </c>
    </row>
    <row r="152" spans="1:17" ht="18" x14ac:dyDescent="0.25">
      <c r="A152" s="96" t="str">
        <f>VLOOKUP(E152,'LISTADO ATM'!$A$2:$C$901,3,0)</f>
        <v>ESTE</v>
      </c>
      <c r="B152" s="113" t="s">
        <v>2669</v>
      </c>
      <c r="C152" s="97">
        <v>44264.924884259257</v>
      </c>
      <c r="D152" s="96" t="s">
        <v>2189</v>
      </c>
      <c r="E152" s="106">
        <v>78</v>
      </c>
      <c r="F152" s="96" t="str">
        <f>VLOOKUP(E152,VIP!$A$2:$O11794,2,0)</f>
        <v>DRBR078</v>
      </c>
      <c r="G152" s="96" t="str">
        <f>VLOOKUP(E152,'LISTADO ATM'!$A$2:$B$900,2,0)</f>
        <v xml:space="preserve">ATM Hotel Nickelodeon II ( Punta Cana) </v>
      </c>
      <c r="H152" s="96" t="str">
        <f>VLOOKUP(E152,VIP!$A$2:$O16715,7,FALSE)</f>
        <v>Si</v>
      </c>
      <c r="I152" s="96" t="str">
        <f>VLOOKUP(E152,VIP!$A$2:$O8680,8,FALSE)</f>
        <v>Si</v>
      </c>
      <c r="J152" s="96" t="str">
        <f>VLOOKUP(E152,VIP!$A$2:$O8630,8,FALSE)</f>
        <v>Si</v>
      </c>
      <c r="K152" s="96" t="str">
        <f>VLOOKUP(E152,VIP!$A$2:$O12204,6,0)</f>
        <v/>
      </c>
      <c r="L152" s="98" t="s">
        <v>2493</v>
      </c>
      <c r="M152" s="99" t="s">
        <v>2469</v>
      </c>
      <c r="N152" s="99" t="s">
        <v>2476</v>
      </c>
      <c r="O152" s="96" t="s">
        <v>2478</v>
      </c>
      <c r="P152" s="133"/>
      <c r="Q152" s="100" t="s">
        <v>2493</v>
      </c>
    </row>
    <row r="153" spans="1:17" ht="18" x14ac:dyDescent="0.25">
      <c r="A153" s="96" t="str">
        <f>VLOOKUP(E153,'LISTADO ATM'!$A$2:$C$901,3,0)</f>
        <v>NORTE</v>
      </c>
      <c r="B153" s="113" t="s">
        <v>2670</v>
      </c>
      <c r="C153" s="97">
        <v>44264.937256944446</v>
      </c>
      <c r="D153" s="96" t="s">
        <v>2631</v>
      </c>
      <c r="E153" s="106">
        <v>599</v>
      </c>
      <c r="F153" s="96" t="str">
        <f>VLOOKUP(E153,VIP!$A$2:$O11795,2,0)</f>
        <v>DRBR258</v>
      </c>
      <c r="G153" s="96" t="str">
        <f>VLOOKUP(E153,'LISTADO ATM'!$A$2:$B$900,2,0)</f>
        <v xml:space="preserve">ATM Oficina Plaza Internacional (Santiago) </v>
      </c>
      <c r="H153" s="96" t="str">
        <f>VLOOKUP(E153,VIP!$A$2:$O16716,7,FALSE)</f>
        <v>Si</v>
      </c>
      <c r="I153" s="96" t="str">
        <f>VLOOKUP(E153,VIP!$A$2:$O8681,8,FALSE)</f>
        <v>Si</v>
      </c>
      <c r="J153" s="96" t="str">
        <f>VLOOKUP(E153,VIP!$A$2:$O8631,8,FALSE)</f>
        <v>Si</v>
      </c>
      <c r="K153" s="96" t="str">
        <f>VLOOKUP(E153,VIP!$A$2:$O12205,6,0)</f>
        <v>NO</v>
      </c>
      <c r="L153" s="98" t="s">
        <v>2650</v>
      </c>
      <c r="M153" s="99" t="s">
        <v>2469</v>
      </c>
      <c r="N153" s="99" t="s">
        <v>2476</v>
      </c>
      <c r="O153" s="96" t="s">
        <v>2636</v>
      </c>
      <c r="P153" s="133"/>
      <c r="Q153" s="100" t="s">
        <v>2650</v>
      </c>
    </row>
    <row r="154" spans="1:17" ht="18" x14ac:dyDescent="0.25">
      <c r="A154" s="96" t="str">
        <f>VLOOKUP(E154,'LISTADO ATM'!$A$2:$C$901,3,0)</f>
        <v>NORTE</v>
      </c>
      <c r="B154" s="113" t="s">
        <v>2671</v>
      </c>
      <c r="C154" s="97">
        <v>44264.938298611109</v>
      </c>
      <c r="D154" s="96" t="s">
        <v>2589</v>
      </c>
      <c r="E154" s="106">
        <v>431</v>
      </c>
      <c r="F154" s="96" t="str">
        <f>VLOOKUP(E154,VIP!$A$2:$O11796,2,0)</f>
        <v>DRBR583</v>
      </c>
      <c r="G154" s="96" t="str">
        <f>VLOOKUP(E154,'LISTADO ATM'!$A$2:$B$900,2,0)</f>
        <v xml:space="preserve">ATM Autoservicio Sol (Santiago) </v>
      </c>
      <c r="H154" s="96" t="str">
        <f>VLOOKUP(E154,VIP!$A$2:$O16717,7,FALSE)</f>
        <v>Si</v>
      </c>
      <c r="I154" s="96" t="str">
        <f>VLOOKUP(E154,VIP!$A$2:$O8682,8,FALSE)</f>
        <v>Si</v>
      </c>
      <c r="J154" s="96" t="str">
        <f>VLOOKUP(E154,VIP!$A$2:$O8632,8,FALSE)</f>
        <v>Si</v>
      </c>
      <c r="K154" s="96" t="str">
        <f>VLOOKUP(E154,VIP!$A$2:$O12206,6,0)</f>
        <v>SI</v>
      </c>
      <c r="L154" s="98" t="s">
        <v>2650</v>
      </c>
      <c r="M154" s="99" t="s">
        <v>2469</v>
      </c>
      <c r="N154" s="99" t="s">
        <v>2476</v>
      </c>
      <c r="O154" s="96" t="s">
        <v>2590</v>
      </c>
      <c r="P154" s="133"/>
      <c r="Q154" s="100" t="s">
        <v>2650</v>
      </c>
    </row>
    <row r="155" spans="1:17" ht="18" x14ac:dyDescent="0.25">
      <c r="A155" s="96" t="str">
        <f>VLOOKUP(E155,'LISTADO ATM'!$A$2:$C$901,3,0)</f>
        <v>DISTRITO NACIONAL</v>
      </c>
      <c r="B155" s="113" t="s">
        <v>2672</v>
      </c>
      <c r="C155" s="97">
        <v>44264.941168981481</v>
      </c>
      <c r="D155" s="96" t="s">
        <v>2589</v>
      </c>
      <c r="E155" s="106">
        <v>713</v>
      </c>
      <c r="F155" s="96" t="str">
        <f>VLOOKUP(E155,VIP!$A$2:$O11797,2,0)</f>
        <v>DRBR016</v>
      </c>
      <c r="G155" s="96" t="str">
        <f>VLOOKUP(E155,'LISTADO ATM'!$A$2:$B$900,2,0)</f>
        <v xml:space="preserve">ATM Oficina Las Américas </v>
      </c>
      <c r="H155" s="96" t="str">
        <f>VLOOKUP(E155,VIP!$A$2:$O16718,7,FALSE)</f>
        <v>Si</v>
      </c>
      <c r="I155" s="96" t="str">
        <f>VLOOKUP(E155,VIP!$A$2:$O8683,8,FALSE)</f>
        <v>Si</v>
      </c>
      <c r="J155" s="96" t="str">
        <f>VLOOKUP(E155,VIP!$A$2:$O8633,8,FALSE)</f>
        <v>Si</v>
      </c>
      <c r="K155" s="96" t="str">
        <f>VLOOKUP(E155,VIP!$A$2:$O12207,6,0)</f>
        <v>NO</v>
      </c>
      <c r="L155" s="98" t="s">
        <v>2481</v>
      </c>
      <c r="M155" s="101" t="s">
        <v>2574</v>
      </c>
      <c r="N155" s="101" t="s">
        <v>2511</v>
      </c>
      <c r="O155" s="96" t="s">
        <v>2679</v>
      </c>
      <c r="P155" s="101" t="s">
        <v>2599</v>
      </c>
      <c r="Q155" s="131">
        <v>44442.95</v>
      </c>
    </row>
    <row r="156" spans="1:17" ht="18" x14ac:dyDescent="0.25">
      <c r="A156" s="96" t="str">
        <f>VLOOKUP(E156,'LISTADO ATM'!$A$2:$C$901,3,0)</f>
        <v>DISTRITO NACIONAL</v>
      </c>
      <c r="B156" s="113" t="s">
        <v>2673</v>
      </c>
      <c r="C156" s="97">
        <v>44264.944699074076</v>
      </c>
      <c r="D156" s="96" t="s">
        <v>2589</v>
      </c>
      <c r="E156" s="106">
        <v>911</v>
      </c>
      <c r="F156" s="96" t="str">
        <f>VLOOKUP(E156,VIP!$A$2:$O11798,2,0)</f>
        <v>DRBR911</v>
      </c>
      <c r="G156" s="96" t="str">
        <f>VLOOKUP(E156,'LISTADO ATM'!$A$2:$B$900,2,0)</f>
        <v xml:space="preserve">ATM Oficina Venezuela II </v>
      </c>
      <c r="H156" s="96" t="str">
        <f>VLOOKUP(E156,VIP!$A$2:$O16719,7,FALSE)</f>
        <v>Si</v>
      </c>
      <c r="I156" s="96" t="str">
        <f>VLOOKUP(E156,VIP!$A$2:$O8684,8,FALSE)</f>
        <v>Si</v>
      </c>
      <c r="J156" s="96" t="str">
        <f>VLOOKUP(E156,VIP!$A$2:$O8634,8,FALSE)</f>
        <v>Si</v>
      </c>
      <c r="K156" s="96" t="str">
        <f>VLOOKUP(E156,VIP!$A$2:$O12208,6,0)</f>
        <v>SI</v>
      </c>
      <c r="L156" s="98" t="s">
        <v>2481</v>
      </c>
      <c r="M156" s="101" t="s">
        <v>2574</v>
      </c>
      <c r="N156" s="101" t="s">
        <v>2511</v>
      </c>
      <c r="O156" s="96" t="s">
        <v>2679</v>
      </c>
      <c r="P156" s="101" t="s">
        <v>2599</v>
      </c>
      <c r="Q156" s="131">
        <v>44442.95</v>
      </c>
    </row>
    <row r="157" spans="1:17" ht="18" x14ac:dyDescent="0.25">
      <c r="A157" s="96" t="str">
        <f>VLOOKUP(E157,'LISTADO ATM'!$A$2:$C$901,3,0)</f>
        <v>DISTRITO NACIONAL</v>
      </c>
      <c r="B157" s="113" t="s">
        <v>2674</v>
      </c>
      <c r="C157" s="97">
        <v>44264.947650462964</v>
      </c>
      <c r="D157" s="96" t="s">
        <v>2589</v>
      </c>
      <c r="E157" s="106">
        <v>648</v>
      </c>
      <c r="F157" s="96" t="str">
        <f>VLOOKUP(E157,VIP!$A$2:$O11799,2,0)</f>
        <v>DRBR190</v>
      </c>
      <c r="G157" s="96" t="str">
        <f>VLOOKUP(E157,'LISTADO ATM'!$A$2:$B$900,2,0)</f>
        <v xml:space="preserve">ATM Hermandad de Pensionados </v>
      </c>
      <c r="H157" s="96" t="str">
        <f>VLOOKUP(E157,VIP!$A$2:$O16720,7,FALSE)</f>
        <v>Si</v>
      </c>
      <c r="I157" s="96" t="str">
        <f>VLOOKUP(E157,VIP!$A$2:$O8685,8,FALSE)</f>
        <v>No</v>
      </c>
      <c r="J157" s="96" t="str">
        <f>VLOOKUP(E157,VIP!$A$2:$O8635,8,FALSE)</f>
        <v>No</v>
      </c>
      <c r="K157" s="96" t="str">
        <f>VLOOKUP(E157,VIP!$A$2:$O12209,6,0)</f>
        <v>NO</v>
      </c>
      <c r="L157" s="98" t="s">
        <v>2481</v>
      </c>
      <c r="M157" s="101" t="s">
        <v>2574</v>
      </c>
      <c r="N157" s="101" t="s">
        <v>2511</v>
      </c>
      <c r="O157" s="96" t="s">
        <v>2679</v>
      </c>
      <c r="P157" s="101" t="s">
        <v>2599</v>
      </c>
      <c r="Q157" s="131">
        <v>44442.95</v>
      </c>
    </row>
    <row r="158" spans="1:17" ht="18" x14ac:dyDescent="0.25">
      <c r="A158" s="96" t="str">
        <f>VLOOKUP(E158,'LISTADO ATM'!$A$2:$C$901,3,0)</f>
        <v>DISTRITO NACIONAL</v>
      </c>
      <c r="B158" s="113" t="s">
        <v>2675</v>
      </c>
      <c r="C158" s="97">
        <v>44264.952974537038</v>
      </c>
      <c r="D158" s="96" t="s">
        <v>2589</v>
      </c>
      <c r="E158" s="106">
        <v>949</v>
      </c>
      <c r="F158" s="96" t="str">
        <f>VLOOKUP(E158,VIP!$A$2:$O11800,2,0)</f>
        <v>DRBR23D</v>
      </c>
      <c r="G158" s="96" t="str">
        <f>VLOOKUP(E158,'LISTADO ATM'!$A$2:$B$900,2,0)</f>
        <v xml:space="preserve">ATM S/M Bravo San Isidro Coral Mall </v>
      </c>
      <c r="H158" s="96" t="str">
        <f>VLOOKUP(E158,VIP!$A$2:$O16721,7,FALSE)</f>
        <v>Si</v>
      </c>
      <c r="I158" s="96" t="str">
        <f>VLOOKUP(E158,VIP!$A$2:$O8686,8,FALSE)</f>
        <v>No</v>
      </c>
      <c r="J158" s="96" t="str">
        <f>VLOOKUP(E158,VIP!$A$2:$O8636,8,FALSE)</f>
        <v>No</v>
      </c>
      <c r="K158" s="96" t="str">
        <f>VLOOKUP(E158,VIP!$A$2:$O12210,6,0)</f>
        <v>NO</v>
      </c>
      <c r="L158" s="98" t="s">
        <v>2481</v>
      </c>
      <c r="M158" s="101" t="s">
        <v>2574</v>
      </c>
      <c r="N158" s="101" t="s">
        <v>2511</v>
      </c>
      <c r="O158" s="96" t="s">
        <v>2679</v>
      </c>
      <c r="P158" s="101" t="s">
        <v>2599</v>
      </c>
      <c r="Q158" s="131">
        <v>44442.95</v>
      </c>
    </row>
    <row r="159" spans="1:17" ht="18" x14ac:dyDescent="0.25">
      <c r="A159" s="96" t="str">
        <f>VLOOKUP(E159,'LISTADO ATM'!$A$2:$C$901,3,0)</f>
        <v>NORTE</v>
      </c>
      <c r="B159" s="113" t="s">
        <v>2676</v>
      </c>
      <c r="C159" s="97">
        <v>44264.955451388887</v>
      </c>
      <c r="D159" s="96" t="s">
        <v>2589</v>
      </c>
      <c r="E159" s="106">
        <v>520</v>
      </c>
      <c r="F159" s="96" t="str">
        <f>VLOOKUP(E159,VIP!$A$2:$O11801,2,0)</f>
        <v>DRBR520</v>
      </c>
      <c r="G159" s="96" t="str">
        <f>VLOOKUP(E159,'LISTADO ATM'!$A$2:$B$900,2,0)</f>
        <v xml:space="preserve">ATM Cooperativa Navarrete (COOPNAVA) </v>
      </c>
      <c r="H159" s="96" t="str">
        <f>VLOOKUP(E159,VIP!$A$2:$O16722,7,FALSE)</f>
        <v>Si</v>
      </c>
      <c r="I159" s="96" t="str">
        <f>VLOOKUP(E159,VIP!$A$2:$O8687,8,FALSE)</f>
        <v>Si</v>
      </c>
      <c r="J159" s="96" t="str">
        <f>VLOOKUP(E159,VIP!$A$2:$O8637,8,FALSE)</f>
        <v>Si</v>
      </c>
      <c r="K159" s="96" t="str">
        <f>VLOOKUP(E159,VIP!$A$2:$O12211,6,0)</f>
        <v>NO</v>
      </c>
      <c r="L159" s="98" t="s">
        <v>2481</v>
      </c>
      <c r="M159" s="101" t="s">
        <v>2574</v>
      </c>
      <c r="N159" s="101" t="s">
        <v>2511</v>
      </c>
      <c r="O159" s="96" t="s">
        <v>2679</v>
      </c>
      <c r="P159" s="101" t="s">
        <v>2599</v>
      </c>
      <c r="Q159" s="131">
        <v>44442.95</v>
      </c>
    </row>
    <row r="160" spans="1:17" ht="18" x14ac:dyDescent="0.25">
      <c r="A160" s="96" t="str">
        <f>VLOOKUP(E160,'LISTADO ATM'!$A$2:$C$901,3,0)</f>
        <v>ESTE</v>
      </c>
      <c r="B160" s="113" t="s">
        <v>2677</v>
      </c>
      <c r="C160" s="97">
        <v>44264.957118055558</v>
      </c>
      <c r="D160" s="96" t="s">
        <v>2589</v>
      </c>
      <c r="E160" s="106">
        <v>776</v>
      </c>
      <c r="F160" s="96" t="str">
        <f>VLOOKUP(E160,VIP!$A$2:$O11802,2,0)</f>
        <v>DRBR03D</v>
      </c>
      <c r="G160" s="96" t="str">
        <f>VLOOKUP(E160,'LISTADO ATM'!$A$2:$B$900,2,0)</f>
        <v xml:space="preserve">ATM Oficina Monte Plata </v>
      </c>
      <c r="H160" s="96" t="str">
        <f>VLOOKUP(E160,VIP!$A$2:$O16723,7,FALSE)</f>
        <v>Si</v>
      </c>
      <c r="I160" s="96" t="str">
        <f>VLOOKUP(E160,VIP!$A$2:$O8688,8,FALSE)</f>
        <v>Si</v>
      </c>
      <c r="J160" s="96" t="str">
        <f>VLOOKUP(E160,VIP!$A$2:$O8638,8,FALSE)</f>
        <v>Si</v>
      </c>
      <c r="K160" s="96" t="str">
        <f>VLOOKUP(E160,VIP!$A$2:$O12212,6,0)</f>
        <v>SI</v>
      </c>
      <c r="L160" s="98" t="s">
        <v>2481</v>
      </c>
      <c r="M160" s="101" t="s">
        <v>2574</v>
      </c>
      <c r="N160" s="101" t="s">
        <v>2511</v>
      </c>
      <c r="O160" s="96" t="s">
        <v>2679</v>
      </c>
      <c r="P160" s="101" t="s">
        <v>2599</v>
      </c>
      <c r="Q160" s="131">
        <v>44442.95</v>
      </c>
    </row>
    <row r="161" spans="1:17" ht="18" x14ac:dyDescent="0.25">
      <c r="A161" s="96" t="str">
        <f>VLOOKUP(E161,'LISTADO ATM'!$A$2:$C$901,3,0)</f>
        <v>ESTE</v>
      </c>
      <c r="B161" s="113" t="s">
        <v>2678</v>
      </c>
      <c r="C161" s="97">
        <v>44264.958043981482</v>
      </c>
      <c r="D161" s="96" t="s">
        <v>2589</v>
      </c>
      <c r="E161" s="106">
        <v>294</v>
      </c>
      <c r="F161" s="96" t="str">
        <f>VLOOKUP(E161,VIP!$A$2:$O11803,2,0)</f>
        <v>DRBR294</v>
      </c>
      <c r="G161" s="96" t="str">
        <f>VLOOKUP(E161,'LISTADO ATM'!$A$2:$B$900,2,0)</f>
        <v xml:space="preserve">ATM Plaza Zaglul San Pedro II </v>
      </c>
      <c r="H161" s="96" t="str">
        <f>VLOOKUP(E161,VIP!$A$2:$O16724,7,FALSE)</f>
        <v>Si</v>
      </c>
      <c r="I161" s="96" t="str">
        <f>VLOOKUP(E161,VIP!$A$2:$O8689,8,FALSE)</f>
        <v>Si</v>
      </c>
      <c r="J161" s="96" t="str">
        <f>VLOOKUP(E161,VIP!$A$2:$O8639,8,FALSE)</f>
        <v>Si</v>
      </c>
      <c r="K161" s="96" t="str">
        <f>VLOOKUP(E161,VIP!$A$2:$O12213,6,0)</f>
        <v>NO</v>
      </c>
      <c r="L161" s="98" t="s">
        <v>2481</v>
      </c>
      <c r="M161" s="101" t="s">
        <v>2574</v>
      </c>
      <c r="N161" s="101" t="s">
        <v>2511</v>
      </c>
      <c r="O161" s="96" t="s">
        <v>2679</v>
      </c>
      <c r="P161" s="101" t="s">
        <v>2599</v>
      </c>
      <c r="Q161" s="131">
        <v>44442.95</v>
      </c>
    </row>
  </sheetData>
  <autoFilter ref="A4:Q161">
    <sortState ref="A5:Q12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2:B1048576 B1:B108">
    <cfRule type="duplicateValues" dxfId="94" priority="13"/>
  </conditionalFormatting>
  <conditionalFormatting sqref="B1:B124 B162:B1048576">
    <cfRule type="duplicateValues" dxfId="93" priority="10"/>
  </conditionalFormatting>
  <conditionalFormatting sqref="B109:B124">
    <cfRule type="duplicateValues" dxfId="92" priority="119179"/>
  </conditionalFormatting>
  <conditionalFormatting sqref="B125:B128">
    <cfRule type="duplicateValues" dxfId="91" priority="8"/>
  </conditionalFormatting>
  <conditionalFormatting sqref="B125:B128">
    <cfRule type="duplicateValues" dxfId="90" priority="6"/>
  </conditionalFormatting>
  <conditionalFormatting sqref="B129:B133">
    <cfRule type="duplicateValues" dxfId="89" priority="4"/>
  </conditionalFormatting>
  <conditionalFormatting sqref="B129:B133">
    <cfRule type="duplicateValues" dxfId="88" priority="3"/>
  </conditionalFormatting>
  <conditionalFormatting sqref="B134:B161">
    <cfRule type="duplicateValues" dxfId="1" priority="2"/>
  </conditionalFormatting>
  <conditionalFormatting sqref="B134:B161">
    <cfRule type="duplicateValues" dxfId="0" priority="1"/>
  </conditionalFormatting>
  <hyperlinks>
    <hyperlink ref="B133" r:id="rId7" display="http://s460-helpdesk/CAisd/pdmweb.exe?OP=SEARCH+FACTORY=in+SKIPLIST=1+QBE.EQ.id=3524652"/>
    <hyperlink ref="B132" r:id="rId8" display="http://s460-helpdesk/CAisd/pdmweb.exe?OP=SEARCH+FACTORY=in+SKIPLIST=1+QBE.EQ.id=3524651"/>
    <hyperlink ref="B131" r:id="rId9" display="http://s460-helpdesk/CAisd/pdmweb.exe?OP=SEARCH+FACTORY=in+SKIPLIST=1+QBE.EQ.id=3524650"/>
    <hyperlink ref="B130" r:id="rId10" display="http://s460-helpdesk/CAisd/pdmweb.exe?OP=SEARCH+FACTORY=in+SKIPLIST=1+QBE.EQ.id=3524649"/>
    <hyperlink ref="B129" r:id="rId11" display="http://s460-helpdesk/CAisd/pdmweb.exe?OP=SEARCH+FACTORY=in+SKIPLIST=1+QBE.EQ.id=3524425"/>
    <hyperlink ref="B161" r:id="rId12" display="http://s460-helpdesk/CAisd/pdmweb.exe?OP=SEARCH+FACTORY=in+SKIPLIST=1+QBE.EQ.id=3524695"/>
    <hyperlink ref="B160" r:id="rId13" display="http://s460-helpdesk/CAisd/pdmweb.exe?OP=SEARCH+FACTORY=in+SKIPLIST=1+QBE.EQ.id=3524694"/>
    <hyperlink ref="B159" r:id="rId14" display="http://s460-helpdesk/CAisd/pdmweb.exe?OP=SEARCH+FACTORY=in+SKIPLIST=1+QBE.EQ.id=3524693"/>
    <hyperlink ref="B158" r:id="rId15" display="http://s460-helpdesk/CAisd/pdmweb.exe?OP=SEARCH+FACTORY=in+SKIPLIST=1+QBE.EQ.id=3524692"/>
    <hyperlink ref="B157" r:id="rId16" display="http://s460-helpdesk/CAisd/pdmweb.exe?OP=SEARCH+FACTORY=in+SKIPLIST=1+QBE.EQ.id=3524691"/>
    <hyperlink ref="B156" r:id="rId17" display="http://s460-helpdesk/CAisd/pdmweb.exe?OP=SEARCH+FACTORY=in+SKIPLIST=1+QBE.EQ.id=3524690"/>
    <hyperlink ref="B155" r:id="rId18" display="http://s460-helpdesk/CAisd/pdmweb.exe?OP=SEARCH+FACTORY=in+SKIPLIST=1+QBE.EQ.id=3524689"/>
    <hyperlink ref="B154" r:id="rId19" display="http://s460-helpdesk/CAisd/pdmweb.exe?OP=SEARCH+FACTORY=in+SKIPLIST=1+QBE.EQ.id=3524688"/>
    <hyperlink ref="B153" r:id="rId20" display="http://s460-helpdesk/CAisd/pdmweb.exe?OP=SEARCH+FACTORY=in+SKIPLIST=1+QBE.EQ.id=3524687"/>
    <hyperlink ref="B152" r:id="rId21" display="http://s460-helpdesk/CAisd/pdmweb.exe?OP=SEARCH+FACTORY=in+SKIPLIST=1+QBE.EQ.id=3524684"/>
    <hyperlink ref="B151" r:id="rId22" display="http://s460-helpdesk/CAisd/pdmweb.exe?OP=SEARCH+FACTORY=in+SKIPLIST=1+QBE.EQ.id=3524683"/>
    <hyperlink ref="B150" r:id="rId23" display="http://s460-helpdesk/CAisd/pdmweb.exe?OP=SEARCH+FACTORY=in+SKIPLIST=1+QBE.EQ.id=3524682"/>
    <hyperlink ref="B149" r:id="rId24" display="http://s460-helpdesk/CAisd/pdmweb.exe?OP=SEARCH+FACTORY=in+SKIPLIST=1+QBE.EQ.id=3524681"/>
    <hyperlink ref="B148" r:id="rId25" display="http://s460-helpdesk/CAisd/pdmweb.exe?OP=SEARCH+FACTORY=in+SKIPLIST=1+QBE.EQ.id=3524680"/>
    <hyperlink ref="B147" r:id="rId26" display="http://s460-helpdesk/CAisd/pdmweb.exe?OP=SEARCH+FACTORY=in+SKIPLIST=1+QBE.EQ.id=3524679"/>
    <hyperlink ref="B146" r:id="rId27" display="http://s460-helpdesk/CAisd/pdmweb.exe?OP=SEARCH+FACTORY=in+SKIPLIST=1+QBE.EQ.id=3524678"/>
    <hyperlink ref="B145" r:id="rId28" display="http://s460-helpdesk/CAisd/pdmweb.exe?OP=SEARCH+FACTORY=in+SKIPLIST=1+QBE.EQ.id=3524677"/>
    <hyperlink ref="B144" r:id="rId29" display="http://s460-helpdesk/CAisd/pdmweb.exe?OP=SEARCH+FACTORY=in+SKIPLIST=1+QBE.EQ.id=3524676"/>
    <hyperlink ref="B143" r:id="rId30" display="http://s460-helpdesk/CAisd/pdmweb.exe?OP=SEARCH+FACTORY=in+SKIPLIST=1+QBE.EQ.id=3524675"/>
    <hyperlink ref="B142" r:id="rId31" display="http://s460-helpdesk/CAisd/pdmweb.exe?OP=SEARCH+FACTORY=in+SKIPLIST=1+QBE.EQ.id=3524674"/>
    <hyperlink ref="B141" r:id="rId32" display="http://s460-helpdesk/CAisd/pdmweb.exe?OP=SEARCH+FACTORY=in+SKIPLIST=1+QBE.EQ.id=3524673"/>
    <hyperlink ref="B140" r:id="rId33" display="http://s460-helpdesk/CAisd/pdmweb.exe?OP=SEARCH+FACTORY=in+SKIPLIST=1+QBE.EQ.id=3524672"/>
    <hyperlink ref="B139" r:id="rId34" display="http://s460-helpdesk/CAisd/pdmweb.exe?OP=SEARCH+FACTORY=in+SKIPLIST=1+QBE.EQ.id=3524671"/>
    <hyperlink ref="B138" r:id="rId35" display="http://s460-helpdesk/CAisd/pdmweb.exe?OP=SEARCH+FACTORY=in+SKIPLIST=1+QBE.EQ.id=3524670"/>
    <hyperlink ref="B137" r:id="rId36" display="http://s460-helpdesk/CAisd/pdmweb.exe?OP=SEARCH+FACTORY=in+SKIPLIST=1+QBE.EQ.id=3524669"/>
    <hyperlink ref="B136" r:id="rId37" display="http://s460-helpdesk/CAisd/pdmweb.exe?OP=SEARCH+FACTORY=in+SKIPLIST=1+QBE.EQ.id=3524668"/>
    <hyperlink ref="B135" r:id="rId38" display="http://s460-helpdesk/CAisd/pdmweb.exe?OP=SEARCH+FACTORY=in+SKIPLIST=1+QBE.EQ.id=3524667"/>
    <hyperlink ref="B134" r:id="rId39" display="http://s460-helpdesk/CAisd/pdmweb.exe?OP=SEARCH+FACTORY=in+SKIPLIST=1+QBE.EQ.id=3524666"/>
  </hyperlinks>
  <pageMargins left="0.7" right="0.7" top="0.75" bottom="0.75" header="0.3" footer="0.3"/>
  <pageSetup scale="60" orientation="landscape" r:id="rId40"/>
  <legacy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28" zoomScale="80" zoomScaleNormal="80" workbookViewId="0">
      <selection activeCell="C39" sqref="C39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2474</v>
      </c>
      <c r="B2" s="156"/>
      <c r="C2" s="156"/>
      <c r="D2" s="156"/>
      <c r="E2" s="15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44264.708333333336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399</v>
      </c>
      <c r="C9" s="106" t="str">
        <f>VLOOKUP(B9,'[1]LISTADO ATM'!$A$2:$B$820,2,0)</f>
        <v xml:space="preserve">ATM Oficina La Romana II </v>
      </c>
      <c r="D9" s="132" t="s">
        <v>2497</v>
      </c>
      <c r="E9" s="126">
        <v>335814912</v>
      </c>
    </row>
    <row r="10" spans="1:5" ht="18" x14ac:dyDescent="0.25">
      <c r="A10" s="111" t="str">
        <f>VLOOKUP(B10,'[1]LISTADO ATM'!$A$2:$C$820,3,0)</f>
        <v>ESTE</v>
      </c>
      <c r="B10" s="106">
        <v>211</v>
      </c>
      <c r="C10" s="106" t="str">
        <f>VLOOKUP(B10,'[1]LISTADO ATM'!$A$2:$B$820,2,0)</f>
        <v xml:space="preserve">ATM Oficina La Romana I </v>
      </c>
      <c r="D10" s="132" t="s">
        <v>2497</v>
      </c>
      <c r="E10" s="127">
        <v>335815199</v>
      </c>
    </row>
    <row r="11" spans="1:5" ht="18" x14ac:dyDescent="0.25">
      <c r="A11" s="111" t="str">
        <f>VLOOKUP(B11,'[1]LISTADO ATM'!$A$2:$C$820,3,0)</f>
        <v>ESTE</v>
      </c>
      <c r="B11" s="106">
        <v>386</v>
      </c>
      <c r="C11" s="106" t="str">
        <f>VLOOKUP(B11,'[1]LISTADO ATM'!$A$2:$B$820,2,0)</f>
        <v xml:space="preserve">ATM Plaza Verón II </v>
      </c>
      <c r="D11" s="132" t="s">
        <v>2497</v>
      </c>
      <c r="E11" s="127">
        <v>335815209</v>
      </c>
    </row>
    <row r="12" spans="1:5" ht="18" x14ac:dyDescent="0.25">
      <c r="A12" s="111" t="str">
        <f>VLOOKUP(B12,'[1]LISTADO ATM'!$A$2:$C$820,3,0)</f>
        <v>NORTE</v>
      </c>
      <c r="B12" s="106">
        <v>151</v>
      </c>
      <c r="C12" s="106" t="str">
        <f>VLOOKUP(B12,'[1]LISTADO ATM'!$A$2:$B$820,2,0)</f>
        <v xml:space="preserve">ATM Oficina Nagua </v>
      </c>
      <c r="D12" s="132" t="s">
        <v>2497</v>
      </c>
      <c r="E12" s="127">
        <v>335815440</v>
      </c>
    </row>
    <row r="13" spans="1:5" ht="18" x14ac:dyDescent="0.25">
      <c r="A13" s="111" t="str">
        <f>VLOOKUP(B13,'[1]LISTADO ATM'!$A$2:$C$820,3,0)</f>
        <v>ESTE</v>
      </c>
      <c r="B13" s="106">
        <v>429</v>
      </c>
      <c r="C13" s="106" t="str">
        <f>VLOOKUP(B13,'[1]LISTADO ATM'!$A$2:$B$820,2,0)</f>
        <v xml:space="preserve">ATM Oficina Jumbo La Romana </v>
      </c>
      <c r="D13" s="132" t="s">
        <v>2497</v>
      </c>
      <c r="E13" s="127">
        <v>335813806</v>
      </c>
    </row>
    <row r="14" spans="1:5" ht="18" x14ac:dyDescent="0.25">
      <c r="A14" s="111" t="str">
        <f>VLOOKUP(B14,'[1]LISTADO ATM'!$A$2:$C$820,3,0)</f>
        <v>ESTE</v>
      </c>
      <c r="B14" s="106">
        <v>268</v>
      </c>
      <c r="C14" s="106" t="str">
        <f>VLOOKUP(B14,'[1]LISTADO ATM'!$A$2:$B$820,2,0)</f>
        <v xml:space="preserve">ATM Autobanco La Altagracia (Higuey) </v>
      </c>
      <c r="D14" s="132" t="s">
        <v>2497</v>
      </c>
      <c r="E14" s="127">
        <v>335815445</v>
      </c>
    </row>
    <row r="15" spans="1:5" ht="18" x14ac:dyDescent="0.25">
      <c r="A15" s="111" t="str">
        <f>VLOOKUP(B15,'[1]LISTADO ATM'!$A$2:$C$820,3,0)</f>
        <v>NORTE</v>
      </c>
      <c r="B15" s="106">
        <v>198</v>
      </c>
      <c r="C15" s="106" t="str">
        <f>VLOOKUP(B15,'[1]LISTADO ATM'!$A$2:$B$820,2,0)</f>
        <v xml:space="preserve">ATM Almacenes El Encanto  (Santiago) </v>
      </c>
      <c r="D15" s="132" t="s">
        <v>2497</v>
      </c>
      <c r="E15" s="127">
        <v>335815893</v>
      </c>
    </row>
    <row r="16" spans="1:5" ht="18" x14ac:dyDescent="0.25">
      <c r="A16" s="111" t="str">
        <f>VLOOKUP(B16,'[1]LISTADO ATM'!$A$2:$C$820,3,0)</f>
        <v>SUR</v>
      </c>
      <c r="B16" s="106">
        <v>984</v>
      </c>
      <c r="C16" s="106" t="str">
        <f>VLOOKUP(B16,'[1]LISTADO ATM'!$A$2:$B$820,2,0)</f>
        <v xml:space="preserve">ATM Oficina Neiba II </v>
      </c>
      <c r="D16" s="132" t="s">
        <v>2497</v>
      </c>
      <c r="E16" s="127">
        <v>335815647</v>
      </c>
    </row>
    <row r="17" spans="1:6" ht="18" x14ac:dyDescent="0.25">
      <c r="A17" s="111" t="str">
        <f>VLOOKUP(B17,'[1]LISTADO ATM'!$A$2:$C$820,3,0)</f>
        <v>DISTRITO NACIONAL</v>
      </c>
      <c r="B17" s="106">
        <v>572</v>
      </c>
      <c r="C17" s="106" t="str">
        <f>VLOOKUP(B17,'[1]LISTADO ATM'!$A$2:$B$820,2,0)</f>
        <v xml:space="preserve">ATM Olé Ovando </v>
      </c>
      <c r="D17" s="132" t="s">
        <v>2497</v>
      </c>
      <c r="E17" s="127">
        <v>335815866</v>
      </c>
    </row>
    <row r="18" spans="1:6" ht="18" x14ac:dyDescent="0.25">
      <c r="A18" s="111" t="str">
        <f>VLOOKUP(B18,'[1]LISTADO ATM'!$A$2:$C$820,3,0)</f>
        <v>DISTRITO NACIONAL</v>
      </c>
      <c r="B18" s="106">
        <v>658</v>
      </c>
      <c r="C18" s="106" t="str">
        <f>VLOOKUP(B18,'[1]LISTADO ATM'!$A$2:$B$820,2,0)</f>
        <v>ATM Cámara de Cuentas</v>
      </c>
      <c r="D18" s="132" t="s">
        <v>2497</v>
      </c>
      <c r="E18" s="127">
        <v>335816042</v>
      </c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32" t="s">
        <v>2497</v>
      </c>
      <c r="E19" s="127"/>
    </row>
    <row r="20" spans="1:6" ht="18.75" thickBot="1" x14ac:dyDescent="0.3">
      <c r="A20" s="108" t="s">
        <v>2428</v>
      </c>
      <c r="B20" s="114">
        <f>COUNT(B9:B19)</f>
        <v>10</v>
      </c>
      <c r="C20" s="140"/>
      <c r="D20" s="141"/>
      <c r="E20" s="142"/>
    </row>
    <row r="21" spans="1:6" ht="15.75" thickBot="1" x14ac:dyDescent="0.3">
      <c r="E21" s="110"/>
      <c r="F21" s="128"/>
    </row>
    <row r="22" spans="1:6" ht="18.75" thickBot="1" x14ac:dyDescent="0.3">
      <c r="A22" s="143" t="s">
        <v>2430</v>
      </c>
      <c r="B22" s="144"/>
      <c r="C22" s="144"/>
      <c r="D22" s="144"/>
      <c r="E22" s="145"/>
    </row>
    <row r="23" spans="1:6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6" ht="18" x14ac:dyDescent="0.25">
      <c r="A24" s="111" t="str">
        <f>VLOOKUP(B24,'[1]LISTADO ATM'!$A$2:$C$820,3,0)</f>
        <v>SUR</v>
      </c>
      <c r="B24" s="106">
        <v>677</v>
      </c>
      <c r="C24" s="106" t="str">
        <f>VLOOKUP(B24,'[1]LISTADO ATM'!$A$2:$B$820,2,0)</f>
        <v>ATM PBG Villa Jaragua</v>
      </c>
      <c r="D24" s="124" t="s">
        <v>2454</v>
      </c>
      <c r="E24" s="127">
        <v>335815649</v>
      </c>
    </row>
    <row r="25" spans="1:6" ht="18" x14ac:dyDescent="0.25">
      <c r="A25" s="111" t="str">
        <f>VLOOKUP(B25,'[1]LISTADO ATM'!$A$2:$C$820,3,0)</f>
        <v>DISTRITO NACIONAL</v>
      </c>
      <c r="B25" s="106">
        <v>435</v>
      </c>
      <c r="C25" s="106" t="str">
        <f>VLOOKUP(B25,'[1]LISTADO ATM'!$A$2:$B$820,2,0)</f>
        <v xml:space="preserve">ATM Autobanco Torre I </v>
      </c>
      <c r="D25" s="124" t="s">
        <v>2454</v>
      </c>
      <c r="E25" s="127">
        <v>335815903</v>
      </c>
    </row>
    <row r="26" spans="1:6" ht="18" x14ac:dyDescent="0.25">
      <c r="A26" s="111" t="str">
        <f>VLOOKUP(B26,'[1]LISTADO ATM'!$A$2:$C$820,3,0)</f>
        <v>DISTRITO NACIONAL</v>
      </c>
      <c r="B26" s="106">
        <v>486</v>
      </c>
      <c r="C26" s="106" t="str">
        <f>VLOOKUP(B26,'[1]LISTADO ATM'!$A$2:$B$820,2,0)</f>
        <v xml:space="preserve">ATM Olé La Caleta </v>
      </c>
      <c r="D26" s="124" t="s">
        <v>2454</v>
      </c>
      <c r="E26" s="127">
        <v>335816120</v>
      </c>
    </row>
    <row r="27" spans="1:6" ht="18" x14ac:dyDescent="0.25">
      <c r="A27" s="111" t="str">
        <f>VLOOKUP(B27,'[1]LISTADO ATM'!$A$2:$C$820,3,0)</f>
        <v>NORTE</v>
      </c>
      <c r="B27" s="106">
        <v>687</v>
      </c>
      <c r="C27" s="106" t="str">
        <f>VLOOKUP(B27,'[1]LISTADO ATM'!$A$2:$B$820,2,0)</f>
        <v>ATM Oficina Monterrico II</v>
      </c>
      <c r="D27" s="124" t="s">
        <v>2454</v>
      </c>
      <c r="E27" s="127">
        <v>335816172</v>
      </c>
    </row>
    <row r="28" spans="1:6" ht="18" x14ac:dyDescent="0.25">
      <c r="A28" s="111" t="str">
        <f>VLOOKUP(B28,'[1]LISTADO ATM'!$A$2:$C$820,3,0)</f>
        <v>DISTRITO NACIONAL</v>
      </c>
      <c r="B28" s="106">
        <v>438</v>
      </c>
      <c r="C28" s="106" t="str">
        <f>VLOOKUP(B28,'[1]LISTADO ATM'!$A$2:$B$820,2,0)</f>
        <v xml:space="preserve">ATM Autobanco Torre IV </v>
      </c>
      <c r="D28" s="124" t="s">
        <v>2454</v>
      </c>
      <c r="E28" s="127">
        <v>335815879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7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7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.75" thickBot="1" x14ac:dyDescent="0.3">
      <c r="A34" s="112" t="s">
        <v>2428</v>
      </c>
      <c r="B34" s="114">
        <f>COUNT(B24:B33)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3" t="s">
        <v>2454</v>
      </c>
      <c r="B36" s="144"/>
      <c r="C36" s="144"/>
      <c r="D36" s="144"/>
      <c r="E36" s="145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DISTRITO NACIONAL</v>
      </c>
      <c r="B38" s="106">
        <v>938</v>
      </c>
      <c r="C38" s="106" t="str">
        <f>VLOOKUP(B38,'[1]LISTADO ATM'!$A$2:$B$820,2,0)</f>
        <v xml:space="preserve">ATM Autobanco Oficina Filadelfia Plaza </v>
      </c>
      <c r="D38" s="106" t="s">
        <v>2495</v>
      </c>
      <c r="E38" s="127">
        <v>335815643</v>
      </c>
    </row>
    <row r="39" spans="1:5" ht="18" x14ac:dyDescent="0.25">
      <c r="A39" s="111" t="str">
        <f>VLOOKUP(B39,'[1]LISTADO ATM'!$A$2:$C$820,3,0)</f>
        <v>DISTRITO NACIONAL</v>
      </c>
      <c r="B39" s="106">
        <v>735</v>
      </c>
      <c r="C39" s="106" t="str">
        <f>VLOOKUP(B39,'[1]LISTADO ATM'!$A$2:$B$820,2,0)</f>
        <v xml:space="preserve">ATM Oficina Independencia II  </v>
      </c>
      <c r="D39" s="106" t="s">
        <v>2495</v>
      </c>
      <c r="E39" s="127">
        <v>335816105</v>
      </c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2495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2495</v>
      </c>
      <c r="E41" s="127"/>
    </row>
    <row r="42" spans="1:5" ht="18.75" thickBot="1" x14ac:dyDescent="0.3">
      <c r="A42" s="108" t="s">
        <v>2428</v>
      </c>
      <c r="B42" s="114">
        <f>COUNT(B38:B41)</f>
        <v>2</v>
      </c>
      <c r="C42" s="123"/>
      <c r="D42" s="107"/>
      <c r="E42" s="125"/>
    </row>
    <row r="43" spans="1:5" ht="15.75" thickBot="1" x14ac:dyDescent="0.3">
      <c r="E43" s="110"/>
    </row>
    <row r="44" spans="1:5" ht="18.75" thickBot="1" x14ac:dyDescent="0.3">
      <c r="A44" s="146" t="s">
        <v>2429</v>
      </c>
      <c r="B44" s="147"/>
      <c r="E44" s="110"/>
    </row>
    <row r="45" spans="1:5" ht="18.75" thickBot="1" x14ac:dyDescent="0.3">
      <c r="A45" s="148">
        <f>+B34+B42</f>
        <v>7</v>
      </c>
      <c r="B45" s="149"/>
      <c r="E45" s="110"/>
    </row>
    <row r="46" spans="1:5" ht="15.75" thickBot="1" x14ac:dyDescent="0.3">
      <c r="E46" s="110"/>
    </row>
    <row r="47" spans="1:5" ht="18.75" thickBot="1" x14ac:dyDescent="0.3">
      <c r="A47" s="143" t="s">
        <v>2431</v>
      </c>
      <c r="B47" s="144"/>
      <c r="C47" s="144"/>
      <c r="D47" s="144"/>
      <c r="E47" s="145"/>
    </row>
    <row r="48" spans="1:5" ht="18" x14ac:dyDescent="0.25">
      <c r="A48" s="115" t="s">
        <v>15</v>
      </c>
      <c r="B48" s="105" t="s">
        <v>2426</v>
      </c>
      <c r="C48" s="109" t="s">
        <v>46</v>
      </c>
      <c r="D48" s="150" t="s">
        <v>2432</v>
      </c>
      <c r="E48" s="151"/>
    </row>
    <row r="49" spans="1:6" ht="18" x14ac:dyDescent="0.25">
      <c r="A49" s="106" t="str">
        <f>VLOOKUP(B49,'[1]LISTADO ATM'!$A$2:$C$820,3,0)</f>
        <v>DISTRITO NACIONAL</v>
      </c>
      <c r="B49" s="106">
        <v>355</v>
      </c>
      <c r="C49" s="111" t="str">
        <f>VLOOKUP(B49,'[1]LISTADO ATM'!$A$2:$B$820,2,0)</f>
        <v xml:space="preserve">ATM UNP Metro II </v>
      </c>
      <c r="D49" s="138" t="s">
        <v>2502</v>
      </c>
      <c r="E49" s="139"/>
      <c r="F49" s="102" t="s">
        <v>2639</v>
      </c>
    </row>
    <row r="50" spans="1:6" ht="18" x14ac:dyDescent="0.25">
      <c r="A50" s="106" t="str">
        <f>VLOOKUP(B50,'[1]LISTADO ATM'!$A$2:$C$820,3,0)</f>
        <v>DISTRITO NACIONAL</v>
      </c>
      <c r="B50" s="106">
        <v>227</v>
      </c>
      <c r="C50" s="111" t="str">
        <f>VLOOKUP(B50,'[1]LISTADO ATM'!$A$2:$B$820,2,0)</f>
        <v xml:space="preserve">ATM S/M Bravo Av. Enriquillo </v>
      </c>
      <c r="D50" s="138" t="s">
        <v>2502</v>
      </c>
      <c r="E50" s="139"/>
    </row>
    <row r="51" spans="1:6" ht="18" x14ac:dyDescent="0.25">
      <c r="A51" s="106" t="str">
        <f>VLOOKUP(B51,'[1]LISTADO ATM'!$A$2:$C$820,3,0)</f>
        <v>DISTRITO NACIONAL</v>
      </c>
      <c r="B51" s="106">
        <v>560</v>
      </c>
      <c r="C51" s="111" t="str">
        <f>VLOOKUP(B51,'[1]LISTADO ATM'!$A$2:$B$820,2,0)</f>
        <v xml:space="preserve">ATM Junta Central Electoral </v>
      </c>
      <c r="D51" s="138" t="s">
        <v>2502</v>
      </c>
      <c r="E51" s="139"/>
    </row>
    <row r="52" spans="1:6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29"/>
      <c r="E52" s="130"/>
    </row>
    <row r="53" spans="1:6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6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6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6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6" ht="18.75" thickBot="1" x14ac:dyDescent="0.3">
      <c r="A57" s="108" t="s">
        <v>2428</v>
      </c>
      <c r="B57" s="114">
        <f>COUNT(B49:B56)</f>
        <v>3</v>
      </c>
      <c r="C57" s="123"/>
      <c r="D57" s="140"/>
      <c r="E57" s="142"/>
    </row>
  </sheetData>
  <mergeCells count="14">
    <mergeCell ref="D57:E57"/>
    <mergeCell ref="D48:E48"/>
    <mergeCell ref="D49:E49"/>
    <mergeCell ref="A1:E1"/>
    <mergeCell ref="A2:E2"/>
    <mergeCell ref="A7:E7"/>
    <mergeCell ref="D50:E50"/>
    <mergeCell ref="D51:E51"/>
    <mergeCell ref="C20:E20"/>
    <mergeCell ref="A22:E22"/>
    <mergeCell ref="A36:E36"/>
    <mergeCell ref="A44:B44"/>
    <mergeCell ref="A45:B45"/>
    <mergeCell ref="A47:E47"/>
  </mergeCells>
  <phoneticPr fontId="47" type="noConversion"/>
  <conditionalFormatting sqref="B57:B1048576 B49 B34:B36 B1:B7 B38:B47 B9:B22">
    <cfRule type="duplicateValues" dxfId="87" priority="8"/>
  </conditionalFormatting>
  <conditionalFormatting sqref="B34:B36">
    <cfRule type="duplicateValues" dxfId="86" priority="9"/>
  </conditionalFormatting>
  <conditionalFormatting sqref="B57:B1048576 B49 B1:B7 B24:B36 B38:B47 B9:B22">
    <cfRule type="duplicateValues" dxfId="85" priority="10"/>
  </conditionalFormatting>
  <conditionalFormatting sqref="B51">
    <cfRule type="duplicateValues" dxfId="84" priority="6"/>
  </conditionalFormatting>
  <conditionalFormatting sqref="B51">
    <cfRule type="duplicateValues" dxfId="83" priority="7"/>
  </conditionalFormatting>
  <conditionalFormatting sqref="B50">
    <cfRule type="duplicateValues" dxfId="82" priority="4"/>
  </conditionalFormatting>
  <conditionalFormatting sqref="B50">
    <cfRule type="duplicateValues" dxfId="81" priority="5"/>
  </conditionalFormatting>
  <conditionalFormatting sqref="B1:B1048576">
    <cfRule type="duplicateValues" dxfId="80" priority="3"/>
  </conditionalFormatting>
  <conditionalFormatting sqref="E1:E1048576">
    <cfRule type="duplicateValues" dxfId="79" priority="2"/>
  </conditionalFormatting>
  <conditionalFormatting sqref="B20">
    <cfRule type="duplicateValues" dxfId="78" priority="1"/>
  </conditionalFormatting>
  <conditionalFormatting sqref="B24:B33">
    <cfRule type="duplicateValues" dxfId="77" priority="11"/>
  </conditionalFormatting>
  <conditionalFormatting sqref="B52:B56">
    <cfRule type="duplicateValues" dxfId="76" priority="12"/>
  </conditionalFormatting>
  <conditionalFormatting sqref="B50:B56">
    <cfRule type="duplicateValues" dxfId="75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2021-03-07T20:48:13Z</cp:lastPrinted>
  <dcterms:created xsi:type="dcterms:W3CDTF">2014-10-01T23:18:29Z</dcterms:created>
  <dcterms:modified xsi:type="dcterms:W3CDTF">2021-03-10T03:15:48Z</dcterms:modified>
</cp:coreProperties>
</file>