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0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6" l="1"/>
  <c r="A5" i="1"/>
  <c r="A8" i="1"/>
  <c r="A7" i="1"/>
  <c r="A9" i="1"/>
  <c r="A6" i="1"/>
  <c r="A12" i="1"/>
  <c r="A11" i="1"/>
  <c r="A10" i="1"/>
  <c r="F5" i="1"/>
  <c r="G5" i="1"/>
  <c r="H5" i="1"/>
  <c r="I5" i="1"/>
  <c r="J5" i="1"/>
  <c r="K5" i="1"/>
  <c r="F8" i="1"/>
  <c r="G8" i="1"/>
  <c r="H8" i="1"/>
  <c r="I8" i="1"/>
  <c r="J8" i="1"/>
  <c r="K8" i="1"/>
  <c r="F7" i="1"/>
  <c r="G7" i="1"/>
  <c r="H7" i="1"/>
  <c r="I7" i="1"/>
  <c r="J7" i="1"/>
  <c r="K7" i="1"/>
  <c r="F9" i="1"/>
  <c r="G9" i="1"/>
  <c r="H9" i="1"/>
  <c r="I9" i="1"/>
  <c r="J9" i="1"/>
  <c r="K9" i="1"/>
  <c r="F6" i="1"/>
  <c r="G6" i="1"/>
  <c r="H6" i="1"/>
  <c r="I6" i="1"/>
  <c r="J6" i="1"/>
  <c r="K6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A44" i="16" s="1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6" i="1" l="1"/>
  <c r="G46" i="1"/>
  <c r="H46" i="1"/>
  <c r="I46" i="1"/>
  <c r="J46" i="1"/>
  <c r="K46" i="1"/>
  <c r="F42" i="1"/>
  <c r="G42" i="1"/>
  <c r="H42" i="1"/>
  <c r="I42" i="1"/>
  <c r="J42" i="1"/>
  <c r="K42" i="1"/>
  <c r="F55" i="1"/>
  <c r="G55" i="1"/>
  <c r="H55" i="1"/>
  <c r="I55" i="1"/>
  <c r="J55" i="1"/>
  <c r="K55" i="1"/>
  <c r="A46" i="1"/>
  <c r="A42" i="1"/>
  <c r="A55" i="1"/>
  <c r="A13" i="1"/>
  <c r="A22" i="1"/>
  <c r="A48" i="1"/>
  <c r="A72" i="1"/>
  <c r="A17" i="1"/>
  <c r="F13" i="1"/>
  <c r="G13" i="1"/>
  <c r="H13" i="1"/>
  <c r="I13" i="1"/>
  <c r="J13" i="1"/>
  <c r="K13" i="1"/>
  <c r="F22" i="1"/>
  <c r="G22" i="1"/>
  <c r="H22" i="1"/>
  <c r="I22" i="1"/>
  <c r="J22" i="1"/>
  <c r="K22" i="1"/>
  <c r="F48" i="1"/>
  <c r="G48" i="1"/>
  <c r="H48" i="1"/>
  <c r="I48" i="1"/>
  <c r="J48" i="1"/>
  <c r="K48" i="1"/>
  <c r="F72" i="1"/>
  <c r="G72" i="1"/>
  <c r="H72" i="1"/>
  <c r="I72" i="1"/>
  <c r="J72" i="1"/>
  <c r="K72" i="1"/>
  <c r="F17" i="1"/>
  <c r="G17" i="1"/>
  <c r="H17" i="1"/>
  <c r="I17" i="1"/>
  <c r="J17" i="1"/>
  <c r="K17" i="1"/>
  <c r="A45" i="1" l="1"/>
  <c r="A16" i="1"/>
  <c r="A30" i="1"/>
  <c r="A28" i="1"/>
  <c r="A74" i="1"/>
  <c r="A44" i="1"/>
  <c r="A60" i="1"/>
  <c r="F45" i="1"/>
  <c r="G45" i="1"/>
  <c r="H45" i="1"/>
  <c r="I45" i="1"/>
  <c r="J45" i="1"/>
  <c r="K45" i="1"/>
  <c r="F16" i="1"/>
  <c r="G16" i="1"/>
  <c r="H16" i="1"/>
  <c r="I16" i="1"/>
  <c r="J16" i="1"/>
  <c r="K16" i="1"/>
  <c r="F30" i="1"/>
  <c r="G30" i="1"/>
  <c r="H30" i="1"/>
  <c r="I30" i="1"/>
  <c r="J30" i="1"/>
  <c r="K30" i="1"/>
  <c r="F28" i="1"/>
  <c r="G28" i="1"/>
  <c r="H28" i="1"/>
  <c r="I28" i="1"/>
  <c r="J28" i="1"/>
  <c r="K28" i="1"/>
  <c r="F74" i="1"/>
  <c r="G74" i="1"/>
  <c r="H74" i="1"/>
  <c r="I74" i="1"/>
  <c r="J74" i="1"/>
  <c r="K74" i="1"/>
  <c r="F44" i="1"/>
  <c r="G44" i="1"/>
  <c r="H44" i="1"/>
  <c r="I44" i="1"/>
  <c r="J44" i="1"/>
  <c r="K44" i="1"/>
  <c r="F60" i="1"/>
  <c r="G60" i="1"/>
  <c r="H60" i="1"/>
  <c r="I60" i="1"/>
  <c r="J60" i="1"/>
  <c r="K60" i="1"/>
  <c r="A57" i="1" l="1"/>
  <c r="A58" i="1"/>
  <c r="A31" i="1"/>
  <c r="A27" i="1"/>
  <c r="A38" i="1"/>
  <c r="A54" i="1"/>
  <c r="A36" i="1"/>
  <c r="A18" i="1"/>
  <c r="A41" i="1"/>
  <c r="A23" i="1"/>
  <c r="A24" i="1"/>
  <c r="A25" i="1"/>
  <c r="A14" i="1"/>
  <c r="A52" i="1"/>
  <c r="A34" i="1"/>
  <c r="A15" i="1"/>
  <c r="A73" i="1"/>
  <c r="A64" i="1"/>
  <c r="A20" i="1"/>
  <c r="F57" i="1"/>
  <c r="G57" i="1"/>
  <c r="H57" i="1"/>
  <c r="I57" i="1"/>
  <c r="J57" i="1"/>
  <c r="K57" i="1"/>
  <c r="F58" i="1"/>
  <c r="G58" i="1"/>
  <c r="H58" i="1"/>
  <c r="I58" i="1"/>
  <c r="J58" i="1"/>
  <c r="K58" i="1"/>
  <c r="F31" i="1"/>
  <c r="G31" i="1"/>
  <c r="H31" i="1"/>
  <c r="I31" i="1"/>
  <c r="J31" i="1"/>
  <c r="K31" i="1"/>
  <c r="F27" i="1"/>
  <c r="G27" i="1"/>
  <c r="H27" i="1"/>
  <c r="I27" i="1"/>
  <c r="J27" i="1"/>
  <c r="K27" i="1"/>
  <c r="F38" i="1"/>
  <c r="G38" i="1"/>
  <c r="H38" i="1"/>
  <c r="I38" i="1"/>
  <c r="J38" i="1"/>
  <c r="K38" i="1"/>
  <c r="F54" i="1"/>
  <c r="G54" i="1"/>
  <c r="H54" i="1"/>
  <c r="I54" i="1"/>
  <c r="J54" i="1"/>
  <c r="K54" i="1"/>
  <c r="F36" i="1"/>
  <c r="G36" i="1"/>
  <c r="H36" i="1"/>
  <c r="I36" i="1"/>
  <c r="J36" i="1"/>
  <c r="K36" i="1"/>
  <c r="F18" i="1"/>
  <c r="G18" i="1"/>
  <c r="H18" i="1"/>
  <c r="I18" i="1"/>
  <c r="J18" i="1"/>
  <c r="K18" i="1"/>
  <c r="F41" i="1"/>
  <c r="G41" i="1"/>
  <c r="H41" i="1"/>
  <c r="I41" i="1"/>
  <c r="J41" i="1"/>
  <c r="K41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14" i="1"/>
  <c r="G14" i="1"/>
  <c r="H14" i="1"/>
  <c r="I14" i="1"/>
  <c r="J14" i="1"/>
  <c r="K14" i="1"/>
  <c r="F52" i="1"/>
  <c r="G52" i="1"/>
  <c r="H52" i="1"/>
  <c r="I52" i="1"/>
  <c r="J52" i="1"/>
  <c r="K52" i="1"/>
  <c r="F34" i="1"/>
  <c r="G34" i="1"/>
  <c r="H34" i="1"/>
  <c r="I34" i="1"/>
  <c r="J34" i="1"/>
  <c r="K34" i="1"/>
  <c r="F15" i="1"/>
  <c r="G15" i="1"/>
  <c r="H15" i="1"/>
  <c r="I15" i="1"/>
  <c r="J15" i="1"/>
  <c r="K15" i="1"/>
  <c r="F73" i="1"/>
  <c r="G73" i="1"/>
  <c r="H73" i="1"/>
  <c r="I73" i="1"/>
  <c r="J73" i="1"/>
  <c r="K73" i="1"/>
  <c r="F64" i="1"/>
  <c r="G64" i="1"/>
  <c r="H64" i="1"/>
  <c r="I64" i="1"/>
  <c r="J64" i="1"/>
  <c r="K64" i="1"/>
  <c r="F20" i="1"/>
  <c r="G20" i="1"/>
  <c r="H20" i="1"/>
  <c r="I20" i="1"/>
  <c r="J20" i="1"/>
  <c r="K20" i="1"/>
  <c r="F62" i="1"/>
  <c r="G62" i="1"/>
  <c r="H62" i="1"/>
  <c r="I62" i="1"/>
  <c r="J62" i="1"/>
  <c r="K62" i="1"/>
  <c r="A49" i="1"/>
  <c r="A32" i="1"/>
  <c r="A19" i="1"/>
  <c r="A61" i="1"/>
  <c r="A62" i="1"/>
  <c r="F49" i="1"/>
  <c r="G49" i="1"/>
  <c r="H49" i="1"/>
  <c r="I49" i="1"/>
  <c r="J49" i="1"/>
  <c r="K49" i="1"/>
  <c r="F32" i="1"/>
  <c r="G32" i="1"/>
  <c r="H32" i="1"/>
  <c r="I32" i="1"/>
  <c r="J32" i="1"/>
  <c r="K32" i="1"/>
  <c r="F19" i="1"/>
  <c r="G19" i="1"/>
  <c r="H19" i="1"/>
  <c r="I19" i="1"/>
  <c r="J19" i="1"/>
  <c r="K19" i="1"/>
  <c r="F61" i="1"/>
  <c r="G61" i="1"/>
  <c r="H61" i="1"/>
  <c r="I61" i="1"/>
  <c r="J61" i="1"/>
  <c r="K61" i="1"/>
  <c r="A39" i="1" l="1"/>
  <c r="A37" i="1"/>
  <c r="A29" i="1"/>
  <c r="A56" i="1"/>
  <c r="F39" i="1"/>
  <c r="G39" i="1"/>
  <c r="H39" i="1"/>
  <c r="I39" i="1"/>
  <c r="J39" i="1"/>
  <c r="K39" i="1"/>
  <c r="F37" i="1"/>
  <c r="G37" i="1"/>
  <c r="H37" i="1"/>
  <c r="I37" i="1"/>
  <c r="J37" i="1"/>
  <c r="K37" i="1"/>
  <c r="F29" i="1"/>
  <c r="G29" i="1"/>
  <c r="H29" i="1"/>
  <c r="I29" i="1"/>
  <c r="J29" i="1"/>
  <c r="K29" i="1"/>
  <c r="F56" i="1"/>
  <c r="G56" i="1"/>
  <c r="H56" i="1"/>
  <c r="I56" i="1"/>
  <c r="J56" i="1"/>
  <c r="K56" i="1"/>
  <c r="A26" i="1" l="1"/>
  <c r="A59" i="1"/>
  <c r="A35" i="1"/>
  <c r="A47" i="1"/>
  <c r="A70" i="1"/>
  <c r="A40" i="1"/>
  <c r="A68" i="1"/>
  <c r="A69" i="1"/>
  <c r="F26" i="1"/>
  <c r="G26" i="1"/>
  <c r="H26" i="1"/>
  <c r="I26" i="1"/>
  <c r="J26" i="1"/>
  <c r="K26" i="1"/>
  <c r="F59" i="1"/>
  <c r="G59" i="1"/>
  <c r="H59" i="1"/>
  <c r="I59" i="1"/>
  <c r="J59" i="1"/>
  <c r="K59" i="1"/>
  <c r="F35" i="1"/>
  <c r="G35" i="1"/>
  <c r="H35" i="1"/>
  <c r="I35" i="1"/>
  <c r="J35" i="1"/>
  <c r="K35" i="1"/>
  <c r="F47" i="1"/>
  <c r="G47" i="1"/>
  <c r="H47" i="1"/>
  <c r="I47" i="1"/>
  <c r="J47" i="1"/>
  <c r="K47" i="1"/>
  <c r="F70" i="1"/>
  <c r="G70" i="1"/>
  <c r="H70" i="1"/>
  <c r="I70" i="1"/>
  <c r="J70" i="1"/>
  <c r="K70" i="1"/>
  <c r="F40" i="1"/>
  <c r="G40" i="1"/>
  <c r="H40" i="1"/>
  <c r="I40" i="1"/>
  <c r="J40" i="1"/>
  <c r="K40" i="1"/>
  <c r="F68" i="1"/>
  <c r="G68" i="1"/>
  <c r="H68" i="1"/>
  <c r="I68" i="1"/>
  <c r="J68" i="1"/>
  <c r="K68" i="1"/>
  <c r="F69" i="1"/>
  <c r="G69" i="1"/>
  <c r="H69" i="1"/>
  <c r="I69" i="1"/>
  <c r="J69" i="1"/>
  <c r="K69" i="1"/>
  <c r="A71" i="1" l="1"/>
  <c r="A66" i="1"/>
  <c r="A33" i="1"/>
  <c r="A21" i="1"/>
  <c r="A51" i="1"/>
  <c r="F71" i="1"/>
  <c r="G71" i="1"/>
  <c r="H71" i="1"/>
  <c r="I71" i="1"/>
  <c r="J71" i="1"/>
  <c r="K71" i="1"/>
  <c r="F66" i="1"/>
  <c r="G66" i="1"/>
  <c r="H66" i="1"/>
  <c r="I66" i="1"/>
  <c r="J66" i="1"/>
  <c r="K66" i="1"/>
  <c r="F33" i="1"/>
  <c r="G33" i="1"/>
  <c r="H33" i="1"/>
  <c r="I33" i="1"/>
  <c r="J33" i="1"/>
  <c r="K33" i="1"/>
  <c r="F21" i="1"/>
  <c r="G21" i="1"/>
  <c r="H21" i="1"/>
  <c r="I21" i="1"/>
  <c r="J21" i="1"/>
  <c r="K21" i="1"/>
  <c r="F51" i="1"/>
  <c r="G51" i="1"/>
  <c r="H51" i="1"/>
  <c r="I51" i="1"/>
  <c r="J51" i="1"/>
  <c r="K51" i="1"/>
  <c r="A43" i="1" l="1"/>
  <c r="F43" i="1"/>
  <c r="G43" i="1"/>
  <c r="H43" i="1"/>
  <c r="I43" i="1"/>
  <c r="J43" i="1"/>
  <c r="K43" i="1"/>
  <c r="F67" i="1" l="1"/>
  <c r="G67" i="1"/>
  <c r="H67" i="1"/>
  <c r="I67" i="1"/>
  <c r="J67" i="1"/>
  <c r="K67" i="1"/>
  <c r="F63" i="1"/>
  <c r="G63" i="1"/>
  <c r="H63" i="1"/>
  <c r="I63" i="1"/>
  <c r="J63" i="1"/>
  <c r="K63" i="1"/>
  <c r="A67" i="1"/>
  <c r="A63" i="1"/>
  <c r="A50" i="1" l="1"/>
  <c r="A53" i="1"/>
  <c r="F50" i="1"/>
  <c r="G50" i="1"/>
  <c r="H50" i="1"/>
  <c r="I50" i="1"/>
  <c r="J50" i="1"/>
  <c r="K50" i="1"/>
  <c r="F53" i="1"/>
  <c r="G53" i="1"/>
  <c r="H53" i="1"/>
  <c r="I53" i="1"/>
  <c r="J53" i="1"/>
  <c r="K53" i="1"/>
  <c r="A65" i="1" l="1"/>
  <c r="F65" i="1"/>
  <c r="G65" i="1"/>
  <c r="H65" i="1"/>
  <c r="I65" i="1"/>
  <c r="J65" i="1"/>
  <c r="K6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<sst xmlns="http://schemas.openxmlformats.org/spreadsheetml/2006/main" count="13231" uniqueCount="2591">
  <si>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</si>
  <si>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</si>
  <si>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</si>
  <si>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</si>
  <si>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</si>
  <si>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</si>
  <si>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</si>
  <si>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</si>
  <si>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</si>
  <si>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</si>
  <si>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</si>
  <si>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</si>
  <si>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</si>
  <si>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</si>
  <si>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</si>
  <si>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</si>
  <si>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</si>
  <si>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</si>
  <si>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</si>
  <si>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</si>
  <si>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</si>
  <si>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</si>
  <si>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</si>
  <si>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</si>
  <si>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</si>
  <si>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</si>
  <si>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</si>
  <si>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</si>
  <si>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</si>
  <si>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</si>
  <si>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</si>
  <si>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</si>
  <si>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</si>
  <si>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</si>
  <si>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</si>
  <si>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</si>
  <si>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</si>
  <si>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</si>
  <si>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</si>
  <si>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</si>
  <si>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</si>
  <si>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</si>
  <si>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</si>
  <si>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</si>
  <si>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</si>
  <si>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</si>
  <si>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</si>
  <si>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</si>
  <si>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</si>
  <si>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</si>
  <si>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</si>
  <si>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</si>
  <si>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</si>
  <si>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</si>
  <si>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</si>
  <si>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</si>
  <si>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</si>
  <si>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</si>
  <si>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</si>
  <si>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</si>
  <si>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</si>
  <si>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</si>
  <si>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</si>
  <si>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</si>
  <si>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</si>
  <si>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</si>
  <si>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</si>
  <si>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</si>
  <si>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</si>
  <si>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</si>
  <si>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</si>
  <si>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</si>
  <si>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</si>
  <si>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</si>
  <si>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</si>
  <si>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</si>
  <si>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</si>
  <si>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</si>
  <si>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</si>
  <si>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</si>
  <si>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</si>
  <si>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</si>
  <si>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</si>
  <si>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</si>
  <si>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</si>
  <si>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</si>
  <si>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</si>
  <si>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</si>
  <si>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</si>
  <si>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</si>
  <si>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</si>
  <si>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</si>
  <si>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</si>
  <si>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</si>
  <si>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</si>
  <si>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</si>
  <si>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</si>
  <si>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</si>
  <si>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</si>
  <si>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</si>
  <si>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</si>
  <si>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</si>
  <si>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</si>
  <si>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</si>
  <si>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</si>
  <si>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</si>
  <si>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</si>
  <si>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</si>
  <si>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</si>
  <si>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</si>
  <si>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</si>
  <si>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</si>
  <si>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</si>
  <si>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</si>
  <si>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</si>
  <si>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</si>
  <si>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</si>
  <si>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</si>
  <si>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</si>
  <si>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</si>
  <si>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</si>
  <si>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</si>
  <si>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</si>
  <si>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</si>
  <si>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</si>
  <si>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</si>
  <si>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</si>
  <si>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</si>
  <si>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</si>
  <si>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</si>
  <si>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</si>
  <si>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</si>
  <si>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</si>
  <si>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</si>
  <si>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</si>
  <si>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</si>
  <si>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</si>
  <si>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</si>
  <si>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</si>
  <si>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</si>
  <si>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</si>
  <si>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</si>
  <si>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</si>
  <si>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</si>
  <si>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</si>
  <si>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</si>
  <si>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</si>
  <si>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</si>
  <si>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</si>
  <si>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</si>
  <si>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</si>
  <si>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</si>
  <si>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</si>
  <si>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</si>
  <si>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</si>
  <si>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</si>
  <si>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</si>
  <si>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</si>
  <si>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</si>
  <si>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</si>
  <si>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</si>
  <si>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</si>
  <si>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</si>
  <si>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</si>
  <si>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</si>
  <si>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</si>
  <si>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</si>
  <si>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</si>
  <si>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</si>
  <si>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</si>
  <si>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</si>
  <si>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</si>
  <si>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</si>
  <si>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</si>
  <si>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</si>
  <si>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</si>
  <si>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</si>
  <si>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</si>
  <si>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</si>
  <si>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</si>
  <si>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</si>
  <si>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</si>
  <si>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</si>
  <si>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</si>
  <si>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</si>
  <si>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</si>
  <si>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</si>
  <si>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</si>
  <si>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</si>
  <si>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</si>
  <si>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</si>
  <si>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</si>
  <si>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</si>
  <si>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</si>
  <si>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</si>
  <si>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</si>
  <si>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</si>
  <si>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</si>
  <si>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</si>
  <si>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</si>
  <si>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</si>
  <si>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</si>
  <si>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</si>
  <si>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</si>
  <si>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</si>
  <si>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</si>
  <si>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</si>
  <si>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</si>
  <si>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</si>
  <si>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</si>
  <si>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</si>
  <si>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</si>
  <si>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</si>
  <si>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</si>
  <si>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</si>
  <si>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</si>
  <si>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</si>
  <si>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</si>
  <si>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</si>
  <si>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</si>
  <si>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</si>
  <si>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</si>
  <si>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</si>
  <si>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</si>
  <si>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</si>
  <si>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</si>
  <si>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</si>
  <si>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</si>
  <si>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</si>
  <si>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</si>
  <si>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</si>
  <si>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</si>
  <si>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</si>
  <si>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</si>
  <si>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</si>
  <si>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</si>
  <si>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</si>
  <si>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</si>
  <si>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</si>
  <si>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</si>
  <si>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</si>
  <si>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</si>
  <si>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</si>
  <si>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</si>
  <si>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</si>
  <si>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</si>
  <si>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</si>
  <si>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</si>
  <si>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</si>
  <si>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</si>
  <si>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</si>
  <si>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</si>
  <si>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</si>
  <si>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</si>
  <si>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</si>
  <si>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</si>
  <si>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</si>
  <si>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</si>
  <si>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</si>
  <si>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</si>
  <si>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</si>
  <si>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</si>
  <si>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</si>
  <si>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</si>
  <si>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</si>
  <si>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</si>
  <si>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</si>
  <si>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</si>
  <si>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</si>
  <si>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</si>
  <si>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</si>
  <si>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</si>
  <si>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</si>
  <si>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</si>
  <si>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</si>
  <si>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</si>
  <si>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</si>
  <si>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</si>
  <si>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</si>
  <si>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</si>
  <si>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</si>
  <si>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</si>
  <si>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</si>
  <si>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</si>
  <si>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</si>
  <si>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</si>
  <si>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</si>
  <si>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</si>
  <si>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</si>
  <si>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</si>
  <si>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</si>
  <si>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</si>
  <si>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</si>
  <si>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</si>
  <si>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</si>
  <si>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</si>
  <si>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</si>
  <si>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</si>
  <si>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</si>
  <si>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</si>
  <si>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</si>
  <si>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</si>
  <si>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</si>
  <si>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</si>
  <si>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</si>
  <si>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</si>
  <si>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</si>
  <si>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</si>
  <si>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</si>
  <si>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</si>
  <si>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</si>
  <si>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</si>
  <si>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</si>
  <si>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</si>
  <si>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</si>
  <si>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</si>
  <si>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</si>
  <si>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</si>
  <si>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</si>
  <si>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</si>
  <si>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</si>
  <si>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</si>
  <si>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</si>
  <si>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</si>
  <si>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</si>
  <si>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</si>
  <si>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</si>
  <si>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</si>
  <si>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</si>
  <si>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</si>
  <si>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</si>
  <si>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</si>
  <si>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</si>
  <si>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</si>
  <si>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</si>
  <si>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</si>
  <si>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</si>
  <si>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</si>
  <si>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</si>
  <si>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</si>
  <si>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</si>
  <si>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</si>
  <si>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</si>
  <si>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</si>
  <si>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</si>
  <si>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</si>
  <si>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</si>
  <si>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</si>
  <si>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</si>
  <si>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</si>
  <si>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</si>
  <si>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</si>
  <si>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</si>
  <si>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</si>
  <si>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</si>
  <si>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</si>
  <si>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</si>
  <si>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</si>
  <si>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</si>
  <si>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</si>
  <si>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</si>
  <si>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</si>
  <si>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</si>
  <si>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</si>
  <si>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</si>
  <si>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</si>
  <si>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</si>
  <si>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</si>
  <si>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</si>
  <si>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</si>
  <si>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</si>
  <si>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</si>
  <si>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</si>
  <si>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</si>
  <si>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</si>
  <si>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</si>
  <si>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</si>
  <si>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</si>
  <si>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</si>
  <si>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</si>
  <si>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</si>
  <si>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</si>
  <si>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</si>
  <si>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</si>
  <si>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</si>
  <si>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</si>
  <si>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</si>
  <si>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</si>
  <si>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</si>
  <si>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</si>
  <si>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</si>
  <si>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</si>
  <si>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</si>
  <si>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</si>
  <si>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</si>
  <si>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</si>
  <si>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</si>
  <si>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</si>
  <si>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</si>
  <si>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</si>
  <si>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</si>
  <si>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</si>
  <si>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</si>
  <si>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</si>
  <si>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</si>
  <si>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</si>
  <si>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</si>
  <si>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</si>
  <si>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</si>
  <si>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</si>
  <si>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</si>
  <si>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</si>
  <si>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</si>
  <si>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</si>
  <si>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</si>
  <si>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</si>
  <si>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</si>
  <si>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</si>
  <si>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</si>
  <si>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</si>
  <si>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</si>
  <si>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</si>
  <si>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</si>
  <si>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</si>
  <si>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</si>
  <si>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</si>
  <si>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</si>
  <si>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</si>
  <si>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</si>
  <si>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</si>
  <si>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</si>
  <si>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</si>
  <si>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</si>
  <si>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</si>
  <si>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</si>
  <si>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</si>
  <si>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</si>
  <si>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</si>
  <si>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</si>
  <si>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</si>
  <si>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</si>
  <si>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</si>
  <si>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</si>
  <si>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</si>
  <si>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</si>
  <si>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</si>
  <si>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</si>
  <si>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</si>
  <si>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</si>
  <si>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</si>
  <si>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</si>
  <si>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</si>
  <si>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</si>
  <si>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</si>
  <si>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</si>
  <si>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</si>
  <si>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</si>
  <si>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</si>
  <si>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</si>
  <si>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</si>
  <si>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</si>
  <si>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</si>
  <si>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</si>
  <si>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</si>
  <si>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</si>
  <si>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</si>
  <si>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</si>
  <si>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</si>
  <si>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</si>
  <si>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</si>
  <si>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</si>
  <si>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</si>
  <si>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</si>
  <si>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</si>
  <si>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</si>
  <si>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</si>
  <si>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</si>
  <si>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</si>
  <si>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</si>
  <si>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</si>
  <si>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</si>
  <si>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</si>
  <si>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</si>
  <si>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</si>
  <si>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</si>
  <si>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</si>
  <si>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</si>
  <si>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</si>
  <si>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</si>
  <si>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</si>
  <si>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</si>
  <si>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</si>
  <si>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</si>
  <si>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</si>
  <si>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</si>
  <si>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</si>
  <si>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</si>
  <si>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</si>
  <si>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</si>
  <si>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</si>
  <si>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</si>
  <si>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</si>
  <si>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</si>
  <si>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</si>
  <si>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</si>
  <si>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</si>
  <si>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</si>
  <si>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</si>
  <si>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</si>
  <si>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</si>
  <si>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</si>
  <si>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</si>
  <si>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</si>
  <si>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</si>
  <si>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</si>
  <si>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</si>
  <si>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</si>
  <si>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</si>
  <si>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</si>
  <si>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</si>
  <si>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</si>
  <si>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</si>
  <si>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</si>
  <si>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</si>
  <si>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</si>
  <si>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</si>
  <si>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</si>
  <si>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</si>
  <si>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</si>
  <si>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</si>
  <si>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</si>
  <si>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</si>
  <si>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</si>
  <si>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</si>
  <si>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</si>
  <si>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</si>
  <si>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</si>
  <si>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</si>
  <si>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</si>
  <si>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</si>
  <si>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</si>
  <si>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</si>
  <si>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</si>
  <si>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</si>
  <si>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</si>
  <si>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</si>
  <si>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</si>
  <si>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</si>
  <si>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</si>
  <si>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</si>
  <si>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</si>
  <si>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</si>
  <si>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</si>
  <si>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</si>
  <si>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</si>
  <si>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</si>
  <si>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</si>
  <si>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</si>
  <si>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</si>
  <si>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</si>
  <si>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</si>
  <si>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</si>
  <si>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</si>
  <si>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</si>
  <si>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</si>
  <si>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</si>
  <si>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</si>
  <si>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</si>
  <si>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</si>
  <si>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</si>
  <si>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</si>
  <si>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</si>
  <si>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</si>
  <si>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</si>
  <si>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</si>
  <si>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</si>
  <si>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</si>
  <si>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</si>
  <si>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</si>
  <si>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</si>
  <si>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</si>
  <si>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</si>
  <si>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</si>
  <si>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</si>
  <si>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</si>
  <si>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</si>
  <si>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</si>
  <si>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</si>
  <si>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</si>
  <si>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</si>
  <si>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</si>
  <si>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</si>
  <si>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</si>
  <si>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</si>
  <si>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</si>
  <si>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</si>
  <si>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</si>
  <si>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</si>
  <si>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</si>
  <si>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</si>
  <si>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</si>
  <si>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</si>
  <si>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</si>
  <si>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</si>
  <si>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</si>
  <si>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</si>
  <si>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</si>
  <si>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</si>
  <si>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</si>
  <si>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</si>
  <si>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</si>
  <si>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</si>
  <si>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</si>
  <si>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</si>
  <si>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</si>
  <si>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</si>
  <si>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</si>
  <si>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</si>
  <si>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</si>
  <si>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</si>
  <si>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</si>
  <si>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</si>
  <si>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</si>
  <si>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</si>
  <si>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</si>
  <si>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</si>
  <si>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</si>
  <si>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</si>
  <si>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</si>
  <si>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</si>
  <si>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</si>
  <si>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</si>
  <si>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</si>
  <si>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</si>
  <si>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</si>
  <si>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</si>
  <si>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</si>
  <si>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</si>
  <si>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</si>
  <si>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</si>
  <si>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</si>
  <si>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</si>
  <si>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</si>
  <si>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</si>
  <si>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</si>
  <si>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</si>
  <si>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</si>
  <si>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</si>
  <si>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</si>
  <si>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</si>
  <si>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</si>
  <si>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</si>
  <si>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</si>
  <si>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</si>
  <si>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</si>
  <si>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</si>
  <si>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</si>
  <si>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</si>
  <si>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</si>
  <si>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</si>
  <si>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</si>
  <si>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</si>
  <si>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</si>
  <si>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</si>
  <si>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</si>
  <si>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</si>
  <si>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</si>
  <si>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</si>
  <si>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</si>
  <si>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</si>
  <si>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</si>
  <si>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</si>
  <si>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</si>
  <si>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</si>
  <si>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</si>
  <si>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</si>
  <si>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</si>
  <si>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</si>
  <si>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</si>
  <si>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</si>
  <si>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</si>
  <si>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</si>
  <si>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</si>
  <si>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</si>
  <si>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</si>
  <si>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</si>
  <si>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</si>
  <si>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</si>
  <si>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</si>
  <si>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</si>
  <si>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</si>
  <si>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</si>
  <si>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</si>
  <si>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</si>
  <si>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</si>
  <si>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</si>
  <si>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</si>
  <si>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</si>
  <si>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</si>
  <si>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</si>
  <si>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</si>
  <si>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</si>
  <si>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</si>
  <si>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</si>
  <si>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</si>
  <si>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</si>
  <si>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</si>
  <si>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</si>
  <si>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</si>
  <si>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</si>
  <si>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</si>
  <si>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</si>
  <si>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</si>
  <si>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</si>
  <si>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</si>
  <si>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</si>
  <si>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</si>
  <si>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</si>
  <si>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</si>
  <si>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</si>
  <si>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</si>
  <si>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</si>
  <si>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</si>
  <si>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</si>
  <si>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</si>
  <si>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</si>
  <si>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</si>
  <si>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</si>
  <si>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</si>
  <si>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</si>
  <si>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</si>
  <si>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</si>
  <si>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</si>
  <si>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</si>
  <si>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</si>
  <si>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</si>
  <si>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</si>
  <si>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</si>
  <si>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</si>
  <si>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</si>
  <si>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</si>
  <si>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</si>
  <si>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</si>
  <si>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</si>
  <si>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</si>
  <si>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</si>
  <si>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</si>
  <si>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</si>
  <si>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</si>
  <si>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</si>
  <si>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</si>
  <si>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</si>
  <si>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</si>
  <si>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</si>
  <si>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</si>
  <si>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</si>
  <si>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</si>
  <si>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</si>
  <si>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</si>
  <si>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</si>
  <si>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</si>
  <si>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</si>
  <si>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</si>
  <si>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</si>
  <si>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</si>
  <si>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</si>
  <si>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</si>
  <si>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</si>
  <si>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</si>
  <si>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</si>
  <si>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</si>
  <si>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</si>
  <si>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</si>
  <si>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</si>
  <si>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</si>
  <si>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</si>
  <si>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</si>
  <si>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</si>
  <si>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</si>
  <si>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</si>
  <si>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</si>
  <si>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</si>
  <si>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</si>
  <si>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</si>
  <si>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</si>
  <si>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</si>
  <si>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</si>
  <si>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</si>
  <si>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</si>
  <si>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</si>
  <si>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</si>
  <si>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</si>
  <si>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</si>
  <si>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</si>
  <si>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</si>
  <si>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</si>
  <si>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</si>
  <si>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</si>
  <si>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</si>
  <si>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</si>
  <si>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</si>
  <si>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</si>
  <si>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</si>
  <si>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</si>
  <si>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</si>
  <si>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</si>
  <si>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</si>
  <si>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</si>
  <si>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</si>
  <si>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</si>
  <si>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</si>
  <si>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</si>
  <si>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</si>
  <si>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</si>
  <si>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</si>
  <si>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</si>
  <si>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</si>
  <si>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</si>
  <si>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</si>
  <si>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</si>
  <si>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</si>
  <si>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</si>
  <si>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</si>
  <si>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</si>
  <si>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</si>
  <si>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</si>
  <si>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</si>
  <si>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</si>
  <si>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</si>
  <si>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</si>
  <si>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</si>
  <si>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</si>
  <si>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</si>
  <si>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</si>
  <si>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</si>
  <si>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</si>
  <si>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</si>
  <si>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</si>
  <si>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</si>
  <si>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</si>
  <si>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</si>
  <si>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</si>
  <si>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</si>
  <si>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</si>
  <si>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</si>
  <si>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</si>
  <si>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</si>
  <si>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</si>
  <si>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</si>
  <si>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</si>
  <si>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</si>
  <si>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</si>
  <si>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</si>
  <si>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</si>
  <si>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</si>
  <si>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</si>
  <si>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</si>
  <si>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</si>
  <si>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</si>
  <si>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</si>
  <si>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</si>
  <si>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</si>
  <si>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</si>
  <si>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</si>
  <si>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</si>
  <si>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</si>
  <si>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</si>
  <si>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</si>
  <si>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</si>
  <si>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</si>
  <si>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</si>
  <si>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</si>
  <si>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</si>
  <si>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</si>
  <si>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</si>
  <si>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</si>
  <si>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</si>
  <si>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</si>
  <si>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</si>
  <si>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</si>
  <si>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</si>
  <si>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</si>
  <si>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</si>
  <si>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</si>
  <si>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</si>
  <si>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</si>
  <si>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</si>
  <si>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</si>
  <si>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</si>
  <si>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</si>
  <si>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</si>
  <si>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</si>
  <si>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</si>
  <si>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</si>
  <si>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</si>
  <si>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</si>
  <si>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</si>
  <si>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</si>
  <si>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</si>
  <si>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</si>
  <si>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</si>
  <si>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</si>
  <si>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</si>
  <si>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</si>
  <si>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</si>
  <si>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</si>
  <si>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</si>
  <si>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</si>
  <si>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</si>
  <si>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</si>
  <si>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</si>
  <si>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</si>
  <si>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</si>
  <si>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</si>
  <si>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</si>
  <si>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</si>
  <si>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</si>
  <si>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</si>
  <si>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</si>
  <si>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</si>
  <si>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</si>
  <si>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</si>
  <si>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</si>
  <si>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</si>
  <si>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</si>
  <si>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</si>
  <si>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</si>
  <si>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</si>
  <si>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</si>
  <si>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</si>
  <si>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</si>
  <si>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</si>
  <si>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</si>
  <si>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</si>
  <si>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</si>
  <si>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</si>
  <si>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</si>
  <si>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</si>
  <si>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</si>
  <si>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</si>
  <si>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</si>
  <si>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</si>
  <si>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</si>
  <si>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</si>
  <si>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</si>
  <si>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</si>
  <si>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</si>
  <si>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</si>
  <si>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</si>
  <si>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</si>
  <si>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</si>
  <si>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</si>
  <si>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</si>
  <si>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</si>
  <si>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</si>
  <si>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</si>
  <si>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</si>
  <si>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</si>
  <si>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</si>
  <si>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</si>
  <si>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</si>
  <si>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</si>
  <si>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</si>
  <si>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</si>
  <si>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</si>
  <si>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</si>
  <si>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</si>
  <si>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</si>
  <si>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</si>
  <si>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</si>
  <si>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</si>
  <si>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</si>
  <si>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</si>
  <si>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</si>
  <si>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</si>
  <si>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</si>
  <si>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</si>
  <si>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</si>
  <si>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</si>
  <si>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</si>
  <si>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</si>
  <si>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</si>
  <si>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</si>
  <si>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</si>
  <si>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</si>
  <si>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</si>
  <si>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</si>
  <si>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</si>
  <si>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</si>
  <si>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</si>
  <si>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</si>
  <si>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</si>
  <si>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</si>
  <si>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</si>
  <si>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</si>
  <si>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</si>
  <si>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</si>
  <si>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</si>
  <si>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</si>
  <si>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</si>
  <si>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</si>
  <si>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</si>
  <si>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</si>
  <si>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</si>
  <si>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</si>
  <si>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</si>
  <si>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</si>
  <si>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</si>
  <si>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</si>
  <si>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</si>
  <si>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</si>
  <si>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</si>
  <si>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</si>
  <si>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</si>
  <si>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</si>
  <si>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</si>
  <si>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</si>
  <si>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</si>
  <si>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</si>
  <si>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</si>
  <si>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</si>
  <si>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</si>
  <si>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</si>
  <si>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</si>
  <si>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</si>
  <si>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</si>
  <si>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</si>
  <si>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</si>
  <si>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</si>
  <si>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</si>
  <si>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</si>
  <si>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</si>
  <si>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</si>
  <si>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</si>
  <si>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</si>
  <si>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</si>
  <si>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</si>
  <si>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</si>
  <si>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</si>
  <si>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</si>
  <si>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</si>
  <si>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</si>
  <si>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</si>
  <si>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</si>
  <si>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</si>
  <si>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</si>
  <si>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</si>
  <si>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</si>
  <si>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</si>
  <si>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</si>
  <si>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</si>
  <si>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</si>
  <si>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</si>
  <si>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</si>
  <si>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</si>
  <si>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</si>
  <si>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</si>
  <si>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</si>
  <si>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</si>
  <si>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</si>
  <si>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</si>
  <si>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</si>
  <si>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</si>
  <si>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</si>
  <si>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</si>
  <si>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</si>
  <si>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</si>
  <si>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</si>
  <si>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</si>
  <si>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</si>
  <si>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</si>
  <si>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</si>
  <si>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</si>
  <si>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</si>
  <si>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</si>
  <si>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</si>
  <si>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</si>
  <si>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</si>
  <si>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</si>
  <si>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</si>
  <si>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</si>
  <si>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</si>
  <si>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</si>
  <si>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</si>
  <si>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</si>
  <si>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</si>
  <si>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</si>
  <si>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</si>
  <si>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</si>
  <si>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</si>
  <si>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</si>
  <si>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</si>
  <si>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</si>
  <si>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</si>
  <si>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</si>
  <si>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</si>
  <si>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</si>
  <si>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</si>
  <si>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</si>
  <si>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</si>
  <si>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</si>
  <si>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</si>
  <si>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</si>
  <si>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</si>
  <si>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</si>
  <si>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</si>
  <si>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</si>
  <si>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</si>
  <si>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</si>
  <si>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</si>
  <si>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</si>
  <si>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</si>
  <si>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</si>
  <si>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</si>
  <si>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</si>
  <si>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</si>
  <si>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</si>
  <si>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</si>
  <si>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</si>
  <si>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</si>
  <si>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</si>
  <si>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</si>
  <si>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</si>
  <si>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</si>
  <si>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</si>
  <si>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</si>
  <si>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</si>
  <si>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</si>
  <si>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</si>
  <si>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</si>
  <si>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</si>
  <si>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</si>
  <si>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</si>
  <si>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</si>
  <si>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</si>
  <si>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</si>
  <si>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</si>
  <si>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</si>
  <si>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</si>
  <si>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</si>
  <si>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</si>
  <si>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</si>
  <si>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</si>
  <si>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</si>
  <si>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</si>
  <si>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</si>
  <si>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</si>
  <si>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</si>
  <si>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</si>
  <si>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</si>
  <si>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</si>
  <si>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</si>
  <si>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</si>
  <si>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</si>
  <si>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</si>
  <si>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</si>
  <si>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</si>
  <si>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</si>
  <si>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</si>
  <si>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</si>
  <si>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</si>
  <si>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</si>
  <si>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</si>
  <si>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</si>
  <si>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</si>
  <si>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</si>
  <si>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</si>
  <si>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</si>
  <si>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</si>
  <si>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</si>
  <si>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</si>
  <si>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</si>
  <si>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</si>
  <si>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</si>
  <si>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</si>
  <si>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</si>
  <si>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</si>
  <si>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</si>
  <si>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</si>
  <si>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</si>
  <si>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</si>
  <si>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</si>
  <si>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</si>
  <si>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</si>
  <si>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</si>
  <si>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</si>
  <si>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</si>
  <si>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</si>
  <si>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</si>
  <si>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</si>
  <si>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</si>
  <si>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</si>
  <si>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</si>
  <si>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</si>
  <si>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</si>
  <si>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</si>
  <si>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</si>
  <si>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</si>
  <si>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</si>
  <si>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</si>
  <si>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</si>
  <si>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</si>
  <si>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</si>
  <si>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</si>
  <si>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</si>
  <si>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</si>
  <si>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</si>
  <si>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</si>
  <si>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</si>
  <si>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</si>
  <si>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</si>
  <si>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</si>
  <si>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</si>
  <si>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</si>
  <si>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</si>
  <si>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</si>
  <si>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</si>
  <si>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</si>
  <si>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</si>
  <si>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</si>
  <si>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</si>
  <si>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</si>
  <si>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</si>
  <si>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</si>
  <si>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</si>
  <si>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</si>
  <si>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</si>
  <si>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</si>
  <si>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</si>
  <si>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</si>
  <si>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</si>
  <si>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</si>
  <si>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</si>
  <si>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</si>
  <si>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</si>
  <si>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</si>
  <si>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</si>
  <si>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</si>
  <si>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</si>
  <si>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</si>
  <si>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</si>
  <si>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</si>
  <si>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</si>
  <si>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</si>
  <si>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</si>
  <si>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</si>
  <si>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</si>
  <si>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</si>
  <si>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</si>
  <si>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</si>
  <si>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</si>
  <si>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</si>
  <si>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</si>
  <si>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</si>
  <si>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</si>
  <si>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</si>
  <si>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</si>
  <si>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</si>
  <si>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</si>
  <si>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</si>
  <si>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</si>
  <si>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</si>
  <si>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</si>
  <si>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</si>
  <si>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</si>
  <si>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</si>
  <si>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</si>
  <si>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</si>
  <si>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</si>
  <si>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</si>
  <si>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</si>
  <si>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</si>
  <si>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</si>
  <si>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</si>
  <si>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</si>
  <si>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</si>
  <si>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</si>
  <si>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</si>
  <si>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</si>
  <si>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</si>
  <si>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</si>
  <si>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</si>
  <si>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</si>
  <si>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</si>
  <si>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</si>
  <si>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</si>
  <si>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</si>
  <si>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</si>
  <si>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</si>
  <si>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</si>
  <si>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</si>
  <si>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</si>
  <si>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</si>
  <si>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</si>
  <si>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</si>
  <si>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</si>
  <si>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</si>
  <si>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</si>
  <si>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</si>
  <si>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</si>
  <si>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</si>
  <si>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</si>
  <si>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</si>
  <si>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</si>
  <si>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</si>
  <si>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</si>
  <si>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</si>
  <si>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</si>
  <si>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</si>
  <si>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</si>
  <si>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</si>
  <si>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</si>
  <si>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</si>
  <si>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</si>
  <si>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</si>
  <si>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</si>
  <si>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</si>
  <si>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</si>
  <si>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</si>
  <si>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</si>
  <si>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</si>
  <si>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</si>
  <si>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</si>
  <si>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</si>
  <si>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</si>
  <si>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</si>
  <si>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</si>
  <si>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</si>
  <si>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</si>
  <si>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</si>
  <si>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</si>
  <si>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</si>
  <si>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</si>
  <si>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</si>
  <si>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</si>
  <si>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</si>
  <si>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</si>
  <si>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</si>
  <si>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</si>
  <si>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</si>
  <si>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</si>
  <si>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</si>
  <si>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</si>
  <si>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</si>
  <si>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</si>
  <si>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</si>
  <si>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</si>
  <si>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</si>
  <si>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</si>
  <si>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</si>
  <si>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</si>
  <si>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</si>
  <si>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</si>
  <si>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</si>
  <si>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</si>
  <si>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</si>
  <si>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</si>
  <si>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</si>
  <si>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</si>
  <si>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</si>
  <si>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</si>
  <si>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</si>
  <si>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</si>
  <si>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</si>
  <si>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</si>
  <si>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</si>
  <si>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</si>
  <si>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</si>
  <si>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</si>
  <si>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</si>
  <si>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</si>
  <si>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</si>
  <si>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</si>
  <si>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</si>
  <si>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</si>
  <si>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</si>
  <si>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</si>
  <si>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</si>
  <si>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</si>
  <si>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</si>
  <si>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</si>
  <si>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</si>
  <si>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</si>
  <si>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</si>
  <si>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</si>
  <si>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</si>
  <si>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</si>
  <si>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</si>
  <si>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</si>
  <si>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</si>
  <si>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</si>
  <si>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</si>
  <si>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</si>
  <si>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</si>
  <si>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</si>
  <si>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</si>
  <si>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</si>
  <si>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</si>
  <si>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</si>
  <si>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</si>
  <si>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</si>
  <si>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</si>
  <si>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</si>
  <si>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</si>
  <si>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</si>
  <si>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</si>
  <si>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</si>
  <si>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</si>
  <si>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</si>
  <si>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</si>
  <si>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</si>
  <si>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</si>
  <si>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</si>
  <si>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</si>
  <si>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</si>
  <si>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</si>
  <si>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</si>
  <si>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</si>
  <si>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</si>
  <si>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</si>
  <si>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</si>
  <si>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</si>
  <si>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</si>
  <si>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</si>
  <si>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</si>
  <si>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</si>
  <si>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</si>
  <si>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</si>
  <si>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</si>
  <si>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</si>
  <si>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</si>
  <si>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</si>
  <si>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</si>
  <si>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</si>
  <si>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</si>
  <si>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</si>
  <si>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</si>
  <si>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</si>
  <si>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</si>
  <si>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</si>
  <si>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</si>
  <si>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</si>
  <si>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</si>
  <si>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</si>
  <si>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</si>
  <si>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</si>
  <si>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</si>
  <si>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</si>
  <si>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</si>
  <si>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</si>
  <si>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</si>
  <si>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</si>
  <si>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</si>
  <si>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</si>
  <si>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</si>
  <si>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</si>
  <si>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</si>
  <si>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</si>
  <si>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</si>
  <si>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</si>
  <si>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</si>
  <si>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</si>
  <si>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</si>
  <si>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</si>
  <si>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</si>
  <si>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</si>
  <si>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</si>
  <si>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</si>
  <si>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</si>
  <si>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</si>
  <si>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</si>
  <si>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</si>
  <si>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</si>
  <si>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</si>
  <si>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</si>
  <si>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</si>
  <si>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</si>
  <si>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</si>
  <si>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</si>
  <si>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</si>
  <si>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</si>
  <si>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</si>
  <si>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</si>
  <si>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</si>
  <si>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</si>
  <si>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</si>
  <si>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</si>
  <si>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</si>
  <si>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</si>
  <si>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</si>
  <si>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</si>
  <si>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</si>
  <si>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</si>
  <si>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</si>
  <si>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</si>
  <si>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</si>
  <si>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</si>
  <si>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</si>
  <si>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</si>
  <si>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</si>
  <si>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</si>
  <si>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</si>
  <si>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</si>
  <si>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</si>
  <si>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</si>
  <si>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</si>
  <si>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</si>
  <si>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</si>
  <si>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</si>
  <si>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</si>
  <si>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</si>
  <si>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</si>
  <si>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</si>
  <si>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</si>
  <si>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</si>
  <si>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</si>
  <si>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</si>
  <si>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</si>
  <si>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</si>
  <si>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</si>
  <si>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</si>
  <si>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</si>
  <si>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</si>
  <si>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</si>
  <si>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</si>
  <si>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</si>
  <si>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</si>
  <si>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</si>
  <si>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</si>
  <si>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</si>
  <si>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</si>
  <si>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</si>
  <si>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</si>
  <si>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</si>
  <si>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</si>
  <si>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</si>
  <si>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</si>
  <si>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</si>
  <si>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</si>
  <si>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</si>
  <si>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</si>
  <si>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</si>
  <si>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</si>
  <si>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</si>
  <si>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</si>
  <si>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</si>
  <si>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</si>
  <si>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</si>
  <si>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</si>
  <si>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</si>
  <si>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</si>
  <si>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</si>
  <si>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</si>
  <si>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</si>
  <si>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</si>
  <si>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</si>
  <si>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</si>
  <si>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</si>
  <si>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</si>
  <si>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</si>
  <si>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</si>
  <si>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</si>
  <si>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</si>
  <si>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</si>
  <si>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</si>
  <si>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</si>
  <si>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</si>
  <si>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</si>
  <si>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</si>
  <si>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</si>
  <si>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</si>
  <si>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</si>
  <si>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</si>
  <si>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</si>
  <si>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</si>
  <si>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</si>
  <si>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</si>
  <si>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</si>
  <si>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</si>
  <si>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</si>
  <si>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</si>
  <si>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</si>
  <si>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</si>
  <si>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</si>
  <si>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</si>
  <si>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</si>
  <si>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</si>
  <si>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</si>
  <si>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</si>
  <si>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</si>
  <si>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</si>
  <si>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</si>
  <si>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</si>
  <si>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</si>
  <si>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</si>
  <si>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</si>
  <si>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</si>
  <si>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</si>
  <si>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</si>
  <si>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</si>
  <si>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</si>
  <si>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</si>
  <si>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</si>
  <si>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</si>
  <si>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</si>
  <si>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</si>
  <si>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</si>
  <si>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</si>
  <si>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</si>
  <si>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</si>
  <si>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</si>
  <si>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</si>
  <si>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</si>
  <si>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</si>
  <si>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</si>
  <si>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</si>
  <si>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</si>
  <si>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</si>
  <si>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</si>
  <si>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</si>
  <si>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</si>
  <si>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</si>
  <si>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</si>
  <si>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</si>
  <si>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</si>
  <si>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</si>
  <si>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</si>
  <si>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</si>
  <si>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</si>
  <si>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</si>
  <si>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</si>
  <si>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</si>
  <si>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</si>
  <si>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</si>
  <si>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</si>
  <si>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</si>
  <si>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</si>
  <si>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</si>
  <si>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</si>
  <si>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</si>
  <si>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</si>
  <si>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</si>
  <si>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</si>
  <si>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</si>
  <si>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</si>
  <si>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</si>
  <si>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</si>
  <si>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</si>
  <si>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</si>
  <si>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</si>
  <si>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</si>
  <si>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</si>
  <si>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</si>
  <si>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</si>
  <si>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</si>
  <si>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</si>
  <si>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</si>
  <si>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</si>
  <si>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</si>
  <si>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</si>
  <si>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</si>
  <si>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</si>
  <si>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</si>
  <si>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</si>
  <si>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</si>
  <si>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</si>
  <si>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</si>
  <si>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</si>
  <si>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</si>
  <si>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</si>
  <si>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</si>
  <si>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</si>
  <si>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</si>
  <si>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</si>
  <si>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</si>
  <si>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</si>
  <si>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</si>
  <si>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</si>
  <si>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</si>
  <si>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</si>
  <si>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</si>
  <si>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</si>
  <si>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</si>
  <si>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</si>
  <si>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</si>
  <si>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</si>
  <si>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</si>
  <si>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</si>
  <si>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</si>
  <si>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</si>
  <si>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</si>
  <si>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</si>
  <si>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</si>
  <si>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</si>
  <si>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</si>
  <si>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</si>
  <si>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</si>
  <si>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</si>
  <si>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</si>
  <si>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</si>
  <si>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</si>
  <si>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</si>
  <si>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</si>
  <si>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</si>
  <si>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</si>
  <si>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</si>
  <si>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</si>
  <si>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</si>
  <si>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</si>
  <si>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</si>
  <si>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</si>
  <si>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</si>
  <si>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</si>
  <si>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</si>
  <si>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</si>
  <si>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</si>
  <si>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</si>
  <si>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</si>
  <si>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</si>
  <si>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</si>
  <si>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</si>
  <si>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</si>
  <si>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</si>
  <si>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</si>
  <si>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</si>
  <si>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</si>
  <si>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</si>
  <si>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</si>
  <si>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</si>
  <si>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</si>
  <si>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</si>
  <si>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</si>
  <si>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</si>
  <si>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</si>
  <si>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</si>
  <si>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</si>
  <si>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</si>
  <si>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</si>
  <si>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</si>
  <si>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</si>
  <si>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</si>
  <si>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</si>
  <si>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</si>
  <si>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</si>
  <si>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</si>
  <si>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</si>
  <si>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</si>
  <si>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</si>
  <si>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</si>
  <si>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</si>
  <si>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</si>
  <si>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</si>
  <si>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</si>
  <si>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</si>
  <si>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</si>
  <si>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</si>
  <si>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</si>
  <si>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</si>
  <si>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</si>
  <si>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</si>
  <si>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</si>
  <si>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</si>
  <si>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</si>
  <si>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</si>
  <si>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</si>
  <si>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</si>
  <si>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</si>
  <si>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</si>
  <si>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</si>
  <si>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</si>
  <si>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</si>
  <si>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</si>
  <si>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</si>
  <si>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</si>
  <si>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</si>
  <si>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</si>
  <si>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</si>
  <si>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</si>
  <si>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</si>
  <si>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</si>
  <si>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</si>
  <si>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</si>
  <si>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</si>
  <si>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</si>
  <si>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</si>
  <si>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</si>
  <si>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</si>
  <si>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</si>
  <si>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</si>
  <si>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</si>
  <si>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</si>
  <si>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</si>
  <si>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</si>
  <si>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</si>
  <si>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</si>
  <si>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</si>
  <si>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</si>
  <si>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</si>
  <si>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</si>
  <si>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</si>
  <si>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</si>
  <si>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</si>
  <si>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</si>
  <si>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</si>
  <si>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</si>
  <si>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</si>
  <si>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</si>
  <si>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</si>
  <si>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</si>
  <si>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</si>
  <si>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</si>
  <si>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</si>
  <si>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</si>
  <si>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</si>
  <si>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</si>
  <si>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</si>
  <si>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</si>
  <si>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</si>
  <si>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</si>
  <si>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</si>
  <si>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</si>
  <si>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</si>
  <si>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</si>
  <si>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</si>
  <si>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</si>
  <si>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</si>
  <si>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</si>
  <si>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</si>
  <si>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</si>
  <si>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</si>
  <si>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</si>
  <si>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</si>
  <si>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</si>
  <si>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</si>
  <si>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</si>
  <si>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</si>
  <si>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</si>
  <si>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</si>
  <si>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</si>
  <si>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</si>
  <si>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</si>
  <si>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</si>
  <si>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</si>
  <si>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</si>
  <si>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</si>
  <si>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</si>
  <si>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</si>
  <si>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</si>
  <si>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</si>
  <si>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</si>
  <si>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</si>
  <si>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</si>
  <si>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</si>
  <si>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</si>
  <si>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</si>
  <si>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</si>
  <si>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</si>
  <si>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</si>
  <si>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</si>
  <si>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</si>
  <si>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</si>
  <si>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</si>
  <si>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</si>
  <si>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</si>
  <si>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</si>
  <si>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</si>
  <si>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</si>
  <si>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</si>
  <si>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</si>
  <si>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</si>
  <si>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</si>
  <si>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</si>
  <si>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</si>
  <si>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</si>
  <si>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</si>
  <si>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</si>
  <si>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</si>
  <si>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</si>
  <si>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</si>
  <si>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</si>
  <si>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</si>
  <si>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</si>
  <si>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</si>
  <si>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</si>
  <si>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</si>
  <si>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</si>
  <si>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</si>
  <si>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</si>
  <si>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</si>
  <si>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</si>
  <si>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</si>
  <si>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</si>
  <si>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</si>
  <si>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</si>
  <si>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</si>
  <si>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</si>
  <si>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</si>
  <si>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</si>
  <si>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</si>
  <si>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</si>
  <si>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</si>
  <si>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</si>
  <si>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</si>
  <si>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</si>
  <si>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</si>
  <si>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</si>
  <si>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</si>
  <si>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</si>
  <si>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</si>
  <si>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</si>
  <si>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</si>
  <si>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</si>
  <si>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</si>
  <si>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</si>
  <si>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</si>
  <si>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</si>
  <si>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</si>
  <si>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</si>
  <si>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</si>
  <si>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</si>
  <si>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</si>
  <si>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</si>
  <si>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</si>
  <si>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</si>
  <si>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</si>
  <si>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</si>
  <si>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</si>
  <si>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</si>
  <si>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</si>
  <si>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</si>
  <si>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</si>
  <si>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</si>
  <si>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</si>
  <si>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</si>
  <si>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</si>
  <si>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</si>
  <si>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</si>
  <si>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</si>
  <si>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</si>
  <si>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</si>
  <si>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</si>
  <si>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</si>
  <si>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</si>
  <si>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</si>
  <si>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</si>
  <si>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</si>
  <si>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</si>
  <si>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</si>
  <si>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</si>
  <si>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</si>
  <si>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</si>
  <si>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</si>
  <si>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</si>
  <si>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</si>
  <si>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</si>
  <si>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</si>
  <si>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</si>
  <si>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</si>
  <si>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</si>
  <si>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</si>
  <si>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</si>
  <si>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</si>
  <si>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</si>
  <si>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</si>
  <si>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</si>
  <si>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</si>
  <si>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</si>
  <si>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</si>
  <si>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</si>
  <si>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</si>
  <si>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</si>
  <si>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</si>
  <si>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</si>
  <si>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</si>
  <si>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</si>
  <si>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</si>
  <si>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</si>
  <si>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</si>
  <si>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</si>
  <si>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</si>
  <si>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</si>
  <si>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</si>
  <si>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</si>
  <si>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</si>
  <si>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</si>
  <si>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</si>
  <si>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</si>
  <si>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</si>
  <si>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</si>
  <si>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</si>
  <si>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</si>
  <si>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</si>
  <si>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</si>
  <si>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</si>
  <si>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</si>
  <si>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</si>
  <si>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</si>
  <si>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</si>
  <si>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</si>
  <si>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</si>
  <si>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</si>
  <si>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</si>
  <si>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</si>
  <si>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</si>
  <si>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</si>
  <si>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</si>
  <si>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</si>
  <si>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</si>
  <si>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</si>
  <si>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</si>
  <si>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</si>
  <si>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</si>
  <si>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</si>
  <si>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</si>
  <si>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</si>
  <si>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</si>
  <si>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</si>
  <si>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</si>
  <si>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</si>
  <si>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</si>
  <si>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</si>
  <si>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</si>
  <si>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</si>
  <si>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</si>
  <si>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</si>
  <si>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</si>
  <si>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</si>
  <si>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</si>
  <si>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</si>
  <si>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</si>
  <si>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</si>
  <si>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</si>
  <si>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</si>
  <si>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</si>
  <si>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</si>
  <si>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</si>
  <si>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</si>
  <si>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</si>
  <si>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</si>
  <si>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</si>
  <si>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</si>
  <si>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</si>
  <si>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</si>
  <si>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</si>
  <si>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</si>
  <si>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</si>
  <si>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</si>
  <si>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</si>
  <si>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</si>
  <si>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</si>
  <si>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</si>
  <si>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</si>
  <si>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</si>
  <si>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</si>
  <si>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</si>
  <si>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</si>
  <si>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</si>
  <si>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</si>
  <si>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</si>
  <si>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</si>
  <si>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</si>
  <si>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</si>
  <si>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</si>
  <si>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</si>
  <si>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</si>
  <si>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</si>
  <si>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</si>
  <si>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</si>
  <si>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</si>
  <si>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</si>
  <si>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</si>
  <si>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</si>
  <si>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</si>
  <si>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</si>
  <si>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</si>
  <si>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</si>
  <si>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</si>
  <si>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</si>
  <si>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</si>
  <si>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</si>
  <si>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</si>
  <si>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</si>
  <si>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</si>
  <si>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</si>
  <si>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</si>
  <si>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</si>
  <si>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</si>
  <si>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</si>
  <si>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</si>
  <si>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</si>
  <si>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</si>
  <si>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</si>
  <si>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</si>
  <si>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</si>
  <si>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</si>
  <si>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</si>
  <si>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</si>
  <si>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</si>
  <si>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</si>
  <si>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</si>
  <si>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</si>
  <si>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</si>
  <si>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</si>
  <si>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</si>
  <si>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</si>
  <si>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</si>
  <si>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</si>
  <si>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</si>
  <si>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</si>
  <si>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</si>
  <si>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</si>
  <si>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</si>
  <si>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</si>
  <si>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</si>
  <si>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</si>
  <si>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</si>
  <si>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</si>
  <si>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</si>
  <si>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</si>
  <si>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</si>
  <si>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</si>
  <si>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</si>
  <si>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</si>
  <si>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</si>
  <si>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</si>
  <si>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</si>
  <si>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</si>
  <si>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</si>
  <si>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</si>
  <si>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</si>
  <si>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</si>
  <si>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</si>
  <si>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</si>
  <si>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</si>
  <si>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</si>
  <si>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</si>
  <si>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</si>
  <si>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</si>
  <si>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</si>
  <si>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</si>
  <si>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</si>
  <si>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</si>
  <si>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</si>
  <si>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</si>
  <si>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</si>
  <si>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</si>
  <si>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</si>
  <si>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</si>
  <si>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</si>
  <si>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</si>
  <si>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</si>
  <si>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</si>
  <si>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</si>
  <si>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</si>
  <si>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</si>
  <si>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</si>
  <si>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</si>
  <si>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</si>
  <si>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</si>
  <si>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</si>
  <si>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</si>
  <si>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</si>
  <si>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</si>
  <si>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</si>
  <si>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</si>
  <si>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</si>
  <si>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</si>
  <si>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</si>
  <si>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</si>
  <si>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</si>
  <si>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</si>
  <si>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</si>
  <si>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</si>
  <si>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</si>
  <si>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</si>
  <si>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</si>
  <si>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</si>
  <si>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</si>
  <si>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</si>
  <si>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</si>
  <si>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</si>
  <si>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</si>
  <si>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</si>
  <si>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</si>
  <si>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</si>
  <si>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</si>
  <si>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</si>
  <si>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</si>
  <si>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</si>
  <si>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</si>
  <si>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</si>
  <si>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</si>
  <si>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</si>
  <si>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</si>
  <si>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</si>
  <si>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</si>
  <si>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</si>
  <si>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</si>
  <si>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</si>
  <si>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</si>
  <si>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</si>
  <si>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</si>
  <si>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</si>
  <si>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</si>
  <si>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</si>
  <si>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</si>
  <si>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</si>
  <si>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</si>
  <si>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</si>
  <si>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</si>
  <si>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</si>
  <si>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</si>
  <si>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</si>
  <si>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</si>
  <si>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</si>
  <si>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</si>
  <si>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</si>
  <si>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</si>
  <si>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</si>
  <si>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</si>
  <si>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</si>
  <si>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</si>
  <si>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</si>
  <si>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</si>
  <si>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</si>
  <si>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</si>
  <si>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</si>
  <si>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</si>
  <si>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</si>
  <si>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</si>
  <si>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</si>
  <si>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</si>
  <si>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</si>
  <si>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</si>
  <si>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</si>
  <si>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</si>
  <si>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</si>
  <si>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</si>
  <si>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</si>
  <si>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</si>
  <si>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</si>
  <si>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</si>
  <si>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</si>
  <si>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</si>
  <si>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</si>
  <si>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</si>
  <si>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</si>
  <si>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</si>
  <si>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</si>
  <si>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</si>
  <si>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</si>
  <si>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</si>
  <si>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</si>
  <si>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</si>
  <si>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</si>
  <si>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</si>
  <si>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</si>
  <si>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</si>
  <si>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</si>
  <si>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</si>
  <si>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</si>
  <si>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</si>
  <si>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</si>
  <si>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</si>
  <si>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</si>
  <si>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</si>
  <si>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</si>
  <si>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</si>
  <si>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</si>
  <si>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</si>
  <si>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</si>
  <si>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</si>
  <si>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</si>
  <si>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</si>
  <si>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</si>
  <si>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</si>
  <si>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</si>
  <si>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</si>
  <si>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</si>
  <si>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</si>
  <si>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</si>
  <si>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</si>
  <si>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</si>
  <si>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</si>
  <si>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</si>
  <si>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</si>
  <si>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</si>
  <si>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</si>
  <si>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</si>
  <si>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</si>
  <si>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</si>
  <si>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</si>
  <si>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</si>
  <si>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</si>
  <si>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</si>
  <si>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</si>
  <si>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</si>
  <si>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</si>
  <si>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</si>
  <si>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</si>
  <si>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</si>
  <si>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</si>
  <si>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</si>
  <si>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</si>
  <si>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</si>
  <si>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</si>
  <si>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</si>
  <si>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</si>
  <si>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</si>
  <si>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</si>
  <si>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</si>
  <si>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</si>
  <si>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</si>
  <si>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</si>
  <si>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</si>
  <si>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</si>
  <si>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</si>
  <si>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</si>
  <si>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</si>
  <si>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</si>
  <si>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</si>
  <si>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</si>
  <si>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</si>
  <si>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</si>
  <si>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</si>
  <si>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</si>
  <si>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</si>
  <si>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</si>
  <si>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</si>
  <si>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</si>
  <si>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</si>
  <si>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</si>
  <si>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</si>
  <si>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</si>
  <si>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</si>
  <si>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</si>
  <si>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</si>
  <si>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</si>
  <si>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</si>
  <si>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</si>
  <si>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</si>
  <si>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</si>
  <si>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</si>
  <si>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</si>
  <si>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</si>
  <si>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</si>
  <si>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</si>
  <si>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</si>
  <si>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</si>
  <si>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</si>
  <si>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</si>
  <si>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</si>
  <si>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</si>
  <si>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</si>
  <si>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</si>
  <si>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</si>
  <si>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</si>
  <si>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</si>
  <si>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</si>
  <si>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</si>
  <si>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</si>
  <si>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</si>
  <si>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</si>
  <si>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</si>
  <si>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</si>
  <si>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</si>
  <si>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</si>
  <si>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</si>
  <si>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</si>
  <si>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</si>
  <si>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</si>
  <si>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</si>
  <si>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</si>
  <si>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</si>
  <si>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</si>
  <si>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</si>
  <si>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</si>
  <si>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</si>
  <si>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</si>
  <si>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</si>
  <si>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</si>
  <si>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</si>
  <si>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</si>
  <si>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</si>
  <si>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</si>
  <si>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</si>
  <si>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</si>
  <si>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</si>
  <si>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</si>
  <si>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</si>
  <si>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</si>
  <si>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</si>
  <si>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</si>
  <si>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</si>
  <si>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</si>
  <si>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</si>
  <si>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</si>
  <si>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</si>
  <si>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</si>
  <si>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</si>
  <si>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</si>
  <si>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</si>
  <si>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</si>
  <si>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</si>
  <si>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</si>
  <si>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</si>
  <si>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</si>
  <si>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</si>
  <si>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</si>
  <si>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</si>
  <si>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</si>
  <si>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</si>
  <si>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</si>
  <si>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</si>
  <si>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</si>
  <si>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</si>
  <si>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</si>
  <si>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</si>
  <si>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</si>
  <si>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</si>
  <si>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</si>
  <si>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</si>
  <si>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</si>
  <si>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</si>
  <si>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</si>
  <si>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</si>
  <si>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</si>
  <si>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</si>
  <si>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</si>
  <si>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</si>
  <si>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</si>
  <si>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</si>
  <si>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</si>
  <si>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</si>
  <si>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</si>
  <si>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</si>
  <si>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</si>
  <si>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</si>
  <si>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</si>
  <si>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</si>
  <si>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</si>
  <si>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</si>
  <si>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</si>
  <si>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</si>
  <si>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</si>
  <si>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</si>
  <si>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</si>
  <si>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</si>
  <si>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</si>
  <si>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</si>
  <si>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</si>
  <si>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</si>
  <si>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</si>
  <si>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</si>
  <si>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</si>
  <si>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</si>
  <si>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</si>
  <si>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</si>
  <si>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</si>
  <si>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</si>
  <si>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</si>
  <si>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</si>
  <si>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</si>
  <si>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</si>
  <si>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</si>
  <si>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</si>
  <si>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</si>
  <si>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</si>
  <si>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</si>
  <si>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</si>
  <si>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</si>
  <si>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</si>
  <si>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</si>
  <si>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</si>
  <si>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</si>
  <si>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</si>
  <si>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</si>
  <si>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</si>
  <si>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</si>
  <si>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</si>
  <si>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</si>
  <si>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</si>
  <si>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</si>
  <si>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</si>
  <si>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</si>
  <si>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</si>
  <si>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</si>
  <si>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</si>
  <si>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</si>
  <si>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</si>
  <si>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</si>
  <si>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</si>
  <si>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</si>
  <si>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</si>
  <si>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</si>
  <si>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</si>
  <si>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</si>
  <si>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</si>
  <si>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</si>
  <si>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</si>
  <si>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</si>
  <si>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</si>
  <si>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</si>
  <si>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</si>
  <si>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335814510</t>
  </si>
  <si>
    <t>335814508</t>
  </si>
  <si>
    <t>335815243</t>
  </si>
  <si>
    <t>335815240</t>
  </si>
  <si>
    <t>335815276</t>
  </si>
  <si>
    <t>335815649</t>
  </si>
  <si>
    <t>335815643</t>
  </si>
  <si>
    <t>335815514</t>
  </si>
  <si>
    <t>335815491</t>
  </si>
  <si>
    <t>335815421</t>
  </si>
  <si>
    <t>Unidad de Monitoreo</t>
  </si>
  <si>
    <t>Alvarez Eusebio, Wascar Antonio</t>
  </si>
  <si>
    <t>335816258</t>
  </si>
  <si>
    <t>335816235</t>
  </si>
  <si>
    <t>335816199</t>
  </si>
  <si>
    <t>335816140</t>
  </si>
  <si>
    <t>335816120</t>
  </si>
  <si>
    <t>335816091</t>
  </si>
  <si>
    <t>335815903</t>
  </si>
  <si>
    <t>335815879</t>
  </si>
  <si>
    <t>ReservaC Norte</t>
  </si>
  <si>
    <t xml:space="preserve">Brioso Luciano, Cristino </t>
  </si>
  <si>
    <t>335816374</t>
  </si>
  <si>
    <t>335816373</t>
  </si>
  <si>
    <t>335816290</t>
  </si>
  <si>
    <t>335816289</t>
  </si>
  <si>
    <t>GAVETA DE DEPOSTIO LLENA</t>
  </si>
  <si>
    <t>335816392</t>
  </si>
  <si>
    <t>335816616</t>
  </si>
  <si>
    <t>335816617</t>
  </si>
  <si>
    <t>335816618</t>
  </si>
  <si>
    <t>335816619</t>
  </si>
  <si>
    <t>GAVETA DE DEPOSITO LLENA</t>
  </si>
  <si>
    <t>335816633</t>
  </si>
  <si>
    <t>335816634</t>
  </si>
  <si>
    <t>335816635</t>
  </si>
  <si>
    <t>335816636</t>
  </si>
  <si>
    <t>335816637</t>
  </si>
  <si>
    <t>335816638</t>
  </si>
  <si>
    <t>335816640</t>
  </si>
  <si>
    <t>335816641</t>
  </si>
  <si>
    <t>335816642</t>
  </si>
  <si>
    <t>335816643</t>
  </si>
  <si>
    <t>335816644</t>
  </si>
  <si>
    <t>335816645</t>
  </si>
  <si>
    <t>335816646</t>
  </si>
  <si>
    <t>335816647</t>
  </si>
  <si>
    <t>335816648</t>
  </si>
  <si>
    <t>335816649</t>
  </si>
  <si>
    <t>335816651</t>
  </si>
  <si>
    <t>335816654</t>
  </si>
  <si>
    <t>335816655</t>
  </si>
  <si>
    <t>10 Marzo de 2021</t>
  </si>
  <si>
    <t>335816671</t>
  </si>
  <si>
    <t>335816670</t>
  </si>
  <si>
    <t>335816668</t>
  </si>
  <si>
    <t>335816667</t>
  </si>
  <si>
    <t>335816666</t>
  </si>
  <si>
    <t>335816665</t>
  </si>
  <si>
    <t>335816663</t>
  </si>
  <si>
    <t>335816763</t>
  </si>
  <si>
    <t>335816761</t>
  </si>
  <si>
    <t>335816714</t>
  </si>
  <si>
    <t>335816704</t>
  </si>
  <si>
    <t>335816695</t>
  </si>
  <si>
    <t>En Servicio</t>
  </si>
  <si>
    <t>335817069</t>
  </si>
  <si>
    <t>335816934</t>
  </si>
  <si>
    <t>335816816</t>
  </si>
  <si>
    <t xml:space="preserve">GAVETAS VACIAS + GAVETAS FALLANDO </t>
  </si>
  <si>
    <t>335817253</t>
  </si>
  <si>
    <t>335817248</t>
  </si>
  <si>
    <t>335817233</t>
  </si>
  <si>
    <t>335817218</t>
  </si>
  <si>
    <t>335817153</t>
  </si>
  <si>
    <t>335817136</t>
  </si>
  <si>
    <t>335817132</t>
  </si>
  <si>
    <t>335817079</t>
  </si>
  <si>
    <t>Closed</t>
  </si>
  <si>
    <t>Ballast, Carlos Alexis</t>
  </si>
  <si>
    <t>Doñe Ramirez, Luis Manuel</t>
  </si>
  <si>
    <t>Moreta, Christian Aury</t>
  </si>
  <si>
    <t>ENVIO DE CARGA</t>
  </si>
  <si>
    <t>INHIBIDO - REINICIO</t>
  </si>
  <si>
    <t>LECTOR - REINICIO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</si>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</sst>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51" fillId="0" borderId="0" xfId="0" applyFont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0"/>
      <tableStyleElement type="headerRow" dxfId="159"/>
      <tableStyleElement type="totalRow" dxfId="158"/>
      <tableStyleElement type="firstColumn" dxfId="157"/>
      <tableStyleElement type="lastColumn" dxfId="156"/>
      <tableStyleElement type="firstRowStripe" dxfId="155"/>
      <tableStyleElement type="firstColumnStripe" dxfId="1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4"/>
  <sheetViews>
    <sheetView tabSelected="1" zoomScale="70" zoomScaleNormal="70" workbookViewId="0">
      <pane ySplit="4" topLeftCell="A44" activePane="bottomLeft" state="frozen"/>
      <selection pane="bottomLeft" activeCell="P7" sqref="P5:P7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7.7109375" style="47" bestFit="1" customWidth="1"/>
    <col min="4" max="4" width="29.28515625" style="94" customWidth="1"/>
    <col min="5" max="5" width="12.140625" style="90" customWidth="1"/>
    <col min="6" max="6" width="12.140625" style="48" hidden="1" customWidth="1"/>
    <col min="7" max="7" width="63.7109375" style="48" hidden="1" customWidth="1"/>
    <col min="8" max="11" width="6.85546875" style="48" hidden="1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2556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2489</v>
      </c>
      <c r="Q4" s="76" t="s">
        <v>2456</v>
      </c>
    </row>
    <row r="5" spans="1:17" s="102" customFormat="1" ht="18" x14ac:dyDescent="0.25">
      <c r="A5" s="96" t="str">
        <f>VLOOKUP(E5,'LISTADO ATM'!$A$2:$C$901,3,0)</f>
        <v>ESTE</v>
      </c>
      <c r="B5" s="113" t="s">
        <v>2574</v>
      </c>
      <c r="C5" s="97">
        <v>44265.443645833337</v>
      </c>
      <c r="D5" s="96" t="s">
        <v>2514</v>
      </c>
      <c r="E5" s="106">
        <v>309</v>
      </c>
      <c r="F5" s="96" t="str">
        <f>VLOOKUP(E5,VIP!$A$2:$O11802,2,0)</f>
        <v>DRBR309</v>
      </c>
      <c r="G5" s="96" t="str">
        <f>VLOOKUP(E5,'LISTADO ATM'!$A$2:$B$900,2,0)</f>
        <v xml:space="preserve">ATM Secrets Cap Cana I </v>
      </c>
      <c r="H5" s="96" t="str">
        <f>VLOOKUP(E5,VIP!$A$2:$O16723,7,FALSE)</f>
        <v>Si</v>
      </c>
      <c r="I5" s="96" t="str">
        <f>VLOOKUP(E5,VIP!$A$2:$O8688,8,FALSE)</f>
        <v>Si</v>
      </c>
      <c r="J5" s="96" t="str">
        <f>VLOOKUP(E5,VIP!$A$2:$O8638,8,FALSE)</f>
        <v>Si</v>
      </c>
      <c r="K5" s="96" t="str">
        <f>VLOOKUP(E5,VIP!$A$2:$O12212,6,0)</f>
        <v>NO</v>
      </c>
      <c r="L5" s="98" t="s">
        <v>2586</v>
      </c>
      <c r="M5" s="101" t="s">
        <v>2569</v>
      </c>
      <c r="N5" s="99" t="s">
        <v>2582</v>
      </c>
      <c r="O5" s="96" t="s">
        <v>2583</v>
      </c>
      <c r="P5" s="128" t="s">
        <v>2589</v>
      </c>
      <c r="Q5" s="167" t="s">
        <v>2586</v>
      </c>
    </row>
    <row r="6" spans="1:17" s="102" customFormat="1" ht="18" x14ac:dyDescent="0.25">
      <c r="A6" s="96" t="str">
        <f>VLOOKUP(E6,'LISTADO ATM'!$A$2:$C$901,3,0)</f>
        <v>ESTE</v>
      </c>
      <c r="B6" s="113" t="s">
        <v>2578</v>
      </c>
      <c r="C6" s="97">
        <v>44265.416701388887</v>
      </c>
      <c r="D6" s="96" t="s">
        <v>2514</v>
      </c>
      <c r="E6" s="106">
        <v>631</v>
      </c>
      <c r="F6" s="96" t="str">
        <f>VLOOKUP(E6,VIP!$A$2:$O11807,2,0)</f>
        <v>DRBR417</v>
      </c>
      <c r="G6" s="96" t="str">
        <f>VLOOKUP(E6,'LISTADO ATM'!$A$2:$B$900,2,0)</f>
        <v xml:space="preserve">ATM ASOCODEQUI (San Pedro) </v>
      </c>
      <c r="H6" s="96" t="str">
        <f>VLOOKUP(E6,VIP!$A$2:$O16728,7,FALSE)</f>
        <v>Si</v>
      </c>
      <c r="I6" s="96" t="str">
        <f>VLOOKUP(E6,VIP!$A$2:$O8693,8,FALSE)</f>
        <v>Si</v>
      </c>
      <c r="J6" s="96" t="str">
        <f>VLOOKUP(E6,VIP!$A$2:$O8643,8,FALSE)</f>
        <v>Si</v>
      </c>
      <c r="K6" s="96" t="str">
        <f>VLOOKUP(E6,VIP!$A$2:$O12217,6,0)</f>
        <v>NO</v>
      </c>
      <c r="L6" s="98" t="s">
        <v>2586</v>
      </c>
      <c r="M6" s="101" t="s">
        <v>2569</v>
      </c>
      <c r="N6" s="99" t="s">
        <v>2582</v>
      </c>
      <c r="O6" s="96" t="s">
        <v>2585</v>
      </c>
      <c r="P6" s="128" t="s">
        <v>2589</v>
      </c>
      <c r="Q6" s="167" t="s">
        <v>2586</v>
      </c>
    </row>
    <row r="7" spans="1:17" s="102" customFormat="1" ht="18" x14ac:dyDescent="0.25">
      <c r="A7" s="96" t="str">
        <f>VLOOKUP(E7,'LISTADO ATM'!$A$2:$C$901,3,0)</f>
        <v>ESTE</v>
      </c>
      <c r="B7" s="113" t="s">
        <v>2576</v>
      </c>
      <c r="C7" s="97">
        <v>44265.438773148147</v>
      </c>
      <c r="D7" s="96" t="s">
        <v>2514</v>
      </c>
      <c r="E7" s="106">
        <v>912</v>
      </c>
      <c r="F7" s="96" t="str">
        <f>VLOOKUP(E7,VIP!$A$2:$O11805,2,0)</f>
        <v>DRBR973</v>
      </c>
      <c r="G7" s="96" t="str">
        <f>VLOOKUP(E7,'LISTADO ATM'!$A$2:$B$900,2,0)</f>
        <v xml:space="preserve">ATM Oficina San Pedro II </v>
      </c>
      <c r="H7" s="96" t="str">
        <f>VLOOKUP(E7,VIP!$A$2:$O16726,7,FALSE)</f>
        <v>Si</v>
      </c>
      <c r="I7" s="96" t="str">
        <f>VLOOKUP(E7,VIP!$A$2:$O8691,8,FALSE)</f>
        <v>Si</v>
      </c>
      <c r="J7" s="96" t="str">
        <f>VLOOKUP(E7,VIP!$A$2:$O8641,8,FALSE)</f>
        <v>Si</v>
      </c>
      <c r="K7" s="96" t="str">
        <f>VLOOKUP(E7,VIP!$A$2:$O12215,6,0)</f>
        <v>SI</v>
      </c>
      <c r="L7" s="98" t="s">
        <v>2586</v>
      </c>
      <c r="M7" s="101" t="s">
        <v>2569</v>
      </c>
      <c r="N7" s="99" t="s">
        <v>2582</v>
      </c>
      <c r="O7" s="96" t="s">
        <v>2584</v>
      </c>
      <c r="P7" s="128" t="s">
        <v>2589</v>
      </c>
      <c r="Q7" s="167" t="s">
        <v>2586</v>
      </c>
    </row>
    <row r="8" spans="1:17" s="102" customFormat="1" ht="18" x14ac:dyDescent="0.25">
      <c r="A8" s="96" t="str">
        <f>VLOOKUP(E8,'LISTADO ATM'!$A$2:$C$901,3,0)</f>
        <v>NORTE</v>
      </c>
      <c r="B8" s="113" t="s">
        <v>2575</v>
      </c>
      <c r="C8" s="97">
        <v>44265.442685185182</v>
      </c>
      <c r="D8" s="96" t="s">
        <v>2514</v>
      </c>
      <c r="E8" s="106">
        <v>528</v>
      </c>
      <c r="F8" s="96" t="str">
        <f>VLOOKUP(E8,VIP!$A$2:$O11803,2,0)</f>
        <v>DRBR284</v>
      </c>
      <c r="G8" s="96" t="str">
        <f>VLOOKUP(E8,'LISTADO ATM'!$A$2:$B$900,2,0)</f>
        <v xml:space="preserve">ATM Ferretería Ochoa (Santiago) </v>
      </c>
      <c r="H8" s="96" t="str">
        <f>VLOOKUP(E8,VIP!$A$2:$O16724,7,FALSE)</f>
        <v>Si</v>
      </c>
      <c r="I8" s="96" t="str">
        <f>VLOOKUP(E8,VIP!$A$2:$O8689,8,FALSE)</f>
        <v>Si</v>
      </c>
      <c r="J8" s="96" t="str">
        <f>VLOOKUP(E8,VIP!$A$2:$O8639,8,FALSE)</f>
        <v>Si</v>
      </c>
      <c r="K8" s="96" t="str">
        <f>VLOOKUP(E8,VIP!$A$2:$O12213,6,0)</f>
        <v>NO</v>
      </c>
      <c r="L8" s="98" t="s">
        <v>2587</v>
      </c>
      <c r="M8" s="101" t="s">
        <v>2569</v>
      </c>
      <c r="N8" s="99" t="s">
        <v>2582</v>
      </c>
      <c r="O8" s="96" t="s">
        <v>2583</v>
      </c>
      <c r="P8" s="128" t="s">
        <v>2590</v>
      </c>
      <c r="Q8" s="167" t="s">
        <v>2587</v>
      </c>
    </row>
    <row r="9" spans="1:17" s="102" customFormat="1" ht="18" x14ac:dyDescent="0.25">
      <c r="A9" s="96" t="str">
        <f>VLOOKUP(E9,'LISTADO ATM'!$A$2:$C$901,3,0)</f>
        <v>DISTRITO NACIONAL</v>
      </c>
      <c r="B9" s="113" t="s">
        <v>2577</v>
      </c>
      <c r="C9" s="97">
        <v>44265.43377314815</v>
      </c>
      <c r="D9" s="96" t="s">
        <v>2514</v>
      </c>
      <c r="E9" s="106">
        <v>722</v>
      </c>
      <c r="F9" s="96" t="str">
        <f>VLOOKUP(E9,VIP!$A$2:$O11806,2,0)</f>
        <v>DRBR393</v>
      </c>
      <c r="G9" s="96" t="str">
        <f>VLOOKUP(E9,'LISTADO ATM'!$A$2:$B$900,2,0)</f>
        <v xml:space="preserve">ATM Oficina Charles de Gaulle III </v>
      </c>
      <c r="H9" s="96" t="str">
        <f>VLOOKUP(E9,VIP!$A$2:$O16727,7,FALSE)</f>
        <v>Si</v>
      </c>
      <c r="I9" s="96" t="str">
        <f>VLOOKUP(E9,VIP!$A$2:$O8692,8,FALSE)</f>
        <v>Si</v>
      </c>
      <c r="J9" s="96" t="str">
        <f>VLOOKUP(E9,VIP!$A$2:$O8642,8,FALSE)</f>
        <v>Si</v>
      </c>
      <c r="K9" s="96" t="str">
        <f>VLOOKUP(E9,VIP!$A$2:$O12216,6,0)</f>
        <v>SI</v>
      </c>
      <c r="L9" s="98" t="s">
        <v>2587</v>
      </c>
      <c r="M9" s="101" t="s">
        <v>2569</v>
      </c>
      <c r="N9" s="99" t="s">
        <v>2582</v>
      </c>
      <c r="O9" s="96" t="s">
        <v>2583</v>
      </c>
      <c r="P9" s="128" t="s">
        <v>2590</v>
      </c>
      <c r="Q9" s="167" t="s">
        <v>2587</v>
      </c>
    </row>
    <row r="10" spans="1:17" s="102" customFormat="1" ht="18" x14ac:dyDescent="0.25">
      <c r="A10" s="96" t="str">
        <f>VLOOKUP(E10,'LISTADO ATM'!$A$2:$C$901,3,0)</f>
        <v>DISTRITO NACIONAL</v>
      </c>
      <c r="B10" s="113" t="s">
        <v>2581</v>
      </c>
      <c r="C10" s="97">
        <v>44265.397164351853</v>
      </c>
      <c r="D10" s="96" t="s">
        <v>2514</v>
      </c>
      <c r="E10" s="106">
        <v>235</v>
      </c>
      <c r="F10" s="96" t="str">
        <f>VLOOKUP(E10,VIP!$A$2:$O11810,2,0)</f>
        <v>DRBR235</v>
      </c>
      <c r="G10" s="96" t="str">
        <f>VLOOKUP(E10,'LISTADO ATM'!$A$2:$B$900,2,0)</f>
        <v xml:space="preserve">ATM Oficina Multicentro La Sirena San Isidro </v>
      </c>
      <c r="H10" s="96" t="str">
        <f>VLOOKUP(E10,VIP!$A$2:$O16731,7,FALSE)</f>
        <v>Si</v>
      </c>
      <c r="I10" s="96" t="str">
        <f>VLOOKUP(E10,VIP!$A$2:$O8696,8,FALSE)</f>
        <v>Si</v>
      </c>
      <c r="J10" s="96" t="str">
        <f>VLOOKUP(E10,VIP!$A$2:$O8646,8,FALSE)</f>
        <v>Si</v>
      </c>
      <c r="K10" s="96" t="str">
        <f>VLOOKUP(E10,VIP!$A$2:$O12220,6,0)</f>
        <v>SI</v>
      </c>
      <c r="L10" s="98" t="s">
        <v>2588</v>
      </c>
      <c r="M10" s="101" t="s">
        <v>2569</v>
      </c>
      <c r="N10" s="99" t="s">
        <v>2582</v>
      </c>
      <c r="O10" s="96" t="s">
        <v>2585</v>
      </c>
      <c r="P10" s="128" t="s">
        <v>2590</v>
      </c>
      <c r="Q10" s="167" t="s">
        <v>2588</v>
      </c>
    </row>
    <row r="11" spans="1:17" s="102" customFormat="1" ht="18" x14ac:dyDescent="0.25">
      <c r="A11" s="96" t="str">
        <f>VLOOKUP(E11,'LISTADO ATM'!$A$2:$C$901,3,0)</f>
        <v>DISTRITO NACIONAL</v>
      </c>
      <c r="B11" s="113" t="s">
        <v>2580</v>
      </c>
      <c r="C11" s="97">
        <v>44265.411874999998</v>
      </c>
      <c r="D11" s="96" t="s">
        <v>2514</v>
      </c>
      <c r="E11" s="106">
        <v>570</v>
      </c>
      <c r="F11" s="96" t="str">
        <f>VLOOKUP(E11,VIP!$A$2:$O11809,2,0)</f>
        <v>DRBR478</v>
      </c>
      <c r="G11" s="96" t="str">
        <f>VLOOKUP(E11,'LISTADO ATM'!$A$2:$B$900,2,0)</f>
        <v xml:space="preserve">ATM S/M Liverpool Villa Mella </v>
      </c>
      <c r="H11" s="96" t="str">
        <f>VLOOKUP(E11,VIP!$A$2:$O16730,7,FALSE)</f>
        <v>Si</v>
      </c>
      <c r="I11" s="96" t="str">
        <f>VLOOKUP(E11,VIP!$A$2:$O8695,8,FALSE)</f>
        <v>Si</v>
      </c>
      <c r="J11" s="96" t="str">
        <f>VLOOKUP(E11,VIP!$A$2:$O8645,8,FALSE)</f>
        <v>Si</v>
      </c>
      <c r="K11" s="96" t="str">
        <f>VLOOKUP(E11,VIP!$A$2:$O12219,6,0)</f>
        <v>NO</v>
      </c>
      <c r="L11" s="98" t="s">
        <v>2588</v>
      </c>
      <c r="M11" s="101" t="s">
        <v>2569</v>
      </c>
      <c r="N11" s="99" t="s">
        <v>2582</v>
      </c>
      <c r="O11" s="96" t="s">
        <v>2583</v>
      </c>
      <c r="P11" s="128" t="s">
        <v>2590</v>
      </c>
      <c r="Q11" s="167" t="s">
        <v>2588</v>
      </c>
    </row>
    <row r="12" spans="1:17" s="102" customFormat="1" ht="18" x14ac:dyDescent="0.25">
      <c r="A12" s="96" t="str">
        <f>VLOOKUP(E12,'LISTADO ATM'!$A$2:$C$901,3,0)</f>
        <v>NORTE</v>
      </c>
      <c r="B12" s="113" t="s">
        <v>2579</v>
      </c>
      <c r="C12" s="97">
        <v>44265.412453703706</v>
      </c>
      <c r="D12" s="96" t="s">
        <v>2514</v>
      </c>
      <c r="E12" s="106">
        <v>736</v>
      </c>
      <c r="F12" s="96" t="str">
        <f>VLOOKUP(E12,VIP!$A$2:$O11808,2,0)</f>
        <v>DRBR071</v>
      </c>
      <c r="G12" s="96" t="str">
        <f>VLOOKUP(E12,'LISTADO ATM'!$A$2:$B$900,2,0)</f>
        <v xml:space="preserve">ATM Oficina Puerto Plata I </v>
      </c>
      <c r="H12" s="96" t="str">
        <f>VLOOKUP(E12,VIP!$A$2:$O16729,7,FALSE)</f>
        <v>Si</v>
      </c>
      <c r="I12" s="96" t="str">
        <f>VLOOKUP(E12,VIP!$A$2:$O8694,8,FALSE)</f>
        <v>Si</v>
      </c>
      <c r="J12" s="96" t="str">
        <f>VLOOKUP(E12,VIP!$A$2:$O8644,8,FALSE)</f>
        <v>Si</v>
      </c>
      <c r="K12" s="96" t="str">
        <f>VLOOKUP(E12,VIP!$A$2:$O12218,6,0)</f>
        <v>SI</v>
      </c>
      <c r="L12" s="98" t="s">
        <v>2588</v>
      </c>
      <c r="M12" s="101" t="s">
        <v>2569</v>
      </c>
      <c r="N12" s="99" t="s">
        <v>2582</v>
      </c>
      <c r="O12" s="96" t="s">
        <v>2585</v>
      </c>
      <c r="P12" s="128" t="s">
        <v>2590</v>
      </c>
      <c r="Q12" s="167" t="s">
        <v>2588</v>
      </c>
    </row>
    <row r="13" spans="1:17" s="102" customFormat="1" ht="18" x14ac:dyDescent="0.25">
      <c r="A13" s="96" t="str">
        <f>VLOOKUP(E13,'LISTADO ATM'!$A$2:$C$901,3,0)</f>
        <v>NORTE</v>
      </c>
      <c r="B13" s="113" t="s">
        <v>2564</v>
      </c>
      <c r="C13" s="97">
        <v>44265.336261574077</v>
      </c>
      <c r="D13" s="96" t="s">
        <v>2190</v>
      </c>
      <c r="E13" s="106">
        <v>877</v>
      </c>
      <c r="F13" s="96" t="str">
        <f>VLOOKUP(E13,VIP!$A$2:$O11798,2,0)</f>
        <v>DRBR877</v>
      </c>
      <c r="G13" s="96" t="str">
        <f>VLOOKUP(E13,'LISTADO ATM'!$A$2:$B$900,2,0)</f>
        <v xml:space="preserve">ATM Estación Los Samanes (Ranchito, La Vega) </v>
      </c>
      <c r="H13" s="96" t="str">
        <f>VLOOKUP(E13,VIP!$A$2:$O16719,7,FALSE)</f>
        <v>Si</v>
      </c>
      <c r="I13" s="96" t="str">
        <f>VLOOKUP(E13,VIP!$A$2:$O8684,8,FALSE)</f>
        <v>Si</v>
      </c>
      <c r="J13" s="96" t="str">
        <f>VLOOKUP(E13,VIP!$A$2:$O8634,8,FALSE)</f>
        <v>Si</v>
      </c>
      <c r="K13" s="96" t="str">
        <f>VLOOKUP(E13,VIP!$A$2:$O12208,6,0)</f>
        <v>NO</v>
      </c>
      <c r="L13" s="98" t="s">
        <v>2493</v>
      </c>
      <c r="M13" s="101" t="s">
        <v>2569</v>
      </c>
      <c r="N13" s="99" t="s">
        <v>2476</v>
      </c>
      <c r="O13" s="96" t="s">
        <v>2494</v>
      </c>
      <c r="P13" s="128"/>
      <c r="Q13" s="167">
        <v>44265.401388888888</v>
      </c>
    </row>
    <row r="14" spans="1:17" s="102" customFormat="1" ht="18" x14ac:dyDescent="0.25">
      <c r="A14" s="96" t="str">
        <f>VLOOKUP(E14,'LISTADO ATM'!$A$2:$C$901,3,0)</f>
        <v>DISTRITO NACIONAL</v>
      </c>
      <c r="B14" s="113" t="s">
        <v>2549</v>
      </c>
      <c r="C14" s="97">
        <v>44264.917384259257</v>
      </c>
      <c r="D14" s="96" t="s">
        <v>2189</v>
      </c>
      <c r="E14" s="106">
        <v>623</v>
      </c>
      <c r="F14" s="96" t="str">
        <f>VLOOKUP(E14,VIP!$A$2:$O11789,2,0)</f>
        <v>DRBR623</v>
      </c>
      <c r="G14" s="96" t="str">
        <f>VLOOKUP(E14,'LISTADO ATM'!$A$2:$B$900,2,0)</f>
        <v xml:space="preserve">ATM Operaciones Especiales (Manoguayabo) </v>
      </c>
      <c r="H14" s="96" t="str">
        <f>VLOOKUP(E14,VIP!$A$2:$O16710,7,FALSE)</f>
        <v>Si</v>
      </c>
      <c r="I14" s="96" t="str">
        <f>VLOOKUP(E14,VIP!$A$2:$O8675,8,FALSE)</f>
        <v>Si</v>
      </c>
      <c r="J14" s="96" t="str">
        <f>VLOOKUP(E14,VIP!$A$2:$O8625,8,FALSE)</f>
        <v>Si</v>
      </c>
      <c r="K14" s="96" t="str">
        <f>VLOOKUP(E14,VIP!$A$2:$O12199,6,0)</f>
        <v>No</v>
      </c>
      <c r="L14" s="98" t="s">
        <v>2228</v>
      </c>
      <c r="M14" s="101" t="s">
        <v>2569</v>
      </c>
      <c r="N14" s="99" t="s">
        <v>2476</v>
      </c>
      <c r="O14" s="96" t="s">
        <v>2478</v>
      </c>
      <c r="P14" s="128"/>
      <c r="Q14" s="167">
        <v>44265.439583333333</v>
      </c>
    </row>
    <row r="15" spans="1:17" s="102" customFormat="1" ht="18" x14ac:dyDescent="0.25">
      <c r="A15" s="96" t="str">
        <f>VLOOKUP(E15,'LISTADO ATM'!$A$2:$C$901,3,0)</f>
        <v>NORTE</v>
      </c>
      <c r="B15" s="113" t="s">
        <v>2552</v>
      </c>
      <c r="C15" s="97">
        <v>44264.922268518516</v>
      </c>
      <c r="D15" s="96" t="s">
        <v>2190</v>
      </c>
      <c r="E15" s="106">
        <v>64</v>
      </c>
      <c r="F15" s="96" t="str">
        <f>VLOOKUP(E15,VIP!$A$2:$O11792,2,0)</f>
        <v>DRBR064</v>
      </c>
      <c r="G15" s="96" t="str">
        <f>VLOOKUP(E15,'LISTADO ATM'!$A$2:$B$900,2,0)</f>
        <v xml:space="preserve">ATM COOPALINA (Cotuí) </v>
      </c>
      <c r="H15" s="96" t="str">
        <f>VLOOKUP(E15,VIP!$A$2:$O16713,7,FALSE)</f>
        <v>Si</v>
      </c>
      <c r="I15" s="96" t="str">
        <f>VLOOKUP(E15,VIP!$A$2:$O8678,8,FALSE)</f>
        <v>Si</v>
      </c>
      <c r="J15" s="96" t="str">
        <f>VLOOKUP(E15,VIP!$A$2:$O8628,8,FALSE)</f>
        <v>Si</v>
      </c>
      <c r="K15" s="96" t="str">
        <f>VLOOKUP(E15,VIP!$A$2:$O12202,6,0)</f>
        <v>NO</v>
      </c>
      <c r="L15" s="98" t="s">
        <v>2254</v>
      </c>
      <c r="M15" s="101" t="s">
        <v>2569</v>
      </c>
      <c r="N15" s="99" t="s">
        <v>2476</v>
      </c>
      <c r="O15" s="96" t="s">
        <v>2499</v>
      </c>
      <c r="P15" s="128"/>
      <c r="Q15" s="167">
        <v>44265.443055555559</v>
      </c>
    </row>
    <row r="16" spans="1:17" s="102" customFormat="1" ht="18" x14ac:dyDescent="0.25">
      <c r="A16" s="96" t="str">
        <f>VLOOKUP(E16,'LISTADO ATM'!$A$2:$C$901,3,0)</f>
        <v>ESTE</v>
      </c>
      <c r="B16" s="113" t="s">
        <v>2558</v>
      </c>
      <c r="C16" s="97">
        <v>44265.015173611115</v>
      </c>
      <c r="D16" s="96" t="s">
        <v>2472</v>
      </c>
      <c r="E16" s="106">
        <v>158</v>
      </c>
      <c r="F16" s="96" t="str">
        <f>VLOOKUP(E16,VIP!$A$2:$O11798,2,0)</f>
        <v>DRBR158</v>
      </c>
      <c r="G16" s="96" t="str">
        <f>VLOOKUP(E16,'LISTADO ATM'!$A$2:$B$900,2,0)</f>
        <v xml:space="preserve">ATM Oficina Romana Norte </v>
      </c>
      <c r="H16" s="96" t="str">
        <f>VLOOKUP(E16,VIP!$A$2:$O16719,7,FALSE)</f>
        <v>Si</v>
      </c>
      <c r="I16" s="96" t="str">
        <f>VLOOKUP(E16,VIP!$A$2:$O8684,8,FALSE)</f>
        <v>Si</v>
      </c>
      <c r="J16" s="96" t="str">
        <f>VLOOKUP(E16,VIP!$A$2:$O8634,8,FALSE)</f>
        <v>Si</v>
      </c>
      <c r="K16" s="96" t="str">
        <f>VLOOKUP(E16,VIP!$A$2:$O12208,6,0)</f>
        <v>SI</v>
      </c>
      <c r="L16" s="98" t="s">
        <v>2536</v>
      </c>
      <c r="M16" s="101" t="s">
        <v>2569</v>
      </c>
      <c r="N16" s="99" t="s">
        <v>2476</v>
      </c>
      <c r="O16" s="96" t="s">
        <v>2477</v>
      </c>
      <c r="P16" s="128"/>
      <c r="Q16" s="167">
        <v>44265.443055555559</v>
      </c>
    </row>
    <row r="17" spans="1:17" s="102" customFormat="1" ht="18" x14ac:dyDescent="0.25">
      <c r="A17" s="96" t="str">
        <f>VLOOKUP(E17,'LISTADO ATM'!$A$2:$C$901,3,0)</f>
        <v>NORTE</v>
      </c>
      <c r="B17" s="113" t="s">
        <v>2568</v>
      </c>
      <c r="C17" s="97">
        <v>44265.309976851851</v>
      </c>
      <c r="D17" s="96" t="s">
        <v>2190</v>
      </c>
      <c r="E17" s="106">
        <v>228</v>
      </c>
      <c r="F17" s="96" t="str">
        <f>VLOOKUP(E17,VIP!$A$2:$O11802,2,0)</f>
        <v>DRBR228</v>
      </c>
      <c r="G17" s="96" t="str">
        <f>VLOOKUP(E17,'LISTADO ATM'!$A$2:$B$900,2,0)</f>
        <v xml:space="preserve">ATM Oficina SAJOMA </v>
      </c>
      <c r="H17" s="96" t="str">
        <f>VLOOKUP(E17,VIP!$A$2:$O16723,7,FALSE)</f>
        <v>Si</v>
      </c>
      <c r="I17" s="96" t="str">
        <f>VLOOKUP(E17,VIP!$A$2:$O8688,8,FALSE)</f>
        <v>Si</v>
      </c>
      <c r="J17" s="96" t="str">
        <f>VLOOKUP(E17,VIP!$A$2:$O8638,8,FALSE)</f>
        <v>Si</v>
      </c>
      <c r="K17" s="96" t="str">
        <f>VLOOKUP(E17,VIP!$A$2:$O12212,6,0)</f>
        <v>NO</v>
      </c>
      <c r="L17" s="98" t="s">
        <v>2254</v>
      </c>
      <c r="M17" s="101" t="s">
        <v>2569</v>
      </c>
      <c r="N17" s="99" t="s">
        <v>2476</v>
      </c>
      <c r="O17" s="96" t="s">
        <v>2499</v>
      </c>
      <c r="P17" s="128"/>
      <c r="Q17" s="167">
        <v>44265.443055555559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2544</v>
      </c>
      <c r="C18" s="97">
        <v>44264.910104166665</v>
      </c>
      <c r="D18" s="96" t="s">
        <v>2189</v>
      </c>
      <c r="E18" s="106">
        <v>232</v>
      </c>
      <c r="F18" s="96" t="str">
        <f>VLOOKUP(E18,VIP!$A$2:$O11784,2,0)</f>
        <v>DRBR232</v>
      </c>
      <c r="G18" s="96" t="str">
        <f>VLOOKUP(E18,'LISTADO ATM'!$A$2:$B$900,2,0)</f>
        <v xml:space="preserve">ATM S/M Nacional Charles de Gaulle </v>
      </c>
      <c r="H18" s="96" t="str">
        <f>VLOOKUP(E18,VIP!$A$2:$O16705,7,FALSE)</f>
        <v>Si</v>
      </c>
      <c r="I18" s="96" t="str">
        <f>VLOOKUP(E18,VIP!$A$2:$O8670,8,FALSE)</f>
        <v>Si</v>
      </c>
      <c r="J18" s="96" t="str">
        <f>VLOOKUP(E18,VIP!$A$2:$O8620,8,FALSE)</f>
        <v>Si</v>
      </c>
      <c r="K18" s="96" t="str">
        <f>VLOOKUP(E18,VIP!$A$2:$O12194,6,0)</f>
        <v>SI</v>
      </c>
      <c r="L18" s="98" t="s">
        <v>2228</v>
      </c>
      <c r="M18" s="101" t="s">
        <v>2569</v>
      </c>
      <c r="N18" s="99" t="s">
        <v>2476</v>
      </c>
      <c r="O18" s="96" t="s">
        <v>2478</v>
      </c>
      <c r="P18" s="128"/>
      <c r="Q18" s="167">
        <v>44265.443055555559</v>
      </c>
    </row>
    <row r="19" spans="1:17" s="102" customFormat="1" ht="18" x14ac:dyDescent="0.25">
      <c r="A19" s="96" t="str">
        <f>VLOOKUP(E19,'LISTADO ATM'!$A$2:$C$901,3,0)</f>
        <v>ESTE</v>
      </c>
      <c r="B19" s="113" t="s">
        <v>2533</v>
      </c>
      <c r="C19" s="97">
        <v>44264.788425925923</v>
      </c>
      <c r="D19" s="96" t="s">
        <v>2189</v>
      </c>
      <c r="E19" s="106">
        <v>385</v>
      </c>
      <c r="F19" s="96" t="str">
        <f>VLOOKUP(E19,VIP!$A$2:$O11773,2,0)</f>
        <v>DRBR385</v>
      </c>
      <c r="G19" s="96" t="str">
        <f>VLOOKUP(E19,'LISTADO ATM'!$A$2:$B$900,2,0)</f>
        <v xml:space="preserve">ATM Plaza Verón I </v>
      </c>
      <c r="H19" s="96" t="str">
        <f>VLOOKUP(E19,VIP!$A$2:$O16694,7,FALSE)</f>
        <v>Si</v>
      </c>
      <c r="I19" s="96" t="str">
        <f>VLOOKUP(E19,VIP!$A$2:$O8659,8,FALSE)</f>
        <v>Si</v>
      </c>
      <c r="J19" s="96" t="str">
        <f>VLOOKUP(E19,VIP!$A$2:$O8609,8,FALSE)</f>
        <v>Si</v>
      </c>
      <c r="K19" s="96" t="str">
        <f>VLOOKUP(E19,VIP!$A$2:$O12183,6,0)</f>
        <v>NO</v>
      </c>
      <c r="L19" s="98" t="s">
        <v>2228</v>
      </c>
      <c r="M19" s="101" t="s">
        <v>2569</v>
      </c>
      <c r="N19" s="99" t="s">
        <v>2476</v>
      </c>
      <c r="O19" s="96" t="s">
        <v>2478</v>
      </c>
      <c r="P19" s="128"/>
      <c r="Q19" s="167">
        <v>44265.443055555559</v>
      </c>
    </row>
    <row r="20" spans="1:17" ht="18" x14ac:dyDescent="0.25">
      <c r="A20" s="96" t="str">
        <f>VLOOKUP(E20,'LISTADO ATM'!$A$2:$C$901,3,0)</f>
        <v>NORTE</v>
      </c>
      <c r="B20" s="113" t="s">
        <v>2555</v>
      </c>
      <c r="C20" s="97">
        <v>44264.938298611109</v>
      </c>
      <c r="D20" s="96" t="s">
        <v>2514</v>
      </c>
      <c r="E20" s="106">
        <v>431</v>
      </c>
      <c r="F20" s="96" t="str">
        <f>VLOOKUP(E20,VIP!$A$2:$O11796,2,0)</f>
        <v>DRBR583</v>
      </c>
      <c r="G20" s="96" t="str">
        <f>VLOOKUP(E20,'LISTADO ATM'!$A$2:$B$900,2,0)</f>
        <v xml:space="preserve">ATM Autoservicio Sol (Santiago) </v>
      </c>
      <c r="H20" s="96" t="str">
        <f>VLOOKUP(E20,VIP!$A$2:$O16717,7,FALSE)</f>
        <v>Si</v>
      </c>
      <c r="I20" s="96" t="str">
        <f>VLOOKUP(E20,VIP!$A$2:$O8682,8,FALSE)</f>
        <v>Si</v>
      </c>
      <c r="J20" s="96" t="str">
        <f>VLOOKUP(E20,VIP!$A$2:$O8632,8,FALSE)</f>
        <v>Si</v>
      </c>
      <c r="K20" s="96" t="str">
        <f>VLOOKUP(E20,VIP!$A$2:$O12206,6,0)</f>
        <v>SI</v>
      </c>
      <c r="L20" s="98" t="s">
        <v>2536</v>
      </c>
      <c r="M20" s="101" t="s">
        <v>2569</v>
      </c>
      <c r="N20" s="99" t="s">
        <v>2476</v>
      </c>
      <c r="O20" s="96" t="s">
        <v>2515</v>
      </c>
      <c r="P20" s="128"/>
      <c r="Q20" s="167">
        <v>44265.443055555559</v>
      </c>
    </row>
    <row r="21" spans="1:17" ht="18" x14ac:dyDescent="0.25">
      <c r="A21" s="96" t="str">
        <f>VLOOKUP(E21,'LISTADO ATM'!$A$2:$C$901,3,0)</f>
        <v>NORTE</v>
      </c>
      <c r="B21" s="113" t="s">
        <v>2512</v>
      </c>
      <c r="C21" s="97">
        <v>44264.376238425924</v>
      </c>
      <c r="D21" s="96" t="s">
        <v>2190</v>
      </c>
      <c r="E21" s="106">
        <v>444</v>
      </c>
      <c r="F21" s="96" t="str">
        <f>VLOOKUP(E21,VIP!$A$2:$O11763,2,0)</f>
        <v>DRBR444</v>
      </c>
      <c r="G21" s="96" t="str">
        <f>VLOOKUP(E21,'LISTADO ATM'!$A$2:$B$900,2,0)</f>
        <v xml:space="preserve">ATM Hospital Metropolitano de (Santiago) (HOMS) </v>
      </c>
      <c r="H21" s="96" t="str">
        <f>VLOOKUP(E21,VIP!$A$2:$O16684,7,FALSE)</f>
        <v>Si</v>
      </c>
      <c r="I21" s="96" t="str">
        <f>VLOOKUP(E21,VIP!$A$2:$O8649,8,FALSE)</f>
        <v>Si</v>
      </c>
      <c r="J21" s="96" t="str">
        <f>VLOOKUP(E21,VIP!$A$2:$O8599,8,FALSE)</f>
        <v>Si</v>
      </c>
      <c r="K21" s="96" t="str">
        <f>VLOOKUP(E21,VIP!$A$2:$O12173,6,0)</f>
        <v>NO</v>
      </c>
      <c r="L21" s="98" t="s">
        <v>2493</v>
      </c>
      <c r="M21" s="101" t="s">
        <v>2569</v>
      </c>
      <c r="N21" s="99" t="s">
        <v>2476</v>
      </c>
      <c r="O21" s="96" t="s">
        <v>2494</v>
      </c>
      <c r="P21" s="101"/>
      <c r="Q21" s="167">
        <v>44265.443055555559</v>
      </c>
    </row>
    <row r="22" spans="1:17" ht="18" x14ac:dyDescent="0.25">
      <c r="A22" s="96" t="str">
        <f>VLOOKUP(E22,'LISTADO ATM'!$A$2:$C$901,3,0)</f>
        <v>DISTRITO NACIONAL</v>
      </c>
      <c r="B22" s="113" t="s">
        <v>2565</v>
      </c>
      <c r="C22" s="97">
        <v>44265.335277777776</v>
      </c>
      <c r="D22" s="96" t="s">
        <v>2472</v>
      </c>
      <c r="E22" s="106">
        <v>461</v>
      </c>
      <c r="F22" s="96" t="str">
        <f>VLOOKUP(E22,VIP!$A$2:$O11799,2,0)</f>
        <v>DRBR461</v>
      </c>
      <c r="G22" s="96" t="str">
        <f>VLOOKUP(E22,'LISTADO ATM'!$A$2:$B$900,2,0)</f>
        <v xml:space="preserve">ATM Autobanco Sarasota I </v>
      </c>
      <c r="H22" s="96" t="str">
        <f>VLOOKUP(E22,VIP!$A$2:$O16720,7,FALSE)</f>
        <v>Si</v>
      </c>
      <c r="I22" s="96" t="str">
        <f>VLOOKUP(E22,VIP!$A$2:$O8685,8,FALSE)</f>
        <v>Si</v>
      </c>
      <c r="J22" s="96" t="str">
        <f>VLOOKUP(E22,VIP!$A$2:$O8635,8,FALSE)</f>
        <v>Si</v>
      </c>
      <c r="K22" s="96" t="str">
        <f>VLOOKUP(E22,VIP!$A$2:$O12209,6,0)</f>
        <v>SI</v>
      </c>
      <c r="L22" s="98" t="s">
        <v>2430</v>
      </c>
      <c r="M22" s="101" t="s">
        <v>2569</v>
      </c>
      <c r="N22" s="99" t="s">
        <v>2476</v>
      </c>
      <c r="O22" s="96" t="s">
        <v>2477</v>
      </c>
      <c r="P22" s="128"/>
      <c r="Q22" s="167">
        <v>44265.443055555559</v>
      </c>
    </row>
    <row r="23" spans="1:17" ht="18" x14ac:dyDescent="0.25">
      <c r="A23" s="96" t="str">
        <f>VLOOKUP(E23,'LISTADO ATM'!$A$2:$C$901,3,0)</f>
        <v>DISTRITO NACIONAL</v>
      </c>
      <c r="B23" s="113" t="s">
        <v>2546</v>
      </c>
      <c r="C23" s="97">
        <v>44264.912395833337</v>
      </c>
      <c r="D23" s="96" t="s">
        <v>2189</v>
      </c>
      <c r="E23" s="106">
        <v>498</v>
      </c>
      <c r="F23" s="96" t="str">
        <f>VLOOKUP(E23,VIP!$A$2:$O11786,2,0)</f>
        <v>DRBR498</v>
      </c>
      <c r="G23" s="96" t="str">
        <f>VLOOKUP(E23,'LISTADO ATM'!$A$2:$B$900,2,0)</f>
        <v xml:space="preserve">ATM Estación Sunix 27 de Febrero </v>
      </c>
      <c r="H23" s="96" t="str">
        <f>VLOOKUP(E23,VIP!$A$2:$O16707,7,FALSE)</f>
        <v>Si</v>
      </c>
      <c r="I23" s="96" t="str">
        <f>VLOOKUP(E23,VIP!$A$2:$O8672,8,FALSE)</f>
        <v>Si</v>
      </c>
      <c r="J23" s="96" t="str">
        <f>VLOOKUP(E23,VIP!$A$2:$O8622,8,FALSE)</f>
        <v>Si</v>
      </c>
      <c r="K23" s="96" t="str">
        <f>VLOOKUP(E23,VIP!$A$2:$O12196,6,0)</f>
        <v>NO</v>
      </c>
      <c r="L23" s="98" t="s">
        <v>2228</v>
      </c>
      <c r="M23" s="101" t="s">
        <v>2569</v>
      </c>
      <c r="N23" s="99" t="s">
        <v>2476</v>
      </c>
      <c r="O23" s="96" t="s">
        <v>2478</v>
      </c>
      <c r="P23" s="128"/>
      <c r="Q23" s="167">
        <v>44265.443055555559</v>
      </c>
    </row>
    <row r="24" spans="1:17" ht="18" x14ac:dyDescent="0.25">
      <c r="A24" s="96" t="str">
        <f>VLOOKUP(E24,'LISTADO ATM'!$A$2:$C$901,3,0)</f>
        <v>NORTE</v>
      </c>
      <c r="B24" s="113" t="s">
        <v>2547</v>
      </c>
      <c r="C24" s="97">
        <v>44264.913981481484</v>
      </c>
      <c r="D24" s="96" t="s">
        <v>2190</v>
      </c>
      <c r="E24" s="106">
        <v>502</v>
      </c>
      <c r="F24" s="96" t="str">
        <f>VLOOKUP(E24,VIP!$A$2:$O11787,2,0)</f>
        <v>DRBR502</v>
      </c>
      <c r="G24" s="96" t="str">
        <f>VLOOKUP(E24,'LISTADO ATM'!$A$2:$B$900,2,0)</f>
        <v xml:space="preserve">ATM Materno Infantil de (Santiago) </v>
      </c>
      <c r="H24" s="96" t="str">
        <f>VLOOKUP(E24,VIP!$A$2:$O16708,7,FALSE)</f>
        <v>Si</v>
      </c>
      <c r="I24" s="96" t="str">
        <f>VLOOKUP(E24,VIP!$A$2:$O8673,8,FALSE)</f>
        <v>Si</v>
      </c>
      <c r="J24" s="96" t="str">
        <f>VLOOKUP(E24,VIP!$A$2:$O8623,8,FALSE)</f>
        <v>Si</v>
      </c>
      <c r="K24" s="96" t="str">
        <f>VLOOKUP(E24,VIP!$A$2:$O12197,6,0)</f>
        <v>NO</v>
      </c>
      <c r="L24" s="98" t="s">
        <v>2228</v>
      </c>
      <c r="M24" s="101" t="s">
        <v>2569</v>
      </c>
      <c r="N24" s="99" t="s">
        <v>2476</v>
      </c>
      <c r="O24" s="96" t="s">
        <v>2499</v>
      </c>
      <c r="P24" s="128"/>
      <c r="Q24" s="167">
        <v>44265.443055555559</v>
      </c>
    </row>
    <row r="25" spans="1:17" ht="18" x14ac:dyDescent="0.25">
      <c r="A25" s="96" t="str">
        <f>VLOOKUP(E25,'LISTADO ATM'!$A$2:$C$901,3,0)</f>
        <v>DISTRITO NACIONAL</v>
      </c>
      <c r="B25" s="113" t="s">
        <v>2548</v>
      </c>
      <c r="C25" s="97">
        <v>44264.91574074074</v>
      </c>
      <c r="D25" s="96" t="s">
        <v>2189</v>
      </c>
      <c r="E25" s="106">
        <v>517</v>
      </c>
      <c r="F25" s="96" t="str">
        <f>VLOOKUP(E25,VIP!$A$2:$O11788,2,0)</f>
        <v>DRBR517</v>
      </c>
      <c r="G25" s="96" t="str">
        <f>VLOOKUP(E25,'LISTADO ATM'!$A$2:$B$900,2,0)</f>
        <v xml:space="preserve">ATM Autobanco Oficina Sans Soucí </v>
      </c>
      <c r="H25" s="96" t="str">
        <f>VLOOKUP(E25,VIP!$A$2:$O16709,7,FALSE)</f>
        <v>Si</v>
      </c>
      <c r="I25" s="96" t="str">
        <f>VLOOKUP(E25,VIP!$A$2:$O8674,8,FALSE)</f>
        <v>Si</v>
      </c>
      <c r="J25" s="96" t="str">
        <f>VLOOKUP(E25,VIP!$A$2:$O8624,8,FALSE)</f>
        <v>Si</v>
      </c>
      <c r="K25" s="96" t="str">
        <f>VLOOKUP(E25,VIP!$A$2:$O12198,6,0)</f>
        <v>SI</v>
      </c>
      <c r="L25" s="98" t="s">
        <v>2228</v>
      </c>
      <c r="M25" s="101" t="s">
        <v>2569</v>
      </c>
      <c r="N25" s="99" t="s">
        <v>2476</v>
      </c>
      <c r="O25" s="96" t="s">
        <v>2478</v>
      </c>
      <c r="P25" s="128"/>
      <c r="Q25" s="167">
        <v>44265.443055555559</v>
      </c>
    </row>
    <row r="26" spans="1:17" ht="18" x14ac:dyDescent="0.25">
      <c r="A26" s="96" t="str">
        <f>VLOOKUP(E26,'LISTADO ATM'!$A$2:$C$901,3,0)</f>
        <v>DISTRITO NACIONAL</v>
      </c>
      <c r="B26" s="113" t="s">
        <v>2516</v>
      </c>
      <c r="C26" s="97">
        <v>44264.614722222221</v>
      </c>
      <c r="D26" s="96" t="s">
        <v>2189</v>
      </c>
      <c r="E26" s="106">
        <v>522</v>
      </c>
      <c r="F26" s="96" t="str">
        <f>VLOOKUP(E26,VIP!$A$2:$O11769,2,0)</f>
        <v>DRBR522</v>
      </c>
      <c r="G26" s="96" t="str">
        <f>VLOOKUP(E26,'LISTADO ATM'!$A$2:$B$900,2,0)</f>
        <v xml:space="preserve">ATM Oficina Galería 360 </v>
      </c>
      <c r="H26" s="96" t="str">
        <f>VLOOKUP(E26,VIP!$A$2:$O16690,7,FALSE)</f>
        <v>Si</v>
      </c>
      <c r="I26" s="96" t="str">
        <f>VLOOKUP(E26,VIP!$A$2:$O8655,8,FALSE)</f>
        <v>Si</v>
      </c>
      <c r="J26" s="96" t="str">
        <f>VLOOKUP(E26,VIP!$A$2:$O8605,8,FALSE)</f>
        <v>Si</v>
      </c>
      <c r="K26" s="96" t="str">
        <f>VLOOKUP(E26,VIP!$A$2:$O12179,6,0)</f>
        <v>SI</v>
      </c>
      <c r="L26" s="98" t="s">
        <v>2440</v>
      </c>
      <c r="M26" s="101" t="s">
        <v>2569</v>
      </c>
      <c r="N26" s="99" t="s">
        <v>2476</v>
      </c>
      <c r="O26" s="96" t="s">
        <v>2478</v>
      </c>
      <c r="P26" s="128"/>
      <c r="Q26" s="167">
        <v>44265.443055555559</v>
      </c>
    </row>
    <row r="27" spans="1:17" ht="18" x14ac:dyDescent="0.25">
      <c r="A27" s="96" t="str">
        <f>VLOOKUP(E27,'LISTADO ATM'!$A$2:$C$901,3,0)</f>
        <v>DISTRITO NACIONAL</v>
      </c>
      <c r="B27" s="113" t="s">
        <v>2540</v>
      </c>
      <c r="C27" s="97">
        <v>44264.886284722219</v>
      </c>
      <c r="D27" s="96" t="s">
        <v>2189</v>
      </c>
      <c r="E27" s="106">
        <v>622</v>
      </c>
      <c r="F27" s="96" t="str">
        <f>VLOOKUP(E27,VIP!$A$2:$O11779,2,0)</f>
        <v>DRBR622</v>
      </c>
      <c r="G27" s="96" t="str">
        <f>VLOOKUP(E27,'LISTADO ATM'!$A$2:$B$900,2,0)</f>
        <v xml:space="preserve">ATM Ayuntamiento D.N. </v>
      </c>
      <c r="H27" s="96" t="str">
        <f>VLOOKUP(E27,VIP!$A$2:$O16700,7,FALSE)</f>
        <v>Si</v>
      </c>
      <c r="I27" s="96" t="str">
        <f>VLOOKUP(E27,VIP!$A$2:$O8665,8,FALSE)</f>
        <v>Si</v>
      </c>
      <c r="J27" s="96" t="str">
        <f>VLOOKUP(E27,VIP!$A$2:$O8615,8,FALSE)</f>
        <v>Si</v>
      </c>
      <c r="K27" s="96" t="str">
        <f>VLOOKUP(E27,VIP!$A$2:$O12189,6,0)</f>
        <v>NO</v>
      </c>
      <c r="L27" s="98" t="s">
        <v>2440</v>
      </c>
      <c r="M27" s="101" t="s">
        <v>2569</v>
      </c>
      <c r="N27" s="99" t="s">
        <v>2476</v>
      </c>
      <c r="O27" s="96" t="s">
        <v>2478</v>
      </c>
      <c r="P27" s="128"/>
      <c r="Q27" s="167">
        <v>44265.443055555559</v>
      </c>
    </row>
    <row r="28" spans="1:17" ht="18" x14ac:dyDescent="0.25">
      <c r="A28" s="96" t="str">
        <f>VLOOKUP(E28,'LISTADO ATM'!$A$2:$C$901,3,0)</f>
        <v>SUR</v>
      </c>
      <c r="B28" s="113" t="s">
        <v>2560</v>
      </c>
      <c r="C28" s="97">
        <v>44265.006886574076</v>
      </c>
      <c r="D28" s="96" t="s">
        <v>2189</v>
      </c>
      <c r="E28" s="106">
        <v>780</v>
      </c>
      <c r="F28" s="96" t="str">
        <f>VLOOKUP(E28,VIP!$A$2:$O11800,2,0)</f>
        <v>DRBR041</v>
      </c>
      <c r="G28" s="96" t="str">
        <f>VLOOKUP(E28,'LISTADO ATM'!$A$2:$B$900,2,0)</f>
        <v xml:space="preserve">ATM Oficina Barahona I </v>
      </c>
      <c r="H28" s="96" t="str">
        <f>VLOOKUP(E28,VIP!$A$2:$O16721,7,FALSE)</f>
        <v>Si</v>
      </c>
      <c r="I28" s="96" t="str">
        <f>VLOOKUP(E28,VIP!$A$2:$O8686,8,FALSE)</f>
        <v>Si</v>
      </c>
      <c r="J28" s="96" t="str">
        <f>VLOOKUP(E28,VIP!$A$2:$O8636,8,FALSE)</f>
        <v>Si</v>
      </c>
      <c r="K28" s="96" t="str">
        <f>VLOOKUP(E28,VIP!$A$2:$O12210,6,0)</f>
        <v>SI</v>
      </c>
      <c r="L28" s="98" t="s">
        <v>2228</v>
      </c>
      <c r="M28" s="101" t="s">
        <v>2569</v>
      </c>
      <c r="N28" s="99" t="s">
        <v>2476</v>
      </c>
      <c r="O28" s="96" t="s">
        <v>2478</v>
      </c>
      <c r="P28" s="128"/>
      <c r="Q28" s="167">
        <v>44265.443055555559</v>
      </c>
    </row>
    <row r="29" spans="1:17" ht="18" x14ac:dyDescent="0.25">
      <c r="A29" s="96" t="str">
        <f>VLOOKUP(E29,'LISTADO ATM'!$A$2:$C$901,3,0)</f>
        <v>DISTRITO NACIONAL</v>
      </c>
      <c r="B29" s="113" t="s">
        <v>2528</v>
      </c>
      <c r="C29" s="97">
        <v>44264.639178240737</v>
      </c>
      <c r="D29" s="96" t="s">
        <v>2472</v>
      </c>
      <c r="E29" s="106">
        <v>793</v>
      </c>
      <c r="F29" s="96" t="str">
        <f>VLOOKUP(E29,VIP!$A$2:$O11772,2,0)</f>
        <v>DRBR793</v>
      </c>
      <c r="G29" s="96" t="str">
        <f>VLOOKUP(E29,'LISTADO ATM'!$A$2:$B$900,2,0)</f>
        <v xml:space="preserve">ATM Centro de Caja Agora Mall </v>
      </c>
      <c r="H29" s="96" t="str">
        <f>VLOOKUP(E29,VIP!$A$2:$O16693,7,FALSE)</f>
        <v>Si</v>
      </c>
      <c r="I29" s="96" t="str">
        <f>VLOOKUP(E29,VIP!$A$2:$O8658,8,FALSE)</f>
        <v>Si</v>
      </c>
      <c r="J29" s="96" t="str">
        <f>VLOOKUP(E29,VIP!$A$2:$O8608,8,FALSE)</f>
        <v>Si</v>
      </c>
      <c r="K29" s="96" t="str">
        <f>VLOOKUP(E29,VIP!$A$2:$O12182,6,0)</f>
        <v>NO</v>
      </c>
      <c r="L29" s="98" t="s">
        <v>2530</v>
      </c>
      <c r="M29" s="101" t="s">
        <v>2569</v>
      </c>
      <c r="N29" s="99" t="s">
        <v>2476</v>
      </c>
      <c r="O29" s="96" t="s">
        <v>2477</v>
      </c>
      <c r="P29" s="128"/>
      <c r="Q29" s="167">
        <v>44265.443055555559</v>
      </c>
    </row>
    <row r="30" spans="1:17" ht="18" x14ac:dyDescent="0.25">
      <c r="A30" s="96" t="str">
        <f>VLOOKUP(E30,'LISTADO ATM'!$A$2:$C$901,3,0)</f>
        <v>NORTE</v>
      </c>
      <c r="B30" s="113" t="s">
        <v>2559</v>
      </c>
      <c r="C30" s="97">
        <v>44265.008229166669</v>
      </c>
      <c r="D30" s="96" t="s">
        <v>2190</v>
      </c>
      <c r="E30" s="106">
        <v>854</v>
      </c>
      <c r="F30" s="96" t="str">
        <f>VLOOKUP(E30,VIP!$A$2:$O11799,2,0)</f>
        <v>DRBR854</v>
      </c>
      <c r="G30" s="96" t="str">
        <f>VLOOKUP(E30,'LISTADO ATM'!$A$2:$B$900,2,0)</f>
        <v xml:space="preserve">ATM Centro Comercial Blanco Batista </v>
      </c>
      <c r="H30" s="96" t="str">
        <f>VLOOKUP(E30,VIP!$A$2:$O16720,7,FALSE)</f>
        <v>Si</v>
      </c>
      <c r="I30" s="96" t="str">
        <f>VLOOKUP(E30,VIP!$A$2:$O8685,8,FALSE)</f>
        <v>Si</v>
      </c>
      <c r="J30" s="96" t="str">
        <f>VLOOKUP(E30,VIP!$A$2:$O8635,8,FALSE)</f>
        <v>Si</v>
      </c>
      <c r="K30" s="96" t="str">
        <f>VLOOKUP(E30,VIP!$A$2:$O12209,6,0)</f>
        <v>NO</v>
      </c>
      <c r="L30" s="98" t="s">
        <v>2228</v>
      </c>
      <c r="M30" s="101" t="s">
        <v>2569</v>
      </c>
      <c r="N30" s="99" t="s">
        <v>2476</v>
      </c>
      <c r="O30" s="96" t="s">
        <v>2494</v>
      </c>
      <c r="P30" s="128"/>
      <c r="Q30" s="167">
        <v>44265.443055555559</v>
      </c>
    </row>
    <row r="31" spans="1:17" ht="18" x14ac:dyDescent="0.25">
      <c r="A31" s="96" t="str">
        <f>VLOOKUP(E31,'LISTADO ATM'!$A$2:$C$901,3,0)</f>
        <v>DISTRITO NACIONAL</v>
      </c>
      <c r="B31" s="113" t="s">
        <v>2539</v>
      </c>
      <c r="C31" s="97">
        <v>44264.867106481484</v>
      </c>
      <c r="D31" s="96" t="s">
        <v>2189</v>
      </c>
      <c r="E31" s="106">
        <v>917</v>
      </c>
      <c r="F31" s="96" t="str">
        <f>VLOOKUP(E31,VIP!$A$2:$O11778,2,0)</f>
        <v>DRBR01B</v>
      </c>
      <c r="G31" s="96" t="str">
        <f>VLOOKUP(E31,'LISTADO ATM'!$A$2:$B$900,2,0)</f>
        <v xml:space="preserve">ATM Oficina Los Mina </v>
      </c>
      <c r="H31" s="96" t="str">
        <f>VLOOKUP(E31,VIP!$A$2:$O16699,7,FALSE)</f>
        <v>Si</v>
      </c>
      <c r="I31" s="96" t="str">
        <f>VLOOKUP(E31,VIP!$A$2:$O8664,8,FALSE)</f>
        <v>Si</v>
      </c>
      <c r="J31" s="96" t="str">
        <f>VLOOKUP(E31,VIP!$A$2:$O8614,8,FALSE)</f>
        <v>Si</v>
      </c>
      <c r="K31" s="96" t="str">
        <f>VLOOKUP(E31,VIP!$A$2:$O12188,6,0)</f>
        <v>NO</v>
      </c>
      <c r="L31" s="98" t="s">
        <v>2440</v>
      </c>
      <c r="M31" s="101" t="s">
        <v>2569</v>
      </c>
      <c r="N31" s="99" t="s">
        <v>2476</v>
      </c>
      <c r="O31" s="96" t="s">
        <v>2478</v>
      </c>
      <c r="P31" s="128"/>
      <c r="Q31" s="167">
        <v>44265.443055555559</v>
      </c>
    </row>
    <row r="32" spans="1:17" ht="18" x14ac:dyDescent="0.25">
      <c r="A32" s="96" t="str">
        <f>VLOOKUP(E32,'LISTADO ATM'!$A$2:$C$901,3,0)</f>
        <v>NORTE</v>
      </c>
      <c r="B32" s="113" t="s">
        <v>2532</v>
      </c>
      <c r="C32" s="97">
        <v>44264.787326388891</v>
      </c>
      <c r="D32" s="96" t="s">
        <v>2190</v>
      </c>
      <c r="E32" s="106">
        <v>942</v>
      </c>
      <c r="F32" s="96" t="str">
        <f>VLOOKUP(E32,VIP!$A$2:$O11772,2,0)</f>
        <v>DRBR942</v>
      </c>
      <c r="G32" s="96" t="str">
        <f>VLOOKUP(E32,'LISTADO ATM'!$A$2:$B$900,2,0)</f>
        <v xml:space="preserve">ATM Estación Texaco La Vega </v>
      </c>
      <c r="H32" s="96" t="str">
        <f>VLOOKUP(E32,VIP!$A$2:$O16693,7,FALSE)</f>
        <v>Si</v>
      </c>
      <c r="I32" s="96" t="str">
        <f>VLOOKUP(E32,VIP!$A$2:$O8658,8,FALSE)</f>
        <v>Si</v>
      </c>
      <c r="J32" s="96" t="str">
        <f>VLOOKUP(E32,VIP!$A$2:$O8608,8,FALSE)</f>
        <v>Si</v>
      </c>
      <c r="K32" s="96" t="str">
        <f>VLOOKUP(E32,VIP!$A$2:$O12182,6,0)</f>
        <v>NO</v>
      </c>
      <c r="L32" s="98" t="s">
        <v>2493</v>
      </c>
      <c r="M32" s="101" t="s">
        <v>2569</v>
      </c>
      <c r="N32" s="99" t="s">
        <v>2476</v>
      </c>
      <c r="O32" s="96" t="s">
        <v>2499</v>
      </c>
      <c r="P32" s="128"/>
      <c r="Q32" s="167">
        <v>44265.443055555559</v>
      </c>
    </row>
    <row r="33" spans="1:17" ht="18" x14ac:dyDescent="0.25">
      <c r="A33" s="96" t="str">
        <f>VLOOKUP(E33,'LISTADO ATM'!$A$2:$C$901,3,0)</f>
        <v>DISTRITO NACIONAL</v>
      </c>
      <c r="B33" s="113" t="s">
        <v>2511</v>
      </c>
      <c r="C33" s="97">
        <v>44264.384976851848</v>
      </c>
      <c r="D33" s="96" t="s">
        <v>2189</v>
      </c>
      <c r="E33" s="106">
        <v>57</v>
      </c>
      <c r="F33" s="96" t="str">
        <f>VLOOKUP(E33,VIP!$A$2:$O11761,2,0)</f>
        <v>DRBR057</v>
      </c>
      <c r="G33" s="96" t="str">
        <f>VLOOKUP(E33,'LISTADO ATM'!$A$2:$B$900,2,0)</f>
        <v xml:space="preserve">ATM Oficina Malecon Center </v>
      </c>
      <c r="H33" s="96" t="str">
        <f>VLOOKUP(E33,VIP!$A$2:$O16682,7,FALSE)</f>
        <v>Si</v>
      </c>
      <c r="I33" s="96" t="str">
        <f>VLOOKUP(E33,VIP!$A$2:$O8647,8,FALSE)</f>
        <v>Si</v>
      </c>
      <c r="J33" s="96" t="str">
        <f>VLOOKUP(E33,VIP!$A$2:$O8597,8,FALSE)</f>
        <v>Si</v>
      </c>
      <c r="K33" s="96" t="str">
        <f>VLOOKUP(E33,VIP!$A$2:$O12171,6,0)</f>
        <v>NO</v>
      </c>
      <c r="L33" s="98" t="s">
        <v>2228</v>
      </c>
      <c r="M33" s="99" t="s">
        <v>2469</v>
      </c>
      <c r="N33" s="99" t="s">
        <v>2476</v>
      </c>
      <c r="O33" s="96" t="s">
        <v>2478</v>
      </c>
      <c r="P33" s="101"/>
      <c r="Q33" s="100" t="s">
        <v>2228</v>
      </c>
    </row>
    <row r="34" spans="1:17" ht="18" x14ac:dyDescent="0.25">
      <c r="A34" s="96" t="str">
        <f>VLOOKUP(E34,'LISTADO ATM'!$A$2:$C$901,3,0)</f>
        <v>DISTRITO NACIONAL</v>
      </c>
      <c r="B34" s="113" t="s">
        <v>2551</v>
      </c>
      <c r="C34" s="97">
        <v>44264.921041666668</v>
      </c>
      <c r="D34" s="96" t="s">
        <v>2189</v>
      </c>
      <c r="E34" s="106">
        <v>87</v>
      </c>
      <c r="F34" s="96" t="str">
        <f>VLOOKUP(E34,VIP!$A$2:$O11791,2,0)</f>
        <v>DRBR087</v>
      </c>
      <c r="G34" s="96" t="str">
        <f>VLOOKUP(E34,'LISTADO ATM'!$A$2:$B$900,2,0)</f>
        <v xml:space="preserve">ATM Autoservicio Sarasota </v>
      </c>
      <c r="H34" s="96" t="str">
        <f>VLOOKUP(E34,VIP!$A$2:$O16712,7,FALSE)</f>
        <v>Si</v>
      </c>
      <c r="I34" s="96" t="str">
        <f>VLOOKUP(E34,VIP!$A$2:$O8677,8,FALSE)</f>
        <v>Si</v>
      </c>
      <c r="J34" s="96" t="str">
        <f>VLOOKUP(E34,VIP!$A$2:$O8627,8,FALSE)</f>
        <v>Si</v>
      </c>
      <c r="K34" s="96" t="str">
        <f>VLOOKUP(E34,VIP!$A$2:$O12201,6,0)</f>
        <v>NO</v>
      </c>
      <c r="L34" s="98" t="s">
        <v>2228</v>
      </c>
      <c r="M34" s="99" t="s">
        <v>2469</v>
      </c>
      <c r="N34" s="99" t="s">
        <v>2476</v>
      </c>
      <c r="O34" s="96" t="s">
        <v>2478</v>
      </c>
      <c r="P34" s="128"/>
      <c r="Q34" s="100" t="s">
        <v>2228</v>
      </c>
    </row>
    <row r="35" spans="1:17" ht="18" x14ac:dyDescent="0.25">
      <c r="A35" s="96" t="str">
        <f>VLOOKUP(E35,'LISTADO ATM'!$A$2:$C$901,3,0)</f>
        <v>ESTE</v>
      </c>
      <c r="B35" s="113" t="s">
        <v>2518</v>
      </c>
      <c r="C35" s="97">
        <v>44264.59684027778</v>
      </c>
      <c r="D35" s="96" t="s">
        <v>2189</v>
      </c>
      <c r="E35" s="106">
        <v>111</v>
      </c>
      <c r="F35" s="96" t="str">
        <f>VLOOKUP(E35,VIP!$A$2:$O11771,2,0)</f>
        <v>DRBR111</v>
      </c>
      <c r="G35" s="96" t="str">
        <f>VLOOKUP(E35,'LISTADO ATM'!$A$2:$B$900,2,0)</f>
        <v xml:space="preserve">ATM Oficina San Pedro </v>
      </c>
      <c r="H35" s="96" t="str">
        <f>VLOOKUP(E35,VIP!$A$2:$O16692,7,FALSE)</f>
        <v>Si</v>
      </c>
      <c r="I35" s="96" t="str">
        <f>VLOOKUP(E35,VIP!$A$2:$O8657,8,FALSE)</f>
        <v>Si</v>
      </c>
      <c r="J35" s="96" t="str">
        <f>VLOOKUP(E35,VIP!$A$2:$O8607,8,FALSE)</f>
        <v>Si</v>
      </c>
      <c r="K35" s="96" t="str">
        <f>VLOOKUP(E35,VIP!$A$2:$O12181,6,0)</f>
        <v>SI</v>
      </c>
      <c r="L35" s="98" t="s">
        <v>2228</v>
      </c>
      <c r="M35" s="99" t="s">
        <v>2469</v>
      </c>
      <c r="N35" s="99" t="s">
        <v>2476</v>
      </c>
      <c r="O35" s="96" t="s">
        <v>2478</v>
      </c>
      <c r="P35" s="101"/>
      <c r="Q35" s="100" t="s">
        <v>2228</v>
      </c>
    </row>
    <row r="36" spans="1:17" ht="18" x14ac:dyDescent="0.25">
      <c r="A36" s="96" t="str">
        <f>VLOOKUP(E36,'LISTADO ATM'!$A$2:$C$901,3,0)</f>
        <v>DISTRITO NACIONAL</v>
      </c>
      <c r="B36" s="113" t="s">
        <v>2543</v>
      </c>
      <c r="C36" s="97">
        <v>44264.909421296295</v>
      </c>
      <c r="D36" s="96" t="s">
        <v>2189</v>
      </c>
      <c r="E36" s="106">
        <v>115</v>
      </c>
      <c r="F36" s="96" t="str">
        <f>VLOOKUP(E36,VIP!$A$2:$O11783,2,0)</f>
        <v>DRBR115</v>
      </c>
      <c r="G36" s="96" t="str">
        <f>VLOOKUP(E36,'LISTADO ATM'!$A$2:$B$900,2,0)</f>
        <v xml:space="preserve">ATM Oficina Megacentro I </v>
      </c>
      <c r="H36" s="96" t="str">
        <f>VLOOKUP(E36,VIP!$A$2:$O16704,7,FALSE)</f>
        <v>Si</v>
      </c>
      <c r="I36" s="96" t="str">
        <f>VLOOKUP(E36,VIP!$A$2:$O8669,8,FALSE)</f>
        <v>Si</v>
      </c>
      <c r="J36" s="96" t="str">
        <f>VLOOKUP(E36,VIP!$A$2:$O8619,8,FALSE)</f>
        <v>Si</v>
      </c>
      <c r="K36" s="96" t="str">
        <f>VLOOKUP(E36,VIP!$A$2:$O12193,6,0)</f>
        <v>SI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28"/>
      <c r="Q36" s="100" t="s">
        <v>2228</v>
      </c>
    </row>
    <row r="37" spans="1:17" ht="18" x14ac:dyDescent="0.25">
      <c r="A37" s="96" t="str">
        <f>VLOOKUP(E37,'LISTADO ATM'!$A$2:$C$901,3,0)</f>
        <v>DISTRITO NACIONAL</v>
      </c>
      <c r="B37" s="113" t="s">
        <v>2527</v>
      </c>
      <c r="C37" s="97">
        <v>44264.656631944446</v>
      </c>
      <c r="D37" s="96" t="s">
        <v>2189</v>
      </c>
      <c r="E37" s="106">
        <v>160</v>
      </c>
      <c r="F37" s="96" t="str">
        <f>VLOOKUP(E37,VIP!$A$2:$O11771,2,0)</f>
        <v>DRBR160</v>
      </c>
      <c r="G37" s="96" t="str">
        <f>VLOOKUP(E37,'LISTADO ATM'!$A$2:$B$900,2,0)</f>
        <v xml:space="preserve">ATM Oficina Herrera </v>
      </c>
      <c r="H37" s="96" t="str">
        <f>VLOOKUP(E37,VIP!$A$2:$O16692,7,FALSE)</f>
        <v>Si</v>
      </c>
      <c r="I37" s="96" t="str">
        <f>VLOOKUP(E37,VIP!$A$2:$O8657,8,FALSE)</f>
        <v>Si</v>
      </c>
      <c r="J37" s="96" t="str">
        <f>VLOOKUP(E37,VIP!$A$2:$O8607,8,FALSE)</f>
        <v>Si</v>
      </c>
      <c r="K37" s="96" t="str">
        <f>VLOOKUP(E37,VIP!$A$2:$O12181,6,0)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28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3" t="s">
        <v>2541</v>
      </c>
      <c r="C38" s="97">
        <v>44264.898159722223</v>
      </c>
      <c r="D38" s="96" t="s">
        <v>2189</v>
      </c>
      <c r="E38" s="106">
        <v>184</v>
      </c>
      <c r="F38" s="96" t="str">
        <f>VLOOKUP(E38,VIP!$A$2:$O11780,2,0)</f>
        <v>DRBR184</v>
      </c>
      <c r="G38" s="96" t="str">
        <f>VLOOKUP(E38,'LISTADO ATM'!$A$2:$B$900,2,0)</f>
        <v xml:space="preserve">ATM Hermanas Mirabal </v>
      </c>
      <c r="H38" s="96" t="str">
        <f>VLOOKUP(E38,VIP!$A$2:$O16701,7,FALSE)</f>
        <v>Si</v>
      </c>
      <c r="I38" s="96" t="str">
        <f>VLOOKUP(E38,VIP!$A$2:$O8666,8,FALSE)</f>
        <v>Si</v>
      </c>
      <c r="J38" s="96" t="str">
        <f>VLOOKUP(E38,VIP!$A$2:$O8616,8,FALSE)</f>
        <v>Si</v>
      </c>
      <c r="K38" s="96" t="str">
        <f>VLOOKUP(E38,VIP!$A$2:$O12190,6,0)</f>
        <v>SI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28"/>
      <c r="Q38" s="100" t="s">
        <v>2228</v>
      </c>
    </row>
    <row r="39" spans="1:17" ht="18" x14ac:dyDescent="0.25">
      <c r="A39" s="96" t="str">
        <f>VLOOKUP(E39,'LISTADO ATM'!$A$2:$C$901,3,0)</f>
        <v>DISTRITO NACIONAL</v>
      </c>
      <c r="B39" s="113" t="s">
        <v>2526</v>
      </c>
      <c r="C39" s="97">
        <v>44264.658993055556</v>
      </c>
      <c r="D39" s="96" t="s">
        <v>2189</v>
      </c>
      <c r="E39" s="106">
        <v>192</v>
      </c>
      <c r="F39" s="96" t="str">
        <f>VLOOKUP(E39,VIP!$A$2:$O11770,2,0)</f>
        <v>DRBR192</v>
      </c>
      <c r="G39" s="96" t="str">
        <f>VLOOKUP(E39,'LISTADO ATM'!$A$2:$B$900,2,0)</f>
        <v xml:space="preserve">ATM Autobanco Luperón II </v>
      </c>
      <c r="H39" s="96" t="str">
        <f>VLOOKUP(E39,VIP!$A$2:$O16691,7,FALSE)</f>
        <v>Si</v>
      </c>
      <c r="I39" s="96" t="str">
        <f>VLOOKUP(E39,VIP!$A$2:$O8656,8,FALSE)</f>
        <v>Si</v>
      </c>
      <c r="J39" s="96" t="str">
        <f>VLOOKUP(E39,VIP!$A$2:$O8606,8,FALSE)</f>
        <v>Si</v>
      </c>
      <c r="K39" s="96" t="str">
        <f>VLOOKUP(E39,VIP!$A$2:$O12180,6,0)</f>
        <v>NO</v>
      </c>
      <c r="L39" s="98" t="s">
        <v>2228</v>
      </c>
      <c r="M39" s="99" t="s">
        <v>2469</v>
      </c>
      <c r="N39" s="99" t="s">
        <v>2476</v>
      </c>
      <c r="O39" s="96" t="s">
        <v>2478</v>
      </c>
      <c r="P39" s="128"/>
      <c r="Q39" s="100" t="s">
        <v>2228</v>
      </c>
    </row>
    <row r="40" spans="1:17" ht="18" x14ac:dyDescent="0.25">
      <c r="A40" s="96" t="str">
        <f>VLOOKUP(E40,'LISTADO ATM'!$A$2:$C$901,3,0)</f>
        <v>DISTRITO NACIONAL</v>
      </c>
      <c r="B40" s="113" t="s">
        <v>2521</v>
      </c>
      <c r="C40" s="97">
        <v>44264.553182870368</v>
      </c>
      <c r="D40" s="96" t="s">
        <v>2189</v>
      </c>
      <c r="E40" s="106">
        <v>240</v>
      </c>
      <c r="F40" s="96" t="str">
        <f>VLOOKUP(E40,VIP!$A$2:$O11776,2,0)</f>
        <v>DRBR24D</v>
      </c>
      <c r="G40" s="96" t="str">
        <f>VLOOKUP(E40,'LISTADO ATM'!$A$2:$B$900,2,0)</f>
        <v xml:space="preserve">ATM Oficina Carrefour I </v>
      </c>
      <c r="H40" s="96" t="str">
        <f>VLOOKUP(E40,VIP!$A$2:$O16697,7,FALSE)</f>
        <v>Si</v>
      </c>
      <c r="I40" s="96" t="str">
        <f>VLOOKUP(E40,VIP!$A$2:$O8662,8,FALSE)</f>
        <v>Si</v>
      </c>
      <c r="J40" s="96" t="str">
        <f>VLOOKUP(E40,VIP!$A$2:$O8612,8,FALSE)</f>
        <v>Si</v>
      </c>
      <c r="K40" s="96" t="str">
        <f>VLOOKUP(E40,VIP!$A$2:$O12186,6,0)</f>
        <v>SI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1"/>
      <c r="Q40" s="100" t="s">
        <v>2228</v>
      </c>
    </row>
    <row r="41" spans="1:17" ht="18" x14ac:dyDescent="0.25">
      <c r="A41" s="96" t="str">
        <f>VLOOKUP(E41,'LISTADO ATM'!$A$2:$C$901,3,0)</f>
        <v>DISTRITO NACIONAL</v>
      </c>
      <c r="B41" s="113" t="s">
        <v>2545</v>
      </c>
      <c r="C41" s="97">
        <v>44264.911435185182</v>
      </c>
      <c r="D41" s="96" t="s">
        <v>2189</v>
      </c>
      <c r="E41" s="106">
        <v>264</v>
      </c>
      <c r="F41" s="96" t="str">
        <f>VLOOKUP(E41,VIP!$A$2:$O11785,2,0)</f>
        <v>DRBR264</v>
      </c>
      <c r="G41" s="96" t="str">
        <f>VLOOKUP(E41,'LISTADO ATM'!$A$2:$B$900,2,0)</f>
        <v xml:space="preserve">ATM S/M Nacional Independencia </v>
      </c>
      <c r="H41" s="96" t="str">
        <f>VLOOKUP(E41,VIP!$A$2:$O16706,7,FALSE)</f>
        <v>Si</v>
      </c>
      <c r="I41" s="96" t="str">
        <f>VLOOKUP(E41,VIP!$A$2:$O8671,8,FALSE)</f>
        <v>Si</v>
      </c>
      <c r="J41" s="96" t="str">
        <f>VLOOKUP(E41,VIP!$A$2:$O8621,8,FALSE)</f>
        <v>Si</v>
      </c>
      <c r="K41" s="96" t="str">
        <f>VLOOKUP(E41,VIP!$A$2:$O12195,6,0)</f>
        <v>SI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128"/>
      <c r="Q41" s="100" t="s">
        <v>2228</v>
      </c>
    </row>
    <row r="42" spans="1:17" ht="18" x14ac:dyDescent="0.25">
      <c r="A42" s="96" t="str">
        <f>VLOOKUP(E42,'LISTADO ATM'!$A$2:$C$901,3,0)</f>
        <v>ESTE</v>
      </c>
      <c r="B42" s="113" t="s">
        <v>2571</v>
      </c>
      <c r="C42" s="97">
        <v>44265.365740740737</v>
      </c>
      <c r="D42" s="96" t="s">
        <v>2189</v>
      </c>
      <c r="E42" s="106">
        <v>293</v>
      </c>
      <c r="F42" s="96" t="str">
        <f>VLOOKUP(E42,VIP!$A$2:$O11800,2,0)</f>
        <v>DRBR293</v>
      </c>
      <c r="G42" s="96" t="str">
        <f>VLOOKUP(E42,'LISTADO ATM'!$A$2:$B$900,2,0)</f>
        <v xml:space="preserve">ATM S/M Nueva Visión (San Pedro) </v>
      </c>
      <c r="H42" s="96" t="str">
        <f>VLOOKUP(E42,VIP!$A$2:$O16721,7,FALSE)</f>
        <v>Si</v>
      </c>
      <c r="I42" s="96" t="str">
        <f>VLOOKUP(E42,VIP!$A$2:$O8686,8,FALSE)</f>
        <v>Si</v>
      </c>
      <c r="J42" s="96" t="str">
        <f>VLOOKUP(E42,VIP!$A$2:$O8636,8,FALSE)</f>
        <v>Si</v>
      </c>
      <c r="K42" s="96" t="str">
        <f>VLOOKUP(E42,VIP!$A$2:$O12210,6,0)</f>
        <v>NO</v>
      </c>
      <c r="L42" s="98" t="s">
        <v>2228</v>
      </c>
      <c r="M42" s="99" t="s">
        <v>2469</v>
      </c>
      <c r="N42" s="99" t="s">
        <v>2476</v>
      </c>
      <c r="O42" s="96" t="s">
        <v>2478</v>
      </c>
      <c r="P42" s="128"/>
      <c r="Q42" s="100" t="s">
        <v>2228</v>
      </c>
    </row>
    <row r="43" spans="1:17" ht="18" x14ac:dyDescent="0.25">
      <c r="A43" s="96" t="str">
        <f>VLOOKUP(E43,'LISTADO ATM'!$A$2:$C$901,3,0)</f>
        <v>DISTRITO NACIONAL</v>
      </c>
      <c r="B43" s="113" t="s">
        <v>2508</v>
      </c>
      <c r="C43" s="97">
        <v>44264.330034722225</v>
      </c>
      <c r="D43" s="96" t="s">
        <v>2189</v>
      </c>
      <c r="E43" s="106">
        <v>387</v>
      </c>
      <c r="F43" s="96" t="str">
        <f>VLOOKUP(E43,VIP!$A$2:$O11757,2,0)</f>
        <v>DRBR387</v>
      </c>
      <c r="G43" s="96" t="str">
        <f>VLOOKUP(E43,'LISTADO ATM'!$A$2:$B$900,2,0)</f>
        <v xml:space="preserve">ATM S/M La Cadena San Vicente de Paul </v>
      </c>
      <c r="H43" s="96" t="str">
        <f>VLOOKUP(E43,VIP!$A$2:$O16678,7,FALSE)</f>
        <v>Si</v>
      </c>
      <c r="I43" s="96" t="str">
        <f>VLOOKUP(E43,VIP!$A$2:$O8643,8,FALSE)</f>
        <v>Si</v>
      </c>
      <c r="J43" s="96" t="str">
        <f>VLOOKUP(E43,VIP!$A$2:$O8593,8,FALSE)</f>
        <v>Si</v>
      </c>
      <c r="K43" s="96" t="str">
        <f>VLOOKUP(E43,VIP!$A$2:$O12167,6,0)</f>
        <v>NO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01"/>
      <c r="Q43" s="100" t="s">
        <v>2228</v>
      </c>
    </row>
    <row r="44" spans="1:17" ht="18" x14ac:dyDescent="0.25">
      <c r="A44" s="96" t="str">
        <f>VLOOKUP(E44,'LISTADO ATM'!$A$2:$C$901,3,0)</f>
        <v>DISTRITO NACIONAL</v>
      </c>
      <c r="B44" s="113" t="s">
        <v>2562</v>
      </c>
      <c r="C44" s="97">
        <v>44264.986840277779</v>
      </c>
      <c r="D44" s="96" t="s">
        <v>2189</v>
      </c>
      <c r="E44" s="106">
        <v>406</v>
      </c>
      <c r="F44" s="96" t="str">
        <f>VLOOKUP(E44,VIP!$A$2:$O11802,2,0)</f>
        <v>DRBR406</v>
      </c>
      <c r="G44" s="96" t="str">
        <f>VLOOKUP(E44,'LISTADO ATM'!$A$2:$B$900,2,0)</f>
        <v xml:space="preserve">ATM UNP Plaza Lama Máximo Gómez </v>
      </c>
      <c r="H44" s="96" t="str">
        <f>VLOOKUP(E44,VIP!$A$2:$O16723,7,FALSE)</f>
        <v>Si</v>
      </c>
      <c r="I44" s="96" t="str">
        <f>VLOOKUP(E44,VIP!$A$2:$O8688,8,FALSE)</f>
        <v>Si</v>
      </c>
      <c r="J44" s="96" t="str">
        <f>VLOOKUP(E44,VIP!$A$2:$O8638,8,FALSE)</f>
        <v>Si</v>
      </c>
      <c r="K44" s="96" t="str">
        <f>VLOOKUP(E44,VIP!$A$2:$O12212,6,0)</f>
        <v>SI</v>
      </c>
      <c r="L44" s="98" t="s">
        <v>2228</v>
      </c>
      <c r="M44" s="99" t="s">
        <v>2469</v>
      </c>
      <c r="N44" s="99" t="s">
        <v>2476</v>
      </c>
      <c r="O44" s="96" t="s">
        <v>2478</v>
      </c>
      <c r="P44" s="128"/>
      <c r="Q44" s="100" t="s">
        <v>2228</v>
      </c>
    </row>
    <row r="45" spans="1:17" ht="18" x14ac:dyDescent="0.25">
      <c r="A45" s="96" t="str">
        <f>VLOOKUP(E45,'LISTADO ATM'!$A$2:$C$901,3,0)</f>
        <v>DISTRITO NACIONAL</v>
      </c>
      <c r="B45" s="113" t="s">
        <v>2557</v>
      </c>
      <c r="C45" s="97">
        <v>44265.046388888892</v>
      </c>
      <c r="D45" s="96" t="s">
        <v>2189</v>
      </c>
      <c r="E45" s="106">
        <v>527</v>
      </c>
      <c r="F45" s="96" t="str">
        <f>VLOOKUP(E45,VIP!$A$2:$O11797,2,0)</f>
        <v>DRBR527</v>
      </c>
      <c r="G45" s="96" t="str">
        <f>VLOOKUP(E45,'LISTADO ATM'!$A$2:$B$900,2,0)</f>
        <v>ATM Oficina Zona Oriental II</v>
      </c>
      <c r="H45" s="96" t="str">
        <f>VLOOKUP(E45,VIP!$A$2:$O16718,7,FALSE)</f>
        <v>Si</v>
      </c>
      <c r="I45" s="96" t="str">
        <f>VLOOKUP(E45,VIP!$A$2:$O8683,8,FALSE)</f>
        <v>Si</v>
      </c>
      <c r="J45" s="96" t="str">
        <f>VLOOKUP(E45,VIP!$A$2:$O8633,8,FALSE)</f>
        <v>Si</v>
      </c>
      <c r="K45" s="96" t="str">
        <f>VLOOKUP(E45,VIP!$A$2:$O12207,6,0)</f>
        <v>SI</v>
      </c>
      <c r="L45" s="98" t="s">
        <v>2228</v>
      </c>
      <c r="M45" s="99" t="s">
        <v>2469</v>
      </c>
      <c r="N45" s="99" t="s">
        <v>2476</v>
      </c>
      <c r="O45" s="96" t="s">
        <v>2478</v>
      </c>
      <c r="P45" s="128"/>
      <c r="Q45" s="100" t="s">
        <v>2228</v>
      </c>
    </row>
    <row r="46" spans="1:17" ht="18" x14ac:dyDescent="0.25">
      <c r="A46" s="96" t="str">
        <f>VLOOKUP(E46,'LISTADO ATM'!$A$2:$C$901,3,0)</f>
        <v>DISTRITO NACIONAL</v>
      </c>
      <c r="B46" s="113" t="s">
        <v>2570</v>
      </c>
      <c r="C46" s="97">
        <v>44265.395046296297</v>
      </c>
      <c r="D46" s="96" t="s">
        <v>2189</v>
      </c>
      <c r="E46" s="106">
        <v>551</v>
      </c>
      <c r="F46" s="96" t="str">
        <f>VLOOKUP(E46,VIP!$A$2:$O11799,2,0)</f>
        <v>DRBR01C</v>
      </c>
      <c r="G46" s="96" t="str">
        <f>VLOOKUP(E46,'LISTADO ATM'!$A$2:$B$900,2,0)</f>
        <v xml:space="preserve">ATM Oficina Padre Castellanos </v>
      </c>
      <c r="H46" s="96" t="str">
        <f>VLOOKUP(E46,VIP!$A$2:$O16720,7,FALSE)</f>
        <v>Si</v>
      </c>
      <c r="I46" s="96" t="str">
        <f>VLOOKUP(E46,VIP!$A$2:$O8685,8,FALSE)</f>
        <v>Si</v>
      </c>
      <c r="J46" s="96" t="str">
        <f>VLOOKUP(E46,VIP!$A$2:$O8635,8,FALSE)</f>
        <v>Si</v>
      </c>
      <c r="K46" s="96" t="str">
        <f>VLOOKUP(E46,VIP!$A$2:$O12209,6,0)</f>
        <v>NO</v>
      </c>
      <c r="L46" s="98" t="s">
        <v>2228</v>
      </c>
      <c r="M46" s="99" t="s">
        <v>2469</v>
      </c>
      <c r="N46" s="99" t="s">
        <v>2476</v>
      </c>
      <c r="O46" s="96" t="s">
        <v>2478</v>
      </c>
      <c r="P46" s="128"/>
      <c r="Q46" s="100" t="s">
        <v>2228</v>
      </c>
    </row>
    <row r="47" spans="1:17" ht="18" x14ac:dyDescent="0.25">
      <c r="A47" s="96" t="str">
        <f>VLOOKUP(E47,'LISTADO ATM'!$A$2:$C$901,3,0)</f>
        <v>DISTRITO NACIONAL</v>
      </c>
      <c r="B47" s="113" t="s">
        <v>2519</v>
      </c>
      <c r="C47" s="97">
        <v>44264.580474537041</v>
      </c>
      <c r="D47" s="96" t="s">
        <v>2189</v>
      </c>
      <c r="E47" s="106">
        <v>572</v>
      </c>
      <c r="F47" s="96" t="str">
        <f>VLOOKUP(E47,VIP!$A$2:$O11773,2,0)</f>
        <v>DRBR174</v>
      </c>
      <c r="G47" s="96" t="str">
        <f>VLOOKUP(E47,'LISTADO ATM'!$A$2:$B$900,2,0)</f>
        <v xml:space="preserve">ATM Olé Ovando </v>
      </c>
      <c r="H47" s="96" t="str">
        <f>VLOOKUP(E47,VIP!$A$2:$O16694,7,FALSE)</f>
        <v>Si</v>
      </c>
      <c r="I47" s="96" t="str">
        <f>VLOOKUP(E47,VIP!$A$2:$O8659,8,FALSE)</f>
        <v>Si</v>
      </c>
      <c r="J47" s="96" t="str">
        <f>VLOOKUP(E47,VIP!$A$2:$O8609,8,FALSE)</f>
        <v>Si</v>
      </c>
      <c r="K47" s="96" t="str">
        <f>VLOOKUP(E47,VIP!$A$2:$O12183,6,0)</f>
        <v>NO</v>
      </c>
      <c r="L47" s="98" t="s">
        <v>2228</v>
      </c>
      <c r="M47" s="99" t="s">
        <v>2469</v>
      </c>
      <c r="N47" s="99" t="s">
        <v>2503</v>
      </c>
      <c r="O47" s="96" t="s">
        <v>2478</v>
      </c>
      <c r="P47" s="101"/>
      <c r="Q47" s="100" t="s">
        <v>2228</v>
      </c>
    </row>
    <row r="48" spans="1:17" ht="18" x14ac:dyDescent="0.25">
      <c r="A48" s="96" t="str">
        <f>VLOOKUP(E48,'LISTADO ATM'!$A$2:$C$901,3,0)</f>
        <v>ESTE</v>
      </c>
      <c r="B48" s="113" t="s">
        <v>2566</v>
      </c>
      <c r="C48" s="97">
        <v>44265.318576388891</v>
      </c>
      <c r="D48" s="96" t="s">
        <v>2189</v>
      </c>
      <c r="E48" s="106">
        <v>608</v>
      </c>
      <c r="F48" s="96" t="str">
        <f>VLOOKUP(E48,VIP!$A$2:$O11800,2,0)</f>
        <v>DRBR305</v>
      </c>
      <c r="G48" s="96" t="str">
        <f>VLOOKUP(E48,'LISTADO ATM'!$A$2:$B$900,2,0)</f>
        <v xml:space="preserve">ATM Oficina Jumbo (San Pedro) </v>
      </c>
      <c r="H48" s="96" t="str">
        <f>VLOOKUP(E48,VIP!$A$2:$O16721,7,FALSE)</f>
        <v>Si</v>
      </c>
      <c r="I48" s="96" t="str">
        <f>VLOOKUP(E48,VIP!$A$2:$O8686,8,FALSE)</f>
        <v>Si</v>
      </c>
      <c r="J48" s="96" t="str">
        <f>VLOOKUP(E48,VIP!$A$2:$O8636,8,FALSE)</f>
        <v>Si</v>
      </c>
      <c r="K48" s="96" t="str">
        <f>VLOOKUP(E48,VIP!$A$2:$O12210,6,0)</f>
        <v>SI</v>
      </c>
      <c r="L48" s="98" t="s">
        <v>2228</v>
      </c>
      <c r="M48" s="99" t="s">
        <v>2469</v>
      </c>
      <c r="N48" s="99" t="s">
        <v>2503</v>
      </c>
      <c r="O48" s="96" t="s">
        <v>2478</v>
      </c>
      <c r="P48" s="128"/>
      <c r="Q48" s="100" t="s">
        <v>2228</v>
      </c>
    </row>
    <row r="49" spans="1:17" ht="18" x14ac:dyDescent="0.25">
      <c r="A49" s="96" t="str">
        <f>VLOOKUP(E49,'LISTADO ATM'!$A$2:$C$901,3,0)</f>
        <v>DISTRITO NACIONAL</v>
      </c>
      <c r="B49" s="113" t="s">
        <v>2531</v>
      </c>
      <c r="C49" s="97">
        <v>44264.666770833333</v>
      </c>
      <c r="D49" s="96" t="s">
        <v>2189</v>
      </c>
      <c r="E49" s="106">
        <v>686</v>
      </c>
      <c r="F49" s="96" t="str">
        <f>VLOOKUP(E49,VIP!$A$2:$O11771,2,0)</f>
        <v>DRBR686</v>
      </c>
      <c r="G49" s="96" t="str">
        <f>VLOOKUP(E49,'LISTADO ATM'!$A$2:$B$900,2,0)</f>
        <v>ATM Autoservicio Oficina Máximo Gómez</v>
      </c>
      <c r="H49" s="96" t="str">
        <f>VLOOKUP(E49,VIP!$A$2:$O16692,7,FALSE)</f>
        <v>Si</v>
      </c>
      <c r="I49" s="96" t="str">
        <f>VLOOKUP(E49,VIP!$A$2:$O8657,8,FALSE)</f>
        <v>Si</v>
      </c>
      <c r="J49" s="96" t="str">
        <f>VLOOKUP(E49,VIP!$A$2:$O8607,8,FALSE)</f>
        <v>Si</v>
      </c>
      <c r="K49" s="96" t="str">
        <f>VLOOKUP(E49,VIP!$A$2:$O12181,6,0)</f>
        <v>NO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28"/>
      <c r="Q49" s="100" t="s">
        <v>2228</v>
      </c>
    </row>
    <row r="50" spans="1:17" ht="18" x14ac:dyDescent="0.25">
      <c r="A50" s="96" t="str">
        <f>VLOOKUP(E50,'LISTADO ATM'!$A$2:$C$901,3,0)</f>
        <v>DISTRITO NACIONAL</v>
      </c>
      <c r="B50" s="113" t="s">
        <v>2504</v>
      </c>
      <c r="C50" s="97">
        <v>44263.496076388888</v>
      </c>
      <c r="D50" s="96" t="s">
        <v>2189</v>
      </c>
      <c r="E50" s="106">
        <v>800</v>
      </c>
      <c r="F50" s="96" t="str">
        <f>VLOOKUP(E50,VIP!$A$2:$O11758,2,0)</f>
        <v>DRBR800</v>
      </c>
      <c r="G50" s="96" t="str">
        <f>VLOOKUP(E50,'LISTADO ATM'!$A$2:$B$900,2,0)</f>
        <v xml:space="preserve">ATM Estación Next Dipsa Pedro Livio Cedeño </v>
      </c>
      <c r="H50" s="96" t="str">
        <f>VLOOKUP(E50,VIP!$A$2:$O16679,7,FALSE)</f>
        <v>Si</v>
      </c>
      <c r="I50" s="96" t="str">
        <f>VLOOKUP(E50,VIP!$A$2:$O8644,8,FALSE)</f>
        <v>Si</v>
      </c>
      <c r="J50" s="96" t="str">
        <f>VLOOKUP(E50,VIP!$A$2:$O8594,8,FALSE)</f>
        <v>Si</v>
      </c>
      <c r="K50" s="96" t="str">
        <f>VLOOKUP(E50,VIP!$A$2:$O12168,6,0)</f>
        <v>NO</v>
      </c>
      <c r="L50" s="98" t="s">
        <v>2228</v>
      </c>
      <c r="M50" s="99" t="s">
        <v>2469</v>
      </c>
      <c r="N50" s="99" t="s">
        <v>2503</v>
      </c>
      <c r="O50" s="96" t="s">
        <v>2478</v>
      </c>
      <c r="P50" s="101"/>
      <c r="Q50" s="100" t="s">
        <v>2228</v>
      </c>
    </row>
    <row r="51" spans="1:17" ht="18" x14ac:dyDescent="0.25">
      <c r="A51" s="96" t="str">
        <f>VLOOKUP(E51,'LISTADO ATM'!$A$2:$C$901,3,0)</f>
        <v>ESTE</v>
      </c>
      <c r="B51" s="113" t="s">
        <v>2513</v>
      </c>
      <c r="C51" s="97">
        <v>44264.358078703706</v>
      </c>
      <c r="D51" s="96" t="s">
        <v>2189</v>
      </c>
      <c r="E51" s="106">
        <v>824</v>
      </c>
      <c r="F51" s="96" t="str">
        <f>VLOOKUP(E51,VIP!$A$2:$O11766,2,0)</f>
        <v>DRBR824</v>
      </c>
      <c r="G51" s="96" t="str">
        <f>VLOOKUP(E51,'LISTADO ATM'!$A$2:$B$900,2,0)</f>
        <v xml:space="preserve">ATM Multiplaza (Higuey) </v>
      </c>
      <c r="H51" s="96" t="str">
        <f>VLOOKUP(E51,VIP!$A$2:$O16687,7,FALSE)</f>
        <v>Si</v>
      </c>
      <c r="I51" s="96" t="str">
        <f>VLOOKUP(E51,VIP!$A$2:$O8652,8,FALSE)</f>
        <v>Si</v>
      </c>
      <c r="J51" s="96" t="str">
        <f>VLOOKUP(E51,VIP!$A$2:$O8602,8,FALSE)</f>
        <v>Si</v>
      </c>
      <c r="K51" s="96" t="str">
        <f>VLOOKUP(E51,VIP!$A$2:$O12176,6,0)</f>
        <v>NO</v>
      </c>
      <c r="L51" s="98" t="s">
        <v>2228</v>
      </c>
      <c r="M51" s="99" t="s">
        <v>2469</v>
      </c>
      <c r="N51" s="99" t="s">
        <v>2476</v>
      </c>
      <c r="O51" s="96" t="s">
        <v>2478</v>
      </c>
      <c r="P51" s="101"/>
      <c r="Q51" s="100" t="s">
        <v>2228</v>
      </c>
    </row>
    <row r="52" spans="1:17" ht="18" x14ac:dyDescent="0.25">
      <c r="A52" s="96" t="str">
        <f>VLOOKUP(E52,'LISTADO ATM'!$A$2:$C$901,3,0)</f>
        <v>DISTRITO NACIONAL</v>
      </c>
      <c r="B52" s="113" t="s">
        <v>2550</v>
      </c>
      <c r="C52" s="97">
        <v>44264.918171296296</v>
      </c>
      <c r="D52" s="96" t="s">
        <v>2189</v>
      </c>
      <c r="E52" s="106">
        <v>900</v>
      </c>
      <c r="F52" s="96" t="str">
        <f>VLOOKUP(E52,VIP!$A$2:$O11790,2,0)</f>
        <v>DRBR900</v>
      </c>
      <c r="G52" s="96" t="str">
        <f>VLOOKUP(E52,'LISTADO ATM'!$A$2:$B$900,2,0)</f>
        <v xml:space="preserve">ATM UNP Merca Santo Domingo </v>
      </c>
      <c r="H52" s="96" t="str">
        <f>VLOOKUP(E52,VIP!$A$2:$O16711,7,FALSE)</f>
        <v>Si</v>
      </c>
      <c r="I52" s="96" t="str">
        <f>VLOOKUP(E52,VIP!$A$2:$O8676,8,FALSE)</f>
        <v>Si</v>
      </c>
      <c r="J52" s="96" t="str">
        <f>VLOOKUP(E52,VIP!$A$2:$O8626,8,FALSE)</f>
        <v>Si</v>
      </c>
      <c r="K52" s="96" t="str">
        <f>VLOOKUP(E52,VIP!$A$2:$O12200,6,0)</f>
        <v>NO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128"/>
      <c r="Q52" s="100" t="s">
        <v>2228</v>
      </c>
    </row>
    <row r="53" spans="1:17" ht="18" x14ac:dyDescent="0.25">
      <c r="A53" s="96" t="str">
        <f>VLOOKUP(E53,'LISTADO ATM'!$A$2:$C$901,3,0)</f>
        <v>DISTRITO NACIONAL</v>
      </c>
      <c r="B53" s="113" t="s">
        <v>2505</v>
      </c>
      <c r="C53" s="97">
        <v>44263.495428240742</v>
      </c>
      <c r="D53" s="96" t="s">
        <v>2189</v>
      </c>
      <c r="E53" s="106">
        <v>908</v>
      </c>
      <c r="F53" s="96" t="str">
        <f>VLOOKUP(E53,VIP!$A$2:$O11759,2,0)</f>
        <v>DRBR16D</v>
      </c>
      <c r="G53" s="96" t="str">
        <f>VLOOKUP(E53,'LISTADO ATM'!$A$2:$B$900,2,0)</f>
        <v xml:space="preserve">ATM Oficina Plaza Botánika </v>
      </c>
      <c r="H53" s="96" t="str">
        <f>VLOOKUP(E53,VIP!$A$2:$O16680,7,FALSE)</f>
        <v>Si</v>
      </c>
      <c r="I53" s="96" t="str">
        <f>VLOOKUP(E53,VIP!$A$2:$O8645,8,FALSE)</f>
        <v>Si</v>
      </c>
      <c r="J53" s="96" t="str">
        <f>VLOOKUP(E53,VIP!$A$2:$O8595,8,FALSE)</f>
        <v>Si</v>
      </c>
      <c r="K53" s="96" t="str">
        <f>VLOOKUP(E53,VIP!$A$2:$O12169,6,0)</f>
        <v>NO</v>
      </c>
      <c r="L53" s="98" t="s">
        <v>2228</v>
      </c>
      <c r="M53" s="99" t="s">
        <v>2469</v>
      </c>
      <c r="N53" s="99" t="s">
        <v>2503</v>
      </c>
      <c r="O53" s="96" t="s">
        <v>2478</v>
      </c>
      <c r="P53" s="101"/>
      <c r="Q53" s="100" t="s">
        <v>2228</v>
      </c>
    </row>
    <row r="54" spans="1:17" ht="18" x14ac:dyDescent="0.25">
      <c r="A54" s="96" t="str">
        <f>VLOOKUP(E54,'LISTADO ATM'!$A$2:$C$901,3,0)</f>
        <v>DISTRITO NACIONAL</v>
      </c>
      <c r="B54" s="113" t="s">
        <v>2542</v>
      </c>
      <c r="C54" s="97">
        <v>44264.899155092593</v>
      </c>
      <c r="D54" s="96" t="s">
        <v>2189</v>
      </c>
      <c r="E54" s="106">
        <v>943</v>
      </c>
      <c r="F54" s="96" t="str">
        <f>VLOOKUP(E54,VIP!$A$2:$O11781,2,0)</f>
        <v>DRBR16K</v>
      </c>
      <c r="G54" s="96" t="str">
        <f>VLOOKUP(E54,'LISTADO ATM'!$A$2:$B$900,2,0)</f>
        <v xml:space="preserve">ATM Oficina Tránsito Terreste </v>
      </c>
      <c r="H54" s="96" t="str">
        <f>VLOOKUP(E54,VIP!$A$2:$O16702,7,FALSE)</f>
        <v>Si</v>
      </c>
      <c r="I54" s="96" t="str">
        <f>VLOOKUP(E54,VIP!$A$2:$O8667,8,FALSE)</f>
        <v>Si</v>
      </c>
      <c r="J54" s="96" t="str">
        <f>VLOOKUP(E54,VIP!$A$2:$O8617,8,FALSE)</f>
        <v>Si</v>
      </c>
      <c r="K54" s="96" t="str">
        <f>VLOOKUP(E54,VIP!$A$2:$O12191,6,0)</f>
        <v>NO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128"/>
      <c r="Q54" s="100" t="s">
        <v>2228</v>
      </c>
    </row>
    <row r="55" spans="1:17" ht="18" x14ac:dyDescent="0.25">
      <c r="A55" s="96" t="str">
        <f>VLOOKUP(E55,'LISTADO ATM'!$A$2:$C$901,3,0)</f>
        <v>SUR</v>
      </c>
      <c r="B55" s="113" t="s">
        <v>2572</v>
      </c>
      <c r="C55" s="97">
        <v>44265.3515162037</v>
      </c>
      <c r="D55" s="96" t="s">
        <v>2189</v>
      </c>
      <c r="E55" s="106">
        <v>45</v>
      </c>
      <c r="F55" s="96" t="str">
        <f>VLOOKUP(E55,VIP!$A$2:$O11801,2,0)</f>
        <v>DRBR045</v>
      </c>
      <c r="G55" s="96" t="str">
        <f>VLOOKUP(E55,'LISTADO ATM'!$A$2:$B$900,2,0)</f>
        <v xml:space="preserve">ATM Oficina Tamayo </v>
      </c>
      <c r="H55" s="96" t="str">
        <f>VLOOKUP(E55,VIP!$A$2:$O16722,7,FALSE)</f>
        <v>Si</v>
      </c>
      <c r="I55" s="96" t="str">
        <f>VLOOKUP(E55,VIP!$A$2:$O8687,8,FALSE)</f>
        <v>Si</v>
      </c>
      <c r="J55" s="96" t="str">
        <f>VLOOKUP(E55,VIP!$A$2:$O8637,8,FALSE)</f>
        <v>Si</v>
      </c>
      <c r="K55" s="96" t="str">
        <f>VLOOKUP(E55,VIP!$A$2:$O12211,6,0)</f>
        <v>SI</v>
      </c>
      <c r="L55" s="98" t="s">
        <v>2254</v>
      </c>
      <c r="M55" s="99" t="s">
        <v>2469</v>
      </c>
      <c r="N55" s="99" t="s">
        <v>2476</v>
      </c>
      <c r="O55" s="96" t="s">
        <v>2478</v>
      </c>
      <c r="P55" s="128"/>
      <c r="Q55" s="100" t="s">
        <v>2254</v>
      </c>
    </row>
    <row r="56" spans="1:17" ht="18" x14ac:dyDescent="0.25">
      <c r="A56" s="96" t="str">
        <f>VLOOKUP(E56,'LISTADO ATM'!$A$2:$C$901,3,0)</f>
        <v>DISTRITO NACIONAL</v>
      </c>
      <c r="B56" s="113" t="s">
        <v>2529</v>
      </c>
      <c r="C56" s="97">
        <v>44264.637141203704</v>
      </c>
      <c r="D56" s="96" t="s">
        <v>2189</v>
      </c>
      <c r="E56" s="106">
        <v>180</v>
      </c>
      <c r="F56" s="96" t="str">
        <f>VLOOKUP(E56,VIP!$A$2:$O11773,2,0)</f>
        <v>DRBR180</v>
      </c>
      <c r="G56" s="96" t="str">
        <f>VLOOKUP(E56,'LISTADO ATM'!$A$2:$B$900,2,0)</f>
        <v xml:space="preserve">ATM Megacentro II </v>
      </c>
      <c r="H56" s="96" t="str">
        <f>VLOOKUP(E56,VIP!$A$2:$O16694,7,FALSE)</f>
        <v>Si</v>
      </c>
      <c r="I56" s="96" t="str">
        <f>VLOOKUP(E56,VIP!$A$2:$O8659,8,FALSE)</f>
        <v>Si</v>
      </c>
      <c r="J56" s="96" t="str">
        <f>VLOOKUP(E56,VIP!$A$2:$O8609,8,FALSE)</f>
        <v>Si</v>
      </c>
      <c r="K56" s="96" t="str">
        <f>VLOOKUP(E56,VIP!$A$2:$O12183,6,0)</f>
        <v>SI</v>
      </c>
      <c r="L56" s="98" t="s">
        <v>2254</v>
      </c>
      <c r="M56" s="99" t="s">
        <v>2469</v>
      </c>
      <c r="N56" s="99" t="s">
        <v>2476</v>
      </c>
      <c r="O56" s="96" t="s">
        <v>2478</v>
      </c>
      <c r="P56" s="128"/>
      <c r="Q56" s="100" t="s">
        <v>2254</v>
      </c>
    </row>
    <row r="57" spans="1:17" ht="18" x14ac:dyDescent="0.25">
      <c r="A57" s="96" t="str">
        <f>VLOOKUP(E57,'LISTADO ATM'!$A$2:$C$901,3,0)</f>
        <v>DISTRITO NACIONAL</v>
      </c>
      <c r="B57" s="113" t="s">
        <v>2537</v>
      </c>
      <c r="C57" s="97">
        <v>44264.857881944445</v>
      </c>
      <c r="D57" s="96" t="s">
        <v>2189</v>
      </c>
      <c r="E57" s="106">
        <v>476</v>
      </c>
      <c r="F57" s="96" t="str">
        <f>VLOOKUP(E57,VIP!$A$2:$O11776,2,0)</f>
        <v>DRBR476</v>
      </c>
      <c r="G57" s="96" t="str">
        <f>VLOOKUP(E57,'LISTADO ATM'!$A$2:$B$900,2,0)</f>
        <v xml:space="preserve">ATM Multicentro La Sirena Las Caobas </v>
      </c>
      <c r="H57" s="96" t="str">
        <f>VLOOKUP(E57,VIP!$A$2:$O16697,7,FALSE)</f>
        <v>Si</v>
      </c>
      <c r="I57" s="96" t="str">
        <f>VLOOKUP(E57,VIP!$A$2:$O8662,8,FALSE)</f>
        <v>Si</v>
      </c>
      <c r="J57" s="96" t="str">
        <f>VLOOKUP(E57,VIP!$A$2:$O8612,8,FALSE)</f>
        <v>Si</v>
      </c>
      <c r="K57" s="96" t="str">
        <f>VLOOKUP(E57,VIP!$A$2:$O12186,6,0)</f>
        <v>SI</v>
      </c>
      <c r="L57" s="98" t="s">
        <v>2254</v>
      </c>
      <c r="M57" s="99" t="s">
        <v>2469</v>
      </c>
      <c r="N57" s="99" t="s">
        <v>2476</v>
      </c>
      <c r="O57" s="96" t="s">
        <v>2478</v>
      </c>
      <c r="P57" s="128"/>
      <c r="Q57" s="100" t="s">
        <v>2254</v>
      </c>
    </row>
    <row r="58" spans="1:17" s="102" customFormat="1" ht="18" x14ac:dyDescent="0.25">
      <c r="A58" s="96" t="str">
        <f>VLOOKUP(E58,'LISTADO ATM'!$A$2:$C$901,3,0)</f>
        <v>DISTRITO NACIONAL</v>
      </c>
      <c r="B58" s="113" t="s">
        <v>2538</v>
      </c>
      <c r="C58" s="97">
        <v>44264.865543981483</v>
      </c>
      <c r="D58" s="96" t="s">
        <v>2189</v>
      </c>
      <c r="E58" s="106">
        <v>558</v>
      </c>
      <c r="F58" s="96" t="str">
        <f>VLOOKUP(E58,VIP!$A$2:$O11777,2,0)</f>
        <v>DRBR106</v>
      </c>
      <c r="G58" s="96" t="str">
        <f>VLOOKUP(E58,'LISTADO ATM'!$A$2:$B$900,2,0)</f>
        <v xml:space="preserve">ATM Base Naval 27 de Febrero (Sans Soucí) </v>
      </c>
      <c r="H58" s="96" t="str">
        <f>VLOOKUP(E58,VIP!$A$2:$O16698,7,FALSE)</f>
        <v>Si</v>
      </c>
      <c r="I58" s="96" t="str">
        <f>VLOOKUP(E58,VIP!$A$2:$O8663,8,FALSE)</f>
        <v>Si</v>
      </c>
      <c r="J58" s="96" t="str">
        <f>VLOOKUP(E58,VIP!$A$2:$O8613,8,FALSE)</f>
        <v>Si</v>
      </c>
      <c r="K58" s="96" t="str">
        <f>VLOOKUP(E58,VIP!$A$2:$O12187,6,0)</f>
        <v>NO</v>
      </c>
      <c r="L58" s="98" t="s">
        <v>2254</v>
      </c>
      <c r="M58" s="99" t="s">
        <v>2469</v>
      </c>
      <c r="N58" s="99" t="s">
        <v>2476</v>
      </c>
      <c r="O58" s="96" t="s">
        <v>2478</v>
      </c>
      <c r="P58" s="128"/>
      <c r="Q58" s="100" t="s">
        <v>2254</v>
      </c>
    </row>
    <row r="59" spans="1:17" s="102" customFormat="1" ht="18" x14ac:dyDescent="0.25">
      <c r="A59" s="96" t="str">
        <f>VLOOKUP(E59,'LISTADO ATM'!$A$2:$C$901,3,0)</f>
        <v>DISTRITO NACIONAL</v>
      </c>
      <c r="B59" s="113" t="s">
        <v>2517</v>
      </c>
      <c r="C59" s="97">
        <v>44264.606736111113</v>
      </c>
      <c r="D59" s="96" t="s">
        <v>2189</v>
      </c>
      <c r="E59" s="106">
        <v>561</v>
      </c>
      <c r="F59" s="96" t="str">
        <f>VLOOKUP(E59,VIP!$A$2:$O11770,2,0)</f>
        <v>DRBR133</v>
      </c>
      <c r="G59" s="96" t="str">
        <f>VLOOKUP(E59,'LISTADO ATM'!$A$2:$B$900,2,0)</f>
        <v xml:space="preserve">ATM Comando Regional P.N. S.D. Este </v>
      </c>
      <c r="H59" s="96" t="str">
        <f>VLOOKUP(E59,VIP!$A$2:$O16691,7,FALSE)</f>
        <v>Si</v>
      </c>
      <c r="I59" s="96" t="str">
        <f>VLOOKUP(E59,VIP!$A$2:$O8656,8,FALSE)</f>
        <v>Si</v>
      </c>
      <c r="J59" s="96" t="str">
        <f>VLOOKUP(E59,VIP!$A$2:$O8606,8,FALSE)</f>
        <v>Si</v>
      </c>
      <c r="K59" s="96" t="str">
        <f>VLOOKUP(E59,VIP!$A$2:$O12180,6,0)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1"/>
      <c r="Q59" s="100" t="s">
        <v>2254</v>
      </c>
    </row>
    <row r="60" spans="1:17" s="102" customFormat="1" ht="18" x14ac:dyDescent="0.25">
      <c r="A60" s="96" t="str">
        <f>VLOOKUP(E60,'LISTADO ATM'!$A$2:$C$901,3,0)</f>
        <v>DISTRITO NACIONAL</v>
      </c>
      <c r="B60" s="113" t="s">
        <v>2563</v>
      </c>
      <c r="C60" s="97">
        <v>44264.983344907407</v>
      </c>
      <c r="D60" s="96" t="s">
        <v>2189</v>
      </c>
      <c r="E60" s="106">
        <v>586</v>
      </c>
      <c r="F60" s="96" t="str">
        <f>VLOOKUP(E60,VIP!$A$2:$O11803,2,0)</f>
        <v>DRBR01Q</v>
      </c>
      <c r="G60" s="96" t="str">
        <f>VLOOKUP(E60,'LISTADO ATM'!$A$2:$B$900,2,0)</f>
        <v xml:space="preserve">ATM Palacio de Justicia D.N. </v>
      </c>
      <c r="H60" s="96" t="str">
        <f>VLOOKUP(E60,VIP!$A$2:$O16724,7,FALSE)</f>
        <v>Si</v>
      </c>
      <c r="I60" s="96" t="str">
        <f>VLOOKUP(E60,VIP!$A$2:$O8689,8,FALSE)</f>
        <v>Si</v>
      </c>
      <c r="J60" s="96" t="str">
        <f>VLOOKUP(E60,VIP!$A$2:$O8639,8,FALSE)</f>
        <v>Si</v>
      </c>
      <c r="K60" s="96" t="str">
        <f>VLOOKUP(E60,VIP!$A$2:$O12213,6,0)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28"/>
      <c r="Q60" s="100" t="s">
        <v>2254</v>
      </c>
    </row>
    <row r="61" spans="1:17" s="102" customFormat="1" ht="18" x14ac:dyDescent="0.25">
      <c r="A61" s="96" t="str">
        <f>VLOOKUP(E61,'LISTADO ATM'!$A$2:$C$901,3,0)</f>
        <v>DISTRITO NACIONAL</v>
      </c>
      <c r="B61" s="113" t="s">
        <v>2534</v>
      </c>
      <c r="C61" s="97">
        <v>44264.7891087963</v>
      </c>
      <c r="D61" s="96" t="s">
        <v>2189</v>
      </c>
      <c r="E61" s="106">
        <v>671</v>
      </c>
      <c r="F61" s="96" t="str">
        <f>VLOOKUP(E61,VIP!$A$2:$O11774,2,0)</f>
        <v>DRBR671</v>
      </c>
      <c r="G61" s="96" t="str">
        <f>VLOOKUP(E61,'LISTADO ATM'!$A$2:$B$900,2,0)</f>
        <v>ATM Ayuntamiento Sto. Dgo. Norte</v>
      </c>
      <c r="H61" s="96" t="str">
        <f>VLOOKUP(E61,VIP!$A$2:$O16695,7,FALSE)</f>
        <v>Si</v>
      </c>
      <c r="I61" s="96" t="str">
        <f>VLOOKUP(E61,VIP!$A$2:$O8660,8,FALSE)</f>
        <v>Si</v>
      </c>
      <c r="J61" s="96" t="str">
        <f>VLOOKUP(E61,VIP!$A$2:$O8610,8,FALSE)</f>
        <v>Si</v>
      </c>
      <c r="K61" s="96" t="str">
        <f>VLOOKUP(E61,VIP!$A$2:$O12184,6,0)</f>
        <v>NO</v>
      </c>
      <c r="L61" s="98" t="s">
        <v>2254</v>
      </c>
      <c r="M61" s="99" t="s">
        <v>2469</v>
      </c>
      <c r="N61" s="99" t="s">
        <v>2476</v>
      </c>
      <c r="O61" s="96" t="s">
        <v>2478</v>
      </c>
      <c r="P61" s="128"/>
      <c r="Q61" s="100" t="s">
        <v>2254</v>
      </c>
    </row>
    <row r="62" spans="1:17" s="102" customFormat="1" ht="18" x14ac:dyDescent="0.25">
      <c r="A62" s="96" t="str">
        <f>VLOOKUP(E62,'LISTADO ATM'!$A$2:$C$901,3,0)</f>
        <v>NORTE</v>
      </c>
      <c r="B62" s="113" t="s">
        <v>2535</v>
      </c>
      <c r="C62" s="97">
        <v>44264.789918981478</v>
      </c>
      <c r="D62" s="96" t="s">
        <v>2190</v>
      </c>
      <c r="E62" s="106">
        <v>840</v>
      </c>
      <c r="F62" s="96" t="str">
        <f>VLOOKUP(E62,VIP!$A$2:$O11775,2,0)</f>
        <v>DRBR840</v>
      </c>
      <c r="G62" s="96" t="str">
        <f>VLOOKUP(E62,'LISTADO ATM'!$A$2:$B$900,2,0)</f>
        <v xml:space="preserve">ATM PUCMM (Santiago) </v>
      </c>
      <c r="H62" s="96" t="str">
        <f>VLOOKUP(E62,VIP!$A$2:$O16696,7,FALSE)</f>
        <v>Si</v>
      </c>
      <c r="I62" s="96" t="str">
        <f>VLOOKUP(E62,VIP!$A$2:$O8661,8,FALSE)</f>
        <v>Si</v>
      </c>
      <c r="J62" s="96" t="str">
        <f>VLOOKUP(E62,VIP!$A$2:$O8611,8,FALSE)</f>
        <v>Si</v>
      </c>
      <c r="K62" s="96" t="str">
        <f>VLOOKUP(E62,VIP!$A$2:$O12185,6,0)</f>
        <v>NO</v>
      </c>
      <c r="L62" s="98" t="s">
        <v>2254</v>
      </c>
      <c r="M62" s="99" t="s">
        <v>2469</v>
      </c>
      <c r="N62" s="99" t="s">
        <v>2476</v>
      </c>
      <c r="O62" s="96" t="s">
        <v>2499</v>
      </c>
      <c r="P62" s="128"/>
      <c r="Q62" s="100" t="s">
        <v>2254</v>
      </c>
    </row>
    <row r="63" spans="1:17" s="102" customFormat="1" ht="18" x14ac:dyDescent="0.25">
      <c r="A63" s="96" t="str">
        <f>VLOOKUP(E63,'LISTADO ATM'!$A$2:$C$901,3,0)</f>
        <v>ESTE</v>
      </c>
      <c r="B63" s="113" t="s">
        <v>2507</v>
      </c>
      <c r="C63" s="97">
        <v>44264.038680555554</v>
      </c>
      <c r="D63" s="96" t="s">
        <v>2189</v>
      </c>
      <c r="E63" s="106">
        <v>859</v>
      </c>
      <c r="F63" s="96" t="str">
        <f>VLOOKUP(E63,VIP!$A$2:$O11759,2,0)</f>
        <v>DRBR859</v>
      </c>
      <c r="G63" s="96" t="str">
        <f>VLOOKUP(E63,'LISTADO ATM'!$A$2:$B$900,2,0)</f>
        <v xml:space="preserve">ATM Hotel Vista Sol (Punta Cana) </v>
      </c>
      <c r="H63" s="96" t="str">
        <f>VLOOKUP(E63,VIP!$A$2:$O16680,7,FALSE)</f>
        <v>Si</v>
      </c>
      <c r="I63" s="96" t="str">
        <f>VLOOKUP(E63,VIP!$A$2:$O8645,8,FALSE)</f>
        <v>Si</v>
      </c>
      <c r="J63" s="96" t="str">
        <f>VLOOKUP(E63,VIP!$A$2:$O8595,8,FALSE)</f>
        <v>Si</v>
      </c>
      <c r="K63" s="96" t="str">
        <f>VLOOKUP(E63,VIP!$A$2:$O12169,6,0)</f>
        <v>NO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101"/>
      <c r="Q63" s="100" t="s">
        <v>2254</v>
      </c>
    </row>
    <row r="64" spans="1:17" s="102" customFormat="1" ht="18" x14ac:dyDescent="0.25">
      <c r="A64" s="96" t="str">
        <f>VLOOKUP(E64,'LISTADO ATM'!$A$2:$C$901,3,0)</f>
        <v>NORTE</v>
      </c>
      <c r="B64" s="113" t="s">
        <v>2554</v>
      </c>
      <c r="C64" s="97">
        <v>44264.937256944446</v>
      </c>
      <c r="D64" s="96" t="s">
        <v>2524</v>
      </c>
      <c r="E64" s="106">
        <v>599</v>
      </c>
      <c r="F64" s="96" t="str">
        <f>VLOOKUP(E64,VIP!$A$2:$O11795,2,0)</f>
        <v>DRBR258</v>
      </c>
      <c r="G64" s="96" t="str">
        <f>VLOOKUP(E64,'LISTADO ATM'!$A$2:$B$900,2,0)</f>
        <v xml:space="preserve">ATM Oficina Plaza Internacional (Santiago) </v>
      </c>
      <c r="H64" s="96" t="str">
        <f>VLOOKUP(E64,VIP!$A$2:$O16716,7,FALSE)</f>
        <v>Si</v>
      </c>
      <c r="I64" s="96" t="str">
        <f>VLOOKUP(E64,VIP!$A$2:$O8681,8,FALSE)</f>
        <v>Si</v>
      </c>
      <c r="J64" s="96" t="str">
        <f>VLOOKUP(E64,VIP!$A$2:$O8631,8,FALSE)</f>
        <v>Si</v>
      </c>
      <c r="K64" s="96" t="str">
        <f>VLOOKUP(E64,VIP!$A$2:$O12205,6,0)</f>
        <v>NO</v>
      </c>
      <c r="L64" s="98" t="s">
        <v>2536</v>
      </c>
      <c r="M64" s="99" t="s">
        <v>2469</v>
      </c>
      <c r="N64" s="99" t="s">
        <v>2476</v>
      </c>
      <c r="O64" s="96" t="s">
        <v>2525</v>
      </c>
      <c r="P64" s="128"/>
      <c r="Q64" s="100" t="s">
        <v>2536</v>
      </c>
    </row>
    <row r="65" spans="1:17" s="102" customFormat="1" ht="18" x14ac:dyDescent="0.25">
      <c r="A65" s="96" t="str">
        <f>VLOOKUP(E65,'LISTADO ATM'!$A$2:$C$901,3,0)</f>
        <v>DISTRITO NACIONAL</v>
      </c>
      <c r="B65" s="113">
        <v>335813386</v>
      </c>
      <c r="C65" s="97">
        <v>44261.019837962966</v>
      </c>
      <c r="D65" s="96" t="s">
        <v>2472</v>
      </c>
      <c r="E65" s="106">
        <v>545</v>
      </c>
      <c r="F65" s="96" t="str">
        <f>VLOOKUP(E65,VIP!$A$2:$O11648,2,0)</f>
        <v>DRBR995</v>
      </c>
      <c r="G65" s="96" t="str">
        <f>VLOOKUP(E65,'LISTADO ATM'!$A$2:$B$900,2,0)</f>
        <v xml:space="preserve">ATM Oficina Isabel La Católica II  </v>
      </c>
      <c r="H65" s="96" t="str">
        <f>VLOOKUP(E65,VIP!$A$2:$O16569,7,FALSE)</f>
        <v>Si</v>
      </c>
      <c r="I65" s="96" t="str">
        <f>VLOOKUP(E65,VIP!$A$2:$O8534,8,FALSE)</f>
        <v>Si</v>
      </c>
      <c r="J65" s="96" t="str">
        <f>VLOOKUP(E65,VIP!$A$2:$O8484,8,FALSE)</f>
        <v>Si</v>
      </c>
      <c r="K65" s="96" t="str">
        <f>VLOOKUP(E65,VIP!$A$2:$O12058,6,0)</f>
        <v>NO</v>
      </c>
      <c r="L65" s="98" t="s">
        <v>2500</v>
      </c>
      <c r="M65" s="99" t="s">
        <v>2469</v>
      </c>
      <c r="N65" s="99" t="s">
        <v>2476</v>
      </c>
      <c r="O65" s="96" t="s">
        <v>2477</v>
      </c>
      <c r="P65" s="100"/>
      <c r="Q65" s="100" t="s">
        <v>2500</v>
      </c>
    </row>
    <row r="66" spans="1:17" s="102" customFormat="1" ht="18" x14ac:dyDescent="0.25">
      <c r="A66" s="96" t="str">
        <f>VLOOKUP(E66,'LISTADO ATM'!$A$2:$C$901,3,0)</f>
        <v>DISTRITO NACIONAL</v>
      </c>
      <c r="B66" s="113" t="s">
        <v>2510</v>
      </c>
      <c r="C66" s="97">
        <v>44264.416608796295</v>
      </c>
      <c r="D66" s="96" t="s">
        <v>2472</v>
      </c>
      <c r="E66" s="106">
        <v>938</v>
      </c>
      <c r="F66" s="96" t="str">
        <f>VLOOKUP(E66,VIP!$A$2:$O11759,2,0)</f>
        <v>DRBR938</v>
      </c>
      <c r="G66" s="96" t="str">
        <f>VLOOKUP(E66,'LISTADO ATM'!$A$2:$B$900,2,0)</f>
        <v xml:space="preserve">ATM Autobanco Oficina Filadelfia Plaza </v>
      </c>
      <c r="H66" s="96" t="str">
        <f>VLOOKUP(E66,VIP!$A$2:$O16680,7,FALSE)</f>
        <v>Si</v>
      </c>
      <c r="I66" s="96" t="str">
        <f>VLOOKUP(E66,VIP!$A$2:$O8645,8,FALSE)</f>
        <v>Si</v>
      </c>
      <c r="J66" s="96" t="str">
        <f>VLOOKUP(E66,VIP!$A$2:$O8595,8,FALSE)</f>
        <v>Si</v>
      </c>
      <c r="K66" s="96" t="str">
        <f>VLOOKUP(E66,VIP!$A$2:$O12169,6,0)</f>
        <v>NO</v>
      </c>
      <c r="L66" s="98" t="s">
        <v>2462</v>
      </c>
      <c r="M66" s="99" t="s">
        <v>2469</v>
      </c>
      <c r="N66" s="99" t="s">
        <v>2476</v>
      </c>
      <c r="O66" s="96" t="s">
        <v>2477</v>
      </c>
      <c r="P66" s="101"/>
      <c r="Q66" s="100" t="s">
        <v>2462</v>
      </c>
    </row>
    <row r="67" spans="1:17" s="102" customFormat="1" ht="18" x14ac:dyDescent="0.25">
      <c r="A67" s="96" t="str">
        <f>VLOOKUP(E67,'LISTADO ATM'!$A$2:$C$901,3,0)</f>
        <v>DISTRITO NACIONAL</v>
      </c>
      <c r="B67" s="113" t="s">
        <v>2506</v>
      </c>
      <c r="C67" s="97">
        <v>44264.041145833333</v>
      </c>
      <c r="D67" s="96" t="s">
        <v>2189</v>
      </c>
      <c r="E67" s="106">
        <v>335</v>
      </c>
      <c r="F67" s="96" t="str">
        <f>VLOOKUP(E67,VIP!$A$2:$O11756,2,0)</f>
        <v>DRBR335</v>
      </c>
      <c r="G67" s="96" t="str">
        <f>VLOOKUP(E67,'LISTADO ATM'!$A$2:$B$900,2,0)</f>
        <v>ATM Edificio Aster</v>
      </c>
      <c r="H67" s="96" t="str">
        <f>VLOOKUP(E67,VIP!$A$2:$O16677,7,FALSE)</f>
        <v>Si</v>
      </c>
      <c r="I67" s="96" t="str">
        <f>VLOOKUP(E67,VIP!$A$2:$O8642,8,FALSE)</f>
        <v>Si</v>
      </c>
      <c r="J67" s="96" t="str">
        <f>VLOOKUP(E67,VIP!$A$2:$O8592,8,FALSE)</f>
        <v>Si</v>
      </c>
      <c r="K67" s="96" t="str">
        <f>VLOOKUP(E67,VIP!$A$2:$O12166,6,0)</f>
        <v>NO</v>
      </c>
      <c r="L67" s="98" t="s">
        <v>2434</v>
      </c>
      <c r="M67" s="99" t="s">
        <v>2469</v>
      </c>
      <c r="N67" s="99" t="s">
        <v>2476</v>
      </c>
      <c r="O67" s="96" t="s">
        <v>2478</v>
      </c>
      <c r="P67" s="101"/>
      <c r="Q67" s="100" t="s">
        <v>2434</v>
      </c>
    </row>
    <row r="68" spans="1:17" s="102" customFormat="1" ht="18" x14ac:dyDescent="0.25">
      <c r="A68" s="96" t="str">
        <f>VLOOKUP(E68,'LISTADO ATM'!$A$2:$C$901,3,0)</f>
        <v>DISTRITO NACIONAL</v>
      </c>
      <c r="B68" s="113" t="s">
        <v>2522</v>
      </c>
      <c r="C68" s="97">
        <v>44264.475115740737</v>
      </c>
      <c r="D68" s="96" t="s">
        <v>2472</v>
      </c>
      <c r="E68" s="106">
        <v>435</v>
      </c>
      <c r="F68" s="96" t="str">
        <f>VLOOKUP(E68,VIP!$A$2:$O11779,2,0)</f>
        <v>DRBR435</v>
      </c>
      <c r="G68" s="96" t="str">
        <f>VLOOKUP(E68,'LISTADO ATM'!$A$2:$B$900,2,0)</f>
        <v xml:space="preserve">ATM Autobanco Torre I </v>
      </c>
      <c r="H68" s="96" t="str">
        <f>VLOOKUP(E68,VIP!$A$2:$O16700,7,FALSE)</f>
        <v>Si</v>
      </c>
      <c r="I68" s="96" t="str">
        <f>VLOOKUP(E68,VIP!$A$2:$O8665,8,FALSE)</f>
        <v>Si</v>
      </c>
      <c r="J68" s="96" t="str">
        <f>VLOOKUP(E68,VIP!$A$2:$O8615,8,FALSE)</f>
        <v>Si</v>
      </c>
      <c r="K68" s="96" t="str">
        <f>VLOOKUP(E68,VIP!$A$2:$O12189,6,0)</f>
        <v>SI</v>
      </c>
      <c r="L68" s="98" t="s">
        <v>2430</v>
      </c>
      <c r="M68" s="99" t="s">
        <v>2469</v>
      </c>
      <c r="N68" s="99" t="s">
        <v>2476</v>
      </c>
      <c r="O68" s="96" t="s">
        <v>2477</v>
      </c>
      <c r="P68" s="101"/>
      <c r="Q68" s="100" t="s">
        <v>2430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2523</v>
      </c>
      <c r="C69" s="97">
        <v>44264.471435185187</v>
      </c>
      <c r="D69" s="96" t="s">
        <v>2472</v>
      </c>
      <c r="E69" s="106">
        <v>438</v>
      </c>
      <c r="F69" s="96" t="str">
        <f>VLOOKUP(E69,VIP!$A$2:$O11780,2,0)</f>
        <v>DRBR438</v>
      </c>
      <c r="G69" s="96" t="str">
        <f>VLOOKUP(E69,'LISTADO ATM'!$A$2:$B$900,2,0)</f>
        <v xml:space="preserve">ATM Autobanco Torre IV </v>
      </c>
      <c r="H69" s="96" t="str">
        <f>VLOOKUP(E69,VIP!$A$2:$O16701,7,FALSE)</f>
        <v>Si</v>
      </c>
      <c r="I69" s="96" t="str">
        <f>VLOOKUP(E69,VIP!$A$2:$O8666,8,FALSE)</f>
        <v>Si</v>
      </c>
      <c r="J69" s="96" t="str">
        <f>VLOOKUP(E69,VIP!$A$2:$O8616,8,FALSE)</f>
        <v>Si</v>
      </c>
      <c r="K69" s="96" t="str">
        <f>VLOOKUP(E69,VIP!$A$2:$O12190,6,0)</f>
        <v>SI</v>
      </c>
      <c r="L69" s="98" t="s">
        <v>2430</v>
      </c>
      <c r="M69" s="99" t="s">
        <v>2469</v>
      </c>
      <c r="N69" s="99" t="s">
        <v>2476</v>
      </c>
      <c r="O69" s="96" t="s">
        <v>2477</v>
      </c>
      <c r="P69" s="101"/>
      <c r="Q69" s="100" t="s">
        <v>2430</v>
      </c>
    </row>
    <row r="70" spans="1:17" s="102" customFormat="1" ht="18" x14ac:dyDescent="0.25">
      <c r="A70" s="96" t="str">
        <f>VLOOKUP(E70,'LISTADO ATM'!$A$2:$C$901,3,0)</f>
        <v>DISTRITO NACIONAL</v>
      </c>
      <c r="B70" s="113" t="s">
        <v>2520</v>
      </c>
      <c r="C70" s="97">
        <v>44264.57403935185</v>
      </c>
      <c r="D70" s="96" t="s">
        <v>2472</v>
      </c>
      <c r="E70" s="106">
        <v>486</v>
      </c>
      <c r="F70" s="96" t="str">
        <f>VLOOKUP(E70,VIP!$A$2:$O11774,2,0)</f>
        <v>DRBR486</v>
      </c>
      <c r="G70" s="96" t="str">
        <f>VLOOKUP(E70,'LISTADO ATM'!$A$2:$B$900,2,0)</f>
        <v xml:space="preserve">ATM Olé La Caleta </v>
      </c>
      <c r="H70" s="96" t="str">
        <f>VLOOKUP(E70,VIP!$A$2:$O16695,7,FALSE)</f>
        <v>Si</v>
      </c>
      <c r="I70" s="96" t="str">
        <f>VLOOKUP(E70,VIP!$A$2:$O8660,8,FALSE)</f>
        <v>Si</v>
      </c>
      <c r="J70" s="96" t="str">
        <f>VLOOKUP(E70,VIP!$A$2:$O8610,8,FALSE)</f>
        <v>Si</v>
      </c>
      <c r="K70" s="96" t="str">
        <f>VLOOKUP(E70,VIP!$A$2:$O12184,6,0)</f>
        <v>NO</v>
      </c>
      <c r="L70" s="98" t="s">
        <v>2430</v>
      </c>
      <c r="M70" s="99" t="s">
        <v>2469</v>
      </c>
      <c r="N70" s="99" t="s">
        <v>2476</v>
      </c>
      <c r="O70" s="96" t="s">
        <v>2477</v>
      </c>
      <c r="P70" s="101"/>
      <c r="Q70" s="100" t="s">
        <v>2430</v>
      </c>
    </row>
    <row r="71" spans="1:17" s="102" customFormat="1" ht="18" x14ac:dyDescent="0.25">
      <c r="A71" s="96" t="str">
        <f>VLOOKUP(E71,'LISTADO ATM'!$A$2:$C$901,3,0)</f>
        <v>SUR</v>
      </c>
      <c r="B71" s="113" t="s">
        <v>2509</v>
      </c>
      <c r="C71" s="97">
        <v>44264.418726851851</v>
      </c>
      <c r="D71" s="96" t="s">
        <v>2472</v>
      </c>
      <c r="E71" s="106">
        <v>677</v>
      </c>
      <c r="F71" s="96" t="str">
        <f>VLOOKUP(E71,VIP!$A$2:$O11756,2,0)</f>
        <v>DRBR677</v>
      </c>
      <c r="G71" s="96" t="str">
        <f>VLOOKUP(E71,'LISTADO ATM'!$A$2:$B$900,2,0)</f>
        <v>ATM PBG Villa Jaragua</v>
      </c>
      <c r="H71" s="96" t="str">
        <f>VLOOKUP(E71,VIP!$A$2:$O16677,7,FALSE)</f>
        <v>Si</v>
      </c>
      <c r="I71" s="96" t="str">
        <f>VLOOKUP(E71,VIP!$A$2:$O8642,8,FALSE)</f>
        <v>Si</v>
      </c>
      <c r="J71" s="96" t="str">
        <f>VLOOKUP(E71,VIP!$A$2:$O8592,8,FALSE)</f>
        <v>Si</v>
      </c>
      <c r="K71" s="96" t="str">
        <f>VLOOKUP(E71,VIP!$A$2:$O12166,6,0)</f>
        <v>SI</v>
      </c>
      <c r="L71" s="98" t="s">
        <v>2430</v>
      </c>
      <c r="M71" s="99" t="s">
        <v>2469</v>
      </c>
      <c r="N71" s="99" t="s">
        <v>2476</v>
      </c>
      <c r="O71" s="96" t="s">
        <v>2477</v>
      </c>
      <c r="P71" s="101"/>
      <c r="Q71" s="100" t="s">
        <v>2430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2567</v>
      </c>
      <c r="C72" s="97">
        <v>44265.312037037038</v>
      </c>
      <c r="D72" s="96" t="s">
        <v>2189</v>
      </c>
      <c r="E72" s="106">
        <v>43</v>
      </c>
      <c r="F72" s="96" t="str">
        <f>VLOOKUP(E72,VIP!$A$2:$O11801,2,0)</f>
        <v>DRBR043</v>
      </c>
      <c r="G72" s="96" t="str">
        <f>VLOOKUP(E72,'LISTADO ATM'!$A$2:$B$900,2,0)</f>
        <v xml:space="preserve">ATM Zona Franca San Isidro </v>
      </c>
      <c r="H72" s="96" t="str">
        <f>VLOOKUP(E72,VIP!$A$2:$O16722,7,FALSE)</f>
        <v>Si</v>
      </c>
      <c r="I72" s="96" t="str">
        <f>VLOOKUP(E72,VIP!$A$2:$O8687,8,FALSE)</f>
        <v>No</v>
      </c>
      <c r="J72" s="96" t="str">
        <f>VLOOKUP(E72,VIP!$A$2:$O8637,8,FALSE)</f>
        <v>No</v>
      </c>
      <c r="K72" s="96" t="str">
        <f>VLOOKUP(E72,VIP!$A$2:$O12211,6,0)</f>
        <v>NO</v>
      </c>
      <c r="L72" s="98" t="s">
        <v>2493</v>
      </c>
      <c r="M72" s="99" t="s">
        <v>2469</v>
      </c>
      <c r="N72" s="99" t="s">
        <v>2503</v>
      </c>
      <c r="O72" s="96" t="s">
        <v>2478</v>
      </c>
      <c r="P72" s="128"/>
      <c r="Q72" s="100" t="s">
        <v>2493</v>
      </c>
    </row>
    <row r="73" spans="1:17" s="102" customFormat="1" ht="18" x14ac:dyDescent="0.25">
      <c r="A73" s="96" t="str">
        <f>VLOOKUP(E73,'LISTADO ATM'!$A$2:$C$901,3,0)</f>
        <v>ESTE</v>
      </c>
      <c r="B73" s="113" t="s">
        <v>2553</v>
      </c>
      <c r="C73" s="97">
        <v>44264.924884259257</v>
      </c>
      <c r="D73" s="96" t="s">
        <v>2189</v>
      </c>
      <c r="E73" s="106">
        <v>78</v>
      </c>
      <c r="F73" s="96" t="str">
        <f>VLOOKUP(E73,VIP!$A$2:$O11794,2,0)</f>
        <v>DRBR078</v>
      </c>
      <c r="G73" s="96" t="str">
        <f>VLOOKUP(E73,'LISTADO ATM'!$A$2:$B$900,2,0)</f>
        <v xml:space="preserve">ATM Hotel Nickelodeon II ( Punta Cana) </v>
      </c>
      <c r="H73" s="96" t="str">
        <f>VLOOKUP(E73,VIP!$A$2:$O16715,7,FALSE)</f>
        <v>Si</v>
      </c>
      <c r="I73" s="96" t="str">
        <f>VLOOKUP(E73,VIP!$A$2:$O8680,8,FALSE)</f>
        <v>Si</v>
      </c>
      <c r="J73" s="96" t="str">
        <f>VLOOKUP(E73,VIP!$A$2:$O8630,8,FALSE)</f>
        <v>Si</v>
      </c>
      <c r="K73" s="96" t="str">
        <f>VLOOKUP(E73,VIP!$A$2:$O12204,6,0)</f>
        <v/>
      </c>
      <c r="L73" s="98" t="s">
        <v>2493</v>
      </c>
      <c r="M73" s="99" t="s">
        <v>2469</v>
      </c>
      <c r="N73" s="99" t="s">
        <v>2476</v>
      </c>
      <c r="O73" s="96" t="s">
        <v>2478</v>
      </c>
      <c r="P73" s="128"/>
      <c r="Q73" s="100" t="s">
        <v>2493</v>
      </c>
    </row>
    <row r="74" spans="1:17" s="102" customFormat="1" ht="18" x14ac:dyDescent="0.25">
      <c r="A74" s="96" t="str">
        <f>VLOOKUP(E74,'LISTADO ATM'!$A$2:$C$901,3,0)</f>
        <v>NORTE</v>
      </c>
      <c r="B74" s="113" t="s">
        <v>2561</v>
      </c>
      <c r="C74" s="97">
        <v>44264.999178240738</v>
      </c>
      <c r="D74" s="96" t="s">
        <v>2190</v>
      </c>
      <c r="E74" s="106">
        <v>796</v>
      </c>
      <c r="F74" s="96" t="str">
        <f>VLOOKUP(E74,VIP!$A$2:$O11801,2,0)</f>
        <v>DRBR155</v>
      </c>
      <c r="G74" s="96" t="str">
        <f>VLOOKUP(E74,'LISTADO ATM'!$A$2:$B$900,2,0)</f>
        <v xml:space="preserve">ATM Oficina Plaza Ventura (Nagua) </v>
      </c>
      <c r="H74" s="96" t="str">
        <f>VLOOKUP(E74,VIP!$A$2:$O16722,7,FALSE)</f>
        <v>Si</v>
      </c>
      <c r="I74" s="96" t="str">
        <f>VLOOKUP(E74,VIP!$A$2:$O8687,8,FALSE)</f>
        <v>Si</v>
      </c>
      <c r="J74" s="96" t="str">
        <f>VLOOKUP(E74,VIP!$A$2:$O8637,8,FALSE)</f>
        <v>Si</v>
      </c>
      <c r="K74" s="96" t="str">
        <f>VLOOKUP(E74,VIP!$A$2:$O12211,6,0)</f>
        <v>SI</v>
      </c>
      <c r="L74" s="98" t="s">
        <v>2493</v>
      </c>
      <c r="M74" s="99" t="s">
        <v>2469</v>
      </c>
      <c r="N74" s="99" t="s">
        <v>2476</v>
      </c>
      <c r="O74" s="96" t="s">
        <v>2494</v>
      </c>
      <c r="P74" s="128"/>
      <c r="Q74" s="100" t="s">
        <v>2493</v>
      </c>
    </row>
  </sheetData>
  <autoFilter ref="A4:Q50">
    <sortState ref="A5:Q74">
      <sortCondition ref="P4:P5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1:B57 B1:B4 B75:B1048576">
    <cfRule type="duplicateValues" dxfId="113" priority="30"/>
  </conditionalFormatting>
  <conditionalFormatting sqref="B51:B57 B1:B16 B75:B1048576">
    <cfRule type="duplicateValues" dxfId="112" priority="27"/>
  </conditionalFormatting>
  <conditionalFormatting sqref="B17:B19">
    <cfRule type="duplicateValues" dxfId="111" priority="119203"/>
  </conditionalFormatting>
  <conditionalFormatting sqref="E75:E1048576 E1:E57">
    <cfRule type="duplicateValues" dxfId="110" priority="17"/>
  </conditionalFormatting>
  <conditionalFormatting sqref="B24:B57">
    <cfRule type="duplicateValues" dxfId="109" priority="119206"/>
  </conditionalFormatting>
  <conditionalFormatting sqref="B58:B62">
    <cfRule type="duplicateValues" dxfId="108" priority="16"/>
  </conditionalFormatting>
  <conditionalFormatting sqref="B58:B62">
    <cfRule type="duplicateValues" dxfId="107" priority="15"/>
  </conditionalFormatting>
  <conditionalFormatting sqref="E58:E62">
    <cfRule type="duplicateValues" dxfId="106" priority="14"/>
  </conditionalFormatting>
  <conditionalFormatting sqref="B58:B62">
    <cfRule type="duplicateValues" dxfId="105" priority="13"/>
  </conditionalFormatting>
  <conditionalFormatting sqref="B63:B65">
    <cfRule type="duplicateValues" dxfId="104" priority="11"/>
  </conditionalFormatting>
  <conditionalFormatting sqref="B63:B65">
    <cfRule type="duplicateValues" dxfId="103" priority="10"/>
  </conditionalFormatting>
  <conditionalFormatting sqref="E63:E65">
    <cfRule type="duplicateValues" dxfId="102" priority="9"/>
  </conditionalFormatting>
  <conditionalFormatting sqref="B63:B65">
    <cfRule type="duplicateValues" dxfId="101" priority="8"/>
  </conditionalFormatting>
  <conditionalFormatting sqref="B75:B1048576 B1:B65">
    <cfRule type="duplicateValues" dxfId="100" priority="7"/>
  </conditionalFormatting>
  <conditionalFormatting sqref="B66:B74">
    <cfRule type="duplicateValues" dxfId="99" priority="6"/>
  </conditionalFormatting>
  <conditionalFormatting sqref="B66:B74">
    <cfRule type="duplicateValues" dxfId="98" priority="5"/>
  </conditionalFormatting>
  <conditionalFormatting sqref="E66:E74">
    <cfRule type="duplicateValues" dxfId="97" priority="4"/>
  </conditionalFormatting>
  <conditionalFormatting sqref="B66:B74">
    <cfRule type="duplicateValues" dxfId="96" priority="3"/>
  </conditionalFormatting>
  <conditionalFormatting sqref="B66:B74">
    <cfRule type="duplicateValues" dxfId="95" priority="2"/>
  </conditionalFormatting>
  <conditionalFormatting sqref="E1:E1048576">
    <cfRule type="duplicateValues" dxfId="94" priority="1"/>
  </conditionalFormatting>
  <conditionalFormatting sqref="B5:B16">
    <cfRule type="duplicateValues" dxfId="93" priority="119224"/>
  </conditionalFormatting>
  <conditionalFormatting sqref="B20:B23">
    <cfRule type="duplicateValues" dxfId="0" priority="11922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1" zoomScale="80" zoomScaleNormal="80" workbookViewId="0">
      <selection activeCell="B66" sqref="B66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47" t="s">
        <v>2158</v>
      </c>
      <c r="B1" s="148"/>
      <c r="C1" s="148"/>
      <c r="D1" s="148"/>
      <c r="E1" s="149"/>
    </row>
    <row r="2" spans="1:5" ht="25.5" x14ac:dyDescent="0.25">
      <c r="A2" s="150" t="s">
        <v>2474</v>
      </c>
      <c r="B2" s="151"/>
      <c r="C2" s="151"/>
      <c r="D2" s="151"/>
      <c r="E2" s="15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44265.25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44265.708333333336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461</v>
      </c>
      <c r="C9" s="106" t="str">
        <f>VLOOKUP(B9,'[1]LISTADO ATM'!$A$2:$B$820,2,0)</f>
        <v xml:space="preserve">ATM Autobanco Sarasota I </v>
      </c>
      <c r="D9" s="127" t="s">
        <v>2497</v>
      </c>
      <c r="E9" s="126">
        <v>335816761</v>
      </c>
    </row>
    <row r="10" spans="1:5" ht="18" x14ac:dyDescent="0.25">
      <c r="A10" s="111" t="e">
        <f>VLOOKUP(B10,'[1]LISTADO ATM'!$A$2:$C$820,3,0)</f>
        <v>#N/A</v>
      </c>
      <c r="B10" s="106"/>
      <c r="C10" s="106" t="e">
        <f>VLOOKUP(B10,'[1]LISTADO ATM'!$A$2:$B$820,2,0)</f>
        <v>#N/A</v>
      </c>
      <c r="D10" s="127" t="s">
        <v>2497</v>
      </c>
      <c r="E10" s="126"/>
    </row>
    <row r="11" spans="1:5" ht="18" x14ac:dyDescent="0.25">
      <c r="A11" s="111" t="e">
        <f>VLOOKUP(B11,'[1]LISTADO ATM'!$A$2:$C$820,3,0)</f>
        <v>#N/A</v>
      </c>
      <c r="B11" s="106"/>
      <c r="C11" s="106" t="e">
        <f>VLOOKUP(B11,'[1]LISTADO ATM'!$A$2:$B$820,2,0)</f>
        <v>#N/A</v>
      </c>
      <c r="D11" s="127" t="s">
        <v>2497</v>
      </c>
      <c r="E11" s="126"/>
    </row>
    <row r="12" spans="1:5" ht="18" x14ac:dyDescent="0.25">
      <c r="A12" s="111" t="e">
        <f>VLOOKUP(B12,'[1]LISTADO ATM'!$A$2:$C$820,3,0)</f>
        <v>#N/A</v>
      </c>
      <c r="B12" s="106"/>
      <c r="C12" s="106" t="e">
        <f>VLOOKUP(B12,'[1]LISTADO ATM'!$A$2:$B$820,2,0)</f>
        <v>#N/A</v>
      </c>
      <c r="D12" s="127" t="s">
        <v>2497</v>
      </c>
      <c r="E12" s="126"/>
    </row>
    <row r="13" spans="1:5" ht="18" x14ac:dyDescent="0.25">
      <c r="A13" s="111" t="e">
        <f>VLOOKUP(B13,'[1]LISTADO ATM'!$A$2:$C$820,3,0)</f>
        <v>#N/A</v>
      </c>
      <c r="B13" s="106"/>
      <c r="C13" s="106" t="e">
        <f>VLOOKUP(B13,'[1]LISTADO ATM'!$A$2:$B$820,2,0)</f>
        <v>#N/A</v>
      </c>
      <c r="D13" s="127" t="s">
        <v>2497</v>
      </c>
      <c r="E13" s="126"/>
    </row>
    <row r="14" spans="1:5" ht="18" x14ac:dyDescent="0.25">
      <c r="A14" s="111" t="e">
        <f>VLOOKUP(B14,'[1]LISTADO ATM'!$A$2:$C$820,3,0)</f>
        <v>#N/A</v>
      </c>
      <c r="B14" s="106"/>
      <c r="C14" s="106" t="e">
        <f>VLOOKUP(B14,'[1]LISTADO ATM'!$A$2:$B$820,2,0)</f>
        <v>#N/A</v>
      </c>
      <c r="D14" s="127" t="s">
        <v>2497</v>
      </c>
      <c r="E14" s="126"/>
    </row>
    <row r="15" spans="1:5" ht="18" x14ac:dyDescent="0.25">
      <c r="A15" s="111" t="e">
        <f>VLOOKUP(B15,'[1]LISTADO ATM'!$A$2:$C$820,3,0)</f>
        <v>#N/A</v>
      </c>
      <c r="B15" s="106"/>
      <c r="C15" s="106" t="e">
        <f>VLOOKUP(B15,'[1]LISTADO ATM'!$A$2:$B$820,2,0)</f>
        <v>#N/A</v>
      </c>
      <c r="D15" s="127" t="s">
        <v>2497</v>
      </c>
      <c r="E15" s="126"/>
    </row>
    <row r="16" spans="1:5" ht="18" x14ac:dyDescent="0.25">
      <c r="A16" s="111" t="e">
        <f>VLOOKUP(B16,'[1]LISTADO ATM'!$A$2:$C$820,3,0)</f>
        <v>#N/A</v>
      </c>
      <c r="B16" s="106"/>
      <c r="C16" s="106" t="e">
        <f>VLOOKUP(B16,'[1]LISTADO ATM'!$A$2:$B$820,2,0)</f>
        <v>#N/A</v>
      </c>
      <c r="D16" s="127" t="s">
        <v>2497</v>
      </c>
      <c r="E16" s="126"/>
    </row>
    <row r="17" spans="1:6" ht="18.75" thickBot="1" x14ac:dyDescent="0.3">
      <c r="A17" s="108" t="s">
        <v>2428</v>
      </c>
      <c r="B17" s="114">
        <f>COUNT(B9:B16)</f>
        <v>1</v>
      </c>
      <c r="C17" s="136"/>
      <c r="D17" s="156"/>
      <c r="E17" s="137"/>
    </row>
    <row r="18" spans="1:6" ht="15.75" thickBot="1" x14ac:dyDescent="0.3">
      <c r="E18" s="110"/>
      <c r="F18" s="168"/>
    </row>
    <row r="19" spans="1:6" ht="18.75" thickBot="1" x14ac:dyDescent="0.3">
      <c r="A19" s="138" t="s">
        <v>2430</v>
      </c>
      <c r="B19" s="139"/>
      <c r="C19" s="139"/>
      <c r="D19" s="139"/>
      <c r="E19" s="140"/>
    </row>
    <row r="20" spans="1:6" ht="18" x14ac:dyDescent="0.25">
      <c r="A20" s="104" t="s">
        <v>15</v>
      </c>
      <c r="B20" s="105" t="s">
        <v>2426</v>
      </c>
      <c r="C20" s="105" t="s">
        <v>46</v>
      </c>
      <c r="D20" s="105" t="s">
        <v>2432</v>
      </c>
      <c r="E20" s="121" t="s">
        <v>2427</v>
      </c>
    </row>
    <row r="21" spans="1:6" ht="18" x14ac:dyDescent="0.25">
      <c r="A21" s="111" t="str">
        <f>VLOOKUP(B21,'[1]LISTADO ATM'!$A$2:$C$820,3,0)</f>
        <v>SUR</v>
      </c>
      <c r="B21" s="106">
        <v>677</v>
      </c>
      <c r="C21" s="106" t="str">
        <f>VLOOKUP(B21,'[1]LISTADO ATM'!$A$2:$B$820,2,0)</f>
        <v>ATM PBG Villa Jaragua</v>
      </c>
      <c r="D21" s="124" t="s">
        <v>2454</v>
      </c>
      <c r="E21" s="126">
        <v>335815649</v>
      </c>
    </row>
    <row r="22" spans="1:6" ht="18" x14ac:dyDescent="0.25">
      <c r="A22" s="111" t="str">
        <f>VLOOKUP(B22,'[1]LISTADO ATM'!$A$2:$C$820,3,0)</f>
        <v>DISTRITO NACIONAL</v>
      </c>
      <c r="B22" s="106">
        <v>435</v>
      </c>
      <c r="C22" s="106" t="str">
        <f>VLOOKUP(B22,'[1]LISTADO ATM'!$A$2:$B$820,2,0)</f>
        <v xml:space="preserve">ATM Autobanco Torre I </v>
      </c>
      <c r="D22" s="124" t="s">
        <v>2454</v>
      </c>
      <c r="E22" s="126">
        <v>335815903</v>
      </c>
    </row>
    <row r="23" spans="1:6" ht="18" x14ac:dyDescent="0.25">
      <c r="A23" s="111" t="str">
        <f>VLOOKUP(B23,'[1]LISTADO ATM'!$A$2:$C$820,3,0)</f>
        <v>DISTRITO NACIONAL</v>
      </c>
      <c r="B23" s="106">
        <v>486</v>
      </c>
      <c r="C23" s="106" t="str">
        <f>VLOOKUP(B23,'[1]LISTADO ATM'!$A$2:$B$820,2,0)</f>
        <v xml:space="preserve">ATM Olé La Caleta </v>
      </c>
      <c r="D23" s="124" t="s">
        <v>2454</v>
      </c>
      <c r="E23" s="126">
        <v>335816120</v>
      </c>
    </row>
    <row r="24" spans="1:6" ht="18" x14ac:dyDescent="0.25">
      <c r="A24" s="111" t="str">
        <f>VLOOKUP(B24,'[1]LISTADO ATM'!$A$2:$C$820,3,0)</f>
        <v>DISTRITO NACIONAL</v>
      </c>
      <c r="B24" s="106">
        <v>438</v>
      </c>
      <c r="C24" s="106" t="str">
        <f>VLOOKUP(B24,'[1]LISTADO ATM'!$A$2:$B$820,2,0)</f>
        <v xml:space="preserve">ATM Autobanco Torre IV </v>
      </c>
      <c r="D24" s="124" t="s">
        <v>2454</v>
      </c>
      <c r="E24" s="126">
        <v>335815879</v>
      </c>
    </row>
    <row r="25" spans="1:6" ht="18" x14ac:dyDescent="0.25">
      <c r="A25" s="111" t="e">
        <f>VLOOKUP(B25,'[1]LISTADO ATM'!$A$2:$C$820,3,0)</f>
        <v>#N/A</v>
      </c>
      <c r="B25" s="106"/>
      <c r="C25" s="106" t="e">
        <f>VLOOKUP(B25,'[1]LISTADO ATM'!$A$2:$B$820,2,0)</f>
        <v>#N/A</v>
      </c>
      <c r="D25" s="124" t="s">
        <v>2454</v>
      </c>
      <c r="E25" s="126"/>
    </row>
    <row r="26" spans="1:6" ht="18" x14ac:dyDescent="0.25">
      <c r="A26" s="111" t="e">
        <f>VLOOKUP(B26,'[1]LISTADO ATM'!$A$2:$C$820,3,0)</f>
        <v>#N/A</v>
      </c>
      <c r="B26" s="106"/>
      <c r="C26" s="106" t="e">
        <f>VLOOKUP(B26,'[1]LISTADO ATM'!$A$2:$B$820,2,0)</f>
        <v>#N/A</v>
      </c>
      <c r="D26" s="124" t="s">
        <v>2454</v>
      </c>
      <c r="E26" s="126"/>
    </row>
    <row r="27" spans="1:6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24" t="s">
        <v>2454</v>
      </c>
      <c r="E27" s="126"/>
    </row>
    <row r="28" spans="1:6" ht="18" x14ac:dyDescent="0.25">
      <c r="A28" s="111" t="e">
        <f>VLOOKUP(B28,'[1]LISTADO ATM'!$A$2:$C$820,3,0)</f>
        <v>#N/A</v>
      </c>
      <c r="B28" s="106"/>
      <c r="C28" s="106" t="e">
        <f>VLOOKUP(B28,'[1]LISTADO ATM'!$A$2:$B$820,2,0)</f>
        <v>#N/A</v>
      </c>
      <c r="D28" s="124" t="s">
        <v>2454</v>
      </c>
      <c r="E28" s="126"/>
    </row>
    <row r="29" spans="1:6" ht="18.75" thickBot="1" x14ac:dyDescent="0.3">
      <c r="A29" s="112" t="s">
        <v>2428</v>
      </c>
      <c r="B29" s="114">
        <f>COUNT(B21:B28)</f>
        <v>4</v>
      </c>
      <c r="C29" s="123"/>
      <c r="D29" s="123"/>
      <c r="E29" s="123"/>
    </row>
    <row r="30" spans="1:6" ht="15.75" thickBot="1" x14ac:dyDescent="0.3">
      <c r="E30" s="110"/>
    </row>
    <row r="31" spans="1:6" ht="18.75" thickBot="1" x14ac:dyDescent="0.3">
      <c r="A31" s="138" t="s">
        <v>2573</v>
      </c>
      <c r="B31" s="139"/>
      <c r="C31" s="139"/>
      <c r="D31" s="139"/>
      <c r="E31" s="140"/>
    </row>
    <row r="32" spans="1:6" ht="18" x14ac:dyDescent="0.25">
      <c r="A32" s="104" t="s">
        <v>15</v>
      </c>
      <c r="B32" s="105" t="s">
        <v>2426</v>
      </c>
      <c r="C32" s="105" t="s">
        <v>46</v>
      </c>
      <c r="D32" s="105" t="s">
        <v>2432</v>
      </c>
      <c r="E32" s="121" t="s">
        <v>2427</v>
      </c>
    </row>
    <row r="33" spans="1:5" ht="18" x14ac:dyDescent="0.25">
      <c r="A33" s="111" t="str">
        <f>VLOOKUP(B33,'[1]LISTADO ATM'!$A$2:$C$820,3,0)</f>
        <v>DISTRITO NACIONAL</v>
      </c>
      <c r="B33" s="106">
        <v>938</v>
      </c>
      <c r="C33" s="106" t="str">
        <f>VLOOKUP(B33,'[1]LISTADO ATM'!$A$2:$B$820,2,0)</f>
        <v xml:space="preserve">ATM Autobanco Oficina Filadelfia Plaza </v>
      </c>
      <c r="D33" s="106" t="s">
        <v>2495</v>
      </c>
      <c r="E33" s="126">
        <v>335815643</v>
      </c>
    </row>
    <row r="34" spans="1:5" ht="18" x14ac:dyDescent="0.25">
      <c r="A34" s="111" t="e">
        <f>VLOOKUP(B34,'[1]LISTADO ATM'!$A$2:$C$820,3,0)</f>
        <v>#N/A</v>
      </c>
      <c r="B34" s="106"/>
      <c r="C34" s="106" t="e">
        <f>VLOOKUP(B34,'[1]LISTADO ATM'!$A$2:$B$820,2,0)</f>
        <v>#N/A</v>
      </c>
      <c r="D34" s="106" t="s">
        <v>2495</v>
      </c>
      <c r="E34" s="126"/>
    </row>
    <row r="35" spans="1:5" ht="18" x14ac:dyDescent="0.25">
      <c r="A35" s="111" t="e">
        <f>VLOOKUP(B35,'[1]LISTADO ATM'!$A$2:$C$820,3,0)</f>
        <v>#N/A</v>
      </c>
      <c r="B35" s="106"/>
      <c r="C35" s="106" t="e">
        <f>VLOOKUP(B35,'[1]LISTADO ATM'!$A$2:$B$820,2,0)</f>
        <v>#N/A</v>
      </c>
      <c r="D35" s="106" t="s">
        <v>2495</v>
      </c>
      <c r="E35" s="126"/>
    </row>
    <row r="36" spans="1:5" ht="18" x14ac:dyDescent="0.25">
      <c r="A36" s="111" t="e">
        <f>VLOOKUP(B36,'[1]LISTADO ATM'!$A$2:$C$820,3,0)</f>
        <v>#N/A</v>
      </c>
      <c r="B36" s="106"/>
      <c r="C36" s="106" t="e">
        <f>VLOOKUP(B36,'[1]LISTADO ATM'!$A$2:$B$820,2,0)</f>
        <v>#N/A</v>
      </c>
      <c r="D36" s="106" t="s">
        <v>2495</v>
      </c>
      <c r="E36" s="126"/>
    </row>
    <row r="37" spans="1:5" ht="18" x14ac:dyDescent="0.25">
      <c r="A37" s="111" t="e">
        <f>VLOOKUP(B37,'[1]LISTADO ATM'!$A$2:$C$820,3,0)</f>
        <v>#N/A</v>
      </c>
      <c r="B37" s="106"/>
      <c r="C37" s="106" t="e">
        <f>VLOOKUP(B37,'[1]LISTADO ATM'!$A$2:$B$820,2,0)</f>
        <v>#N/A</v>
      </c>
      <c r="D37" s="106" t="s">
        <v>2495</v>
      </c>
      <c r="E37" s="126"/>
    </row>
    <row r="38" spans="1:5" ht="18" x14ac:dyDescent="0.25">
      <c r="A38" s="111" t="e">
        <f>VLOOKUP(B38,'[1]LISTADO ATM'!$A$2:$C$820,3,0)</f>
        <v>#N/A</v>
      </c>
      <c r="B38" s="106"/>
      <c r="C38" s="106" t="e">
        <f>VLOOKUP(B38,'[1]LISTADO ATM'!$A$2:$B$820,2,0)</f>
        <v>#N/A</v>
      </c>
      <c r="D38" s="106" t="s">
        <v>2495</v>
      </c>
      <c r="E38" s="126"/>
    </row>
    <row r="39" spans="1:5" ht="18" x14ac:dyDescent="0.25">
      <c r="A39" s="111" t="e">
        <f>VLOOKUP(B39,'[1]LISTADO ATM'!$A$2:$C$820,3,0)</f>
        <v>#N/A</v>
      </c>
      <c r="B39" s="106"/>
      <c r="C39" s="106" t="e">
        <f>VLOOKUP(B39,'[1]LISTADO ATM'!$A$2:$B$820,2,0)</f>
        <v>#N/A</v>
      </c>
      <c r="D39" s="106" t="s">
        <v>2495</v>
      </c>
      <c r="E39" s="126"/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06" t="s">
        <v>2495</v>
      </c>
      <c r="E40" s="126"/>
    </row>
    <row r="41" spans="1:5" ht="18.75" thickBot="1" x14ac:dyDescent="0.3">
      <c r="A41" s="108" t="s">
        <v>2428</v>
      </c>
      <c r="B41" s="114">
        <f>COUNT(B33:B40)</f>
        <v>1</v>
      </c>
      <c r="C41" s="123"/>
      <c r="D41" s="107"/>
      <c r="E41" s="125"/>
    </row>
    <row r="42" spans="1:5" ht="15.75" thickBot="1" x14ac:dyDescent="0.3">
      <c r="E42" s="110"/>
    </row>
    <row r="43" spans="1:5" ht="18.75" thickBot="1" x14ac:dyDescent="0.3">
      <c r="A43" s="141" t="s">
        <v>2429</v>
      </c>
      <c r="B43" s="142"/>
      <c r="E43" s="110"/>
    </row>
    <row r="44" spans="1:5" ht="18.75" thickBot="1" x14ac:dyDescent="0.3">
      <c r="A44" s="143">
        <f>+B29+B41</f>
        <v>5</v>
      </c>
      <c r="B44" s="144"/>
      <c r="E44" s="110"/>
    </row>
    <row r="45" spans="1:5" ht="15.75" thickBot="1" x14ac:dyDescent="0.3">
      <c r="E45" s="110"/>
    </row>
    <row r="46" spans="1:5" ht="18.75" thickBot="1" x14ac:dyDescent="0.3">
      <c r="A46" s="138" t="s">
        <v>2431</v>
      </c>
      <c r="B46" s="139"/>
      <c r="C46" s="139"/>
      <c r="D46" s="139"/>
      <c r="E46" s="140"/>
    </row>
    <row r="47" spans="1:5" ht="18" x14ac:dyDescent="0.25">
      <c r="A47" s="115" t="s">
        <v>15</v>
      </c>
      <c r="B47" s="105" t="s">
        <v>2426</v>
      </c>
      <c r="C47" s="109" t="s">
        <v>46</v>
      </c>
      <c r="D47" s="145" t="s">
        <v>2432</v>
      </c>
      <c r="E47" s="146"/>
    </row>
    <row r="48" spans="1:5" ht="18" x14ac:dyDescent="0.25">
      <c r="A48" s="106" t="str">
        <f>VLOOKUP(B48,'[1]LISTADO ATM'!$A$2:$C$820,3,0)</f>
        <v>DISTRITO NACIONAL</v>
      </c>
      <c r="B48" s="106">
        <v>560</v>
      </c>
      <c r="C48" s="111" t="str">
        <f>VLOOKUP(B48,'[1]LISTADO ATM'!$A$2:$B$820,2,0)</f>
        <v xml:space="preserve">ATM Junta Central Electoral </v>
      </c>
      <c r="D48" s="134" t="s">
        <v>2502</v>
      </c>
      <c r="E48" s="135"/>
    </row>
    <row r="49" spans="1:5" ht="18" x14ac:dyDescent="0.25">
      <c r="A49" s="106" t="str">
        <f>VLOOKUP(B49,'[1]LISTADO ATM'!$A$2:$C$820,3,0)</f>
        <v>NORTE</v>
      </c>
      <c r="B49" s="106">
        <v>283</v>
      </c>
      <c r="C49" s="111" t="str">
        <f>VLOOKUP(B49,'[1]LISTADO ATM'!$A$2:$B$820,2,0)</f>
        <v xml:space="preserve">ATM Oficina Nibaje </v>
      </c>
      <c r="D49" s="134" t="s">
        <v>2502</v>
      </c>
      <c r="E49" s="135"/>
    </row>
    <row r="50" spans="1:5" ht="18" x14ac:dyDescent="0.25">
      <c r="A50" s="106" t="str">
        <f>VLOOKUP(B50,'[1]LISTADO ATM'!$A$2:$C$820,3,0)</f>
        <v>DISTRITO NACIONAL</v>
      </c>
      <c r="B50" s="106">
        <v>551</v>
      </c>
      <c r="C50" s="111" t="str">
        <f>VLOOKUP(B50,'[1]LISTADO ATM'!$A$2:$B$820,2,0)</f>
        <v xml:space="preserve">ATM Oficina Padre Castellanos </v>
      </c>
      <c r="D50" s="134" t="s">
        <v>2502</v>
      </c>
      <c r="E50" s="135"/>
    </row>
    <row r="51" spans="1:5" ht="18" x14ac:dyDescent="0.25">
      <c r="A51" s="106" t="str">
        <f>VLOOKUP(B51,'[1]LISTADO ATM'!$A$2:$C$820,3,0)</f>
        <v>ESTE</v>
      </c>
      <c r="B51" s="106">
        <v>608</v>
      </c>
      <c r="C51" s="111" t="str">
        <f>VLOOKUP(B51,'[1]LISTADO ATM'!$A$2:$B$820,2,0)</f>
        <v xml:space="preserve">ATM Oficina Jumbo (San Pedro) </v>
      </c>
      <c r="D51" s="134" t="s">
        <v>2502</v>
      </c>
      <c r="E51" s="135"/>
    </row>
    <row r="52" spans="1:5" ht="18" x14ac:dyDescent="0.25">
      <c r="A52" s="106" t="str">
        <f>VLOOKUP(B52,'[1]LISTADO ATM'!$A$2:$C$820,3,0)</f>
        <v>DISTRITO NACIONAL</v>
      </c>
      <c r="B52" s="106">
        <v>596</v>
      </c>
      <c r="C52" s="111" t="str">
        <f>VLOOKUP(B52,'[1]LISTADO ATM'!$A$2:$B$820,2,0)</f>
        <v xml:space="preserve">ATM Autobanco Malecón Center </v>
      </c>
      <c r="D52" s="134" t="s">
        <v>2502</v>
      </c>
      <c r="E52" s="135"/>
    </row>
    <row r="53" spans="1:5" ht="18" x14ac:dyDescent="0.25">
      <c r="A53" s="106" t="e">
        <f>VLOOKUP(B53,'[1]LISTADO ATM'!$A$2:$C$820,3,0)</f>
        <v>#N/A</v>
      </c>
      <c r="B53" s="106"/>
      <c r="C53" s="111" t="e">
        <f>VLOOKUP(B53,'[1]LISTADO ATM'!$A$2:$B$820,2,0)</f>
        <v>#N/A</v>
      </c>
      <c r="D53" s="129"/>
      <c r="E53" s="130"/>
    </row>
    <row r="54" spans="1:5" ht="18" x14ac:dyDescent="0.25">
      <c r="A54" s="106" t="e">
        <f>VLOOKUP(B54,'[1]LISTADO ATM'!$A$2:$C$820,3,0)</f>
        <v>#N/A</v>
      </c>
      <c r="B54" s="106"/>
      <c r="C54" s="111" t="e">
        <f>VLOOKUP(B54,'[1]LISTADO ATM'!$A$2:$B$820,2,0)</f>
        <v>#N/A</v>
      </c>
      <c r="D54" s="129"/>
      <c r="E54" s="130"/>
    </row>
    <row r="55" spans="1:5" ht="18" x14ac:dyDescent="0.25">
      <c r="A55" s="106" t="e">
        <f>VLOOKUP(B55,'[1]LISTADO ATM'!$A$2:$C$820,3,0)</f>
        <v>#N/A</v>
      </c>
      <c r="B55" s="106"/>
      <c r="C55" s="111" t="e">
        <f>VLOOKUP(B55,'[1]LISTADO ATM'!$A$2:$B$820,2,0)</f>
        <v>#N/A</v>
      </c>
      <c r="D55" s="129"/>
      <c r="E55" s="130"/>
    </row>
    <row r="56" spans="1:5" ht="18" x14ac:dyDescent="0.25">
      <c r="A56" s="106" t="e">
        <f>VLOOKUP(B56,'[1]LISTADO ATM'!$A$2:$C$820,3,0)</f>
        <v>#N/A</v>
      </c>
      <c r="B56" s="106"/>
      <c r="C56" s="111" t="e">
        <f>VLOOKUP(B56,'[1]LISTADO ATM'!$A$2:$B$820,2,0)</f>
        <v>#N/A</v>
      </c>
      <c r="D56" s="129"/>
      <c r="E56" s="130"/>
    </row>
    <row r="57" spans="1:5" ht="18" x14ac:dyDescent="0.25">
      <c r="A57" s="106" t="e">
        <f>VLOOKUP(B57,'[1]LISTADO ATM'!$A$2:$C$820,3,0)</f>
        <v>#N/A</v>
      </c>
      <c r="B57" s="106"/>
      <c r="C57" s="111" t="e">
        <f>VLOOKUP(B57,'[1]LISTADO ATM'!$A$2:$B$820,2,0)</f>
        <v>#N/A</v>
      </c>
      <c r="D57" s="129"/>
      <c r="E57" s="130"/>
    </row>
    <row r="58" spans="1:5" ht="18.75" thickBot="1" x14ac:dyDescent="0.3">
      <c r="A58" s="108" t="s">
        <v>2428</v>
      </c>
      <c r="B58" s="114">
        <f>COUNT(B48:B53)</f>
        <v>5</v>
      </c>
      <c r="C58" s="123"/>
      <c r="D58" s="136"/>
      <c r="E58" s="137"/>
    </row>
  </sheetData>
  <mergeCells count="16">
    <mergeCell ref="D51:E51"/>
    <mergeCell ref="D52:E52"/>
    <mergeCell ref="D58:E58"/>
    <mergeCell ref="A46:E46"/>
    <mergeCell ref="D47:E47"/>
    <mergeCell ref="D48:E48"/>
    <mergeCell ref="D49:E49"/>
    <mergeCell ref="D50:E50"/>
    <mergeCell ref="C17:E17"/>
    <mergeCell ref="A19:E19"/>
    <mergeCell ref="A31:E31"/>
    <mergeCell ref="A43:B43"/>
    <mergeCell ref="A44:B44"/>
    <mergeCell ref="A1:E1"/>
    <mergeCell ref="A2:E2"/>
    <mergeCell ref="A7:E7"/>
  </mergeCells>
  <phoneticPr fontId="47" type="noConversion"/>
  <conditionalFormatting sqref="B58:B1048576 B29:B31 B1:B7 B33:B46 B9:B19">
    <cfRule type="duplicateValues" dxfId="92" priority="11"/>
  </conditionalFormatting>
  <conditionalFormatting sqref="B29:B31">
    <cfRule type="duplicateValues" dxfId="91" priority="12"/>
  </conditionalFormatting>
  <conditionalFormatting sqref="B58:B1048576 B1:B7 B21:B31 B33:B46 B9:B19">
    <cfRule type="duplicateValues" dxfId="90" priority="13"/>
  </conditionalFormatting>
  <conditionalFormatting sqref="B48">
    <cfRule type="duplicateValues" dxfId="89" priority="9"/>
  </conditionalFormatting>
  <conditionalFormatting sqref="B48">
    <cfRule type="duplicateValues" dxfId="88" priority="10"/>
  </conditionalFormatting>
  <conditionalFormatting sqref="B1:B1048576">
    <cfRule type="duplicateValues" dxfId="87" priority="6"/>
    <cfRule type="duplicateValues" dxfId="86" priority="8"/>
  </conditionalFormatting>
  <conditionalFormatting sqref="B17">
    <cfRule type="duplicateValues" dxfId="85" priority="7"/>
  </conditionalFormatting>
  <conditionalFormatting sqref="E58:E1048576 E1:E48">
    <cfRule type="duplicateValues" dxfId="84" priority="14"/>
  </conditionalFormatting>
  <conditionalFormatting sqref="E49:E50">
    <cfRule type="duplicateValues" dxfId="83" priority="15"/>
  </conditionalFormatting>
  <conditionalFormatting sqref="E53:E57">
    <cfRule type="duplicateValues" dxfId="82" priority="17"/>
  </conditionalFormatting>
  <conditionalFormatting sqref="E53:E1048576 E1:E50">
    <cfRule type="duplicateValues" dxfId="81" priority="5"/>
  </conditionalFormatting>
  <conditionalFormatting sqref="E51">
    <cfRule type="duplicateValues" dxfId="80" priority="4"/>
  </conditionalFormatting>
  <conditionalFormatting sqref="E51">
    <cfRule type="duplicateValues" dxfId="79" priority="3"/>
  </conditionalFormatting>
  <conditionalFormatting sqref="E52">
    <cfRule type="duplicateValues" dxfId="78" priority="2"/>
  </conditionalFormatting>
  <conditionalFormatting sqref="E52">
    <cfRule type="duplicateValues" dxfId="77" priority="1"/>
  </conditionalFormatting>
  <conditionalFormatting sqref="B49:B57">
    <cfRule type="duplicateValues" dxfId="76" priority="18"/>
  </conditionalFormatting>
  <conditionalFormatting sqref="B48:B57">
    <cfRule type="duplicateValues" dxfId="75" priority="19"/>
  </conditionalFormatting>
  <conditionalFormatting sqref="B21:B28">
    <cfRule type="duplicateValues" dxfId="74" priority="1192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2501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2496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2498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2492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2490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3" priority="119152"/>
  </conditionalFormatting>
  <conditionalFormatting sqref="A7:A11">
    <cfRule type="duplicateValues" dxfId="72" priority="119156"/>
    <cfRule type="duplicateValues" dxfId="71" priority="119157"/>
  </conditionalFormatting>
  <conditionalFormatting sqref="A7:A11">
    <cfRule type="duplicateValues" dxfId="70" priority="119160"/>
    <cfRule type="duplicateValues" dxfId="69" priority="119161"/>
  </conditionalFormatting>
  <conditionalFormatting sqref="B37:B39">
    <cfRule type="duplicateValues" dxfId="68" priority="219"/>
    <cfRule type="duplicateValues" dxfId="67" priority="220"/>
  </conditionalFormatting>
  <conditionalFormatting sqref="B37:B39">
    <cfRule type="duplicateValues" dxfId="66" priority="218"/>
  </conditionalFormatting>
  <conditionalFormatting sqref="B37:B39">
    <cfRule type="duplicateValues" dxfId="65" priority="217"/>
  </conditionalFormatting>
  <conditionalFormatting sqref="B37:B39">
    <cfRule type="duplicateValues" dxfId="64" priority="215"/>
    <cfRule type="duplicateValues" dxfId="63" priority="216"/>
  </conditionalFormatting>
  <conditionalFormatting sqref="B3">
    <cfRule type="duplicateValues" dxfId="62" priority="193"/>
    <cfRule type="duplicateValues" dxfId="61" priority="194"/>
  </conditionalFormatting>
  <conditionalFormatting sqref="B3">
    <cfRule type="duplicateValues" dxfId="60" priority="192"/>
  </conditionalFormatting>
  <conditionalFormatting sqref="B3">
    <cfRule type="duplicateValues" dxfId="59" priority="191"/>
  </conditionalFormatting>
  <conditionalFormatting sqref="B3">
    <cfRule type="duplicateValues" dxfId="58" priority="189"/>
    <cfRule type="duplicateValues" dxfId="57" priority="190"/>
  </conditionalFormatting>
  <conditionalFormatting sqref="A4:A6">
    <cfRule type="duplicateValues" dxfId="56" priority="188"/>
  </conditionalFormatting>
  <conditionalFormatting sqref="A4:A6">
    <cfRule type="duplicateValues" dxfId="55" priority="186"/>
    <cfRule type="duplicateValues" dxfId="54" priority="187"/>
  </conditionalFormatting>
  <conditionalFormatting sqref="A4:A6">
    <cfRule type="duplicateValues" dxfId="53" priority="184"/>
    <cfRule type="duplicateValues" dxfId="52" priority="185"/>
  </conditionalFormatting>
  <conditionalFormatting sqref="A3:A6">
    <cfRule type="duplicateValues" dxfId="51" priority="165"/>
  </conditionalFormatting>
  <conditionalFormatting sqref="A3:A6">
    <cfRule type="duplicateValues" dxfId="50" priority="163"/>
    <cfRule type="duplicateValues" dxfId="49" priority="164"/>
  </conditionalFormatting>
  <conditionalFormatting sqref="A3:A6">
    <cfRule type="duplicateValues" dxfId="48" priority="161"/>
    <cfRule type="duplicateValues" dxfId="47" priority="162"/>
  </conditionalFormatting>
  <conditionalFormatting sqref="B4:B6">
    <cfRule type="duplicateValues" dxfId="46" priority="158"/>
    <cfRule type="duplicateValues" dxfId="45" priority="159"/>
  </conditionalFormatting>
  <conditionalFormatting sqref="B4:B6">
    <cfRule type="duplicateValues" dxfId="44" priority="157"/>
  </conditionalFormatting>
  <conditionalFormatting sqref="B4:B6">
    <cfRule type="duplicateValues" dxfId="43" priority="156"/>
  </conditionalFormatting>
  <conditionalFormatting sqref="B4:B6">
    <cfRule type="duplicateValues" dxfId="42" priority="154"/>
    <cfRule type="duplicateValues" dxfId="4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8.67460648147971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69"/>
  </conditionalFormatting>
  <conditionalFormatting sqref="E9:E1048576 E1:E2">
    <cfRule type="duplicateValues" dxfId="39" priority="99250"/>
  </conditionalFormatting>
  <conditionalFormatting sqref="E4">
    <cfRule type="duplicateValues" dxfId="38" priority="62"/>
  </conditionalFormatting>
  <conditionalFormatting sqref="E5:E8">
    <cfRule type="duplicateValues" dxfId="37" priority="60"/>
  </conditionalFormatting>
  <conditionalFormatting sqref="B12">
    <cfRule type="duplicateValues" dxfId="36" priority="34"/>
    <cfRule type="duplicateValues" dxfId="35" priority="35"/>
    <cfRule type="duplicateValues" dxfId="34" priority="36"/>
  </conditionalFormatting>
  <conditionalFormatting sqref="B12">
    <cfRule type="duplicateValues" dxfId="33" priority="33"/>
  </conditionalFormatting>
  <conditionalFormatting sqref="B12">
    <cfRule type="duplicateValues" dxfId="32" priority="31"/>
    <cfRule type="duplicateValues" dxfId="31" priority="32"/>
  </conditionalFormatting>
  <conditionalFormatting sqref="B12">
    <cfRule type="duplicateValues" dxfId="30" priority="28"/>
    <cfRule type="duplicateValues" dxfId="29" priority="29"/>
    <cfRule type="duplicateValues" dxfId="28" priority="30"/>
  </conditionalFormatting>
  <conditionalFormatting sqref="B12">
    <cfRule type="duplicateValues" dxfId="27" priority="27"/>
  </conditionalFormatting>
  <conditionalFormatting sqref="B12">
    <cfRule type="duplicateValues" dxfId="26" priority="25"/>
    <cfRule type="duplicateValues" dxfId="25" priority="26"/>
  </conditionalFormatting>
  <conditionalFormatting sqref="B12">
    <cfRule type="duplicateValues" dxfId="24" priority="24"/>
  </conditionalFormatting>
  <conditionalFormatting sqref="B12">
    <cfRule type="duplicateValues" dxfId="23" priority="21"/>
    <cfRule type="duplicateValues" dxfId="22" priority="22"/>
    <cfRule type="duplicateValues" dxfId="21" priority="23"/>
  </conditionalFormatting>
  <conditionalFormatting sqref="B12">
    <cfRule type="duplicateValues" dxfId="20" priority="20"/>
  </conditionalFormatting>
  <conditionalFormatting sqref="B12">
    <cfRule type="duplicateValues" dxfId="19" priority="19"/>
  </conditionalFormatting>
  <conditionalFormatting sqref="B14">
    <cfRule type="duplicateValues" dxfId="18" priority="18"/>
  </conditionalFormatting>
  <conditionalFormatting sqref="B14">
    <cfRule type="duplicateValues" dxfId="17" priority="15"/>
    <cfRule type="duplicateValues" dxfId="16" priority="16"/>
    <cfRule type="duplicateValues" dxfId="15" priority="17"/>
  </conditionalFormatting>
  <conditionalFormatting sqref="B14"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8"/>
  </conditionalFormatting>
  <conditionalFormatting sqref="B14">
    <cfRule type="duplicateValues" dxfId="7" priority="7"/>
  </conditionalFormatting>
  <conditionalFormatting sqref="B14">
    <cfRule type="duplicateValues" dxfId="6" priority="4"/>
    <cfRule type="duplicateValues" dxfId="5" priority="5"/>
    <cfRule type="duplicateValues" dxfId="4" priority="6"/>
  </conditionalFormatting>
  <conditionalFormatting sqref="B14">
    <cfRule type="duplicateValues" dxfId="3" priority="2"/>
    <cfRule type="duplicateValues" dxfId="2" priority="3"/>
  </conditionalFormatting>
  <conditionalFormatting sqref="C14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2491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2021-03-10T15:15:06Z</dcterms:modified>
</cp:coreProperties>
</file>