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6" l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0" i="16"/>
  <c r="A40" i="16"/>
  <c r="C39" i="16"/>
  <c r="A39" i="16"/>
  <c r="C38" i="16"/>
  <c r="A38" i="16"/>
  <c r="B34" i="16"/>
  <c r="A4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1" i="1" l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69" i="1" l="1"/>
  <c r="A68" i="1"/>
  <c r="A67" i="1"/>
  <c r="A66" i="1"/>
  <c r="A65" i="1"/>
  <c r="A64" i="1"/>
  <c r="A63" i="1"/>
  <c r="A61" i="1"/>
  <c r="A59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59" i="1"/>
  <c r="G59" i="1"/>
  <c r="H59" i="1"/>
  <c r="I59" i="1"/>
  <c r="J59" i="1"/>
  <c r="K59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62" i="1"/>
  <c r="A60" i="1"/>
  <c r="A95" i="1"/>
  <c r="A94" i="1"/>
  <c r="A93" i="1"/>
  <c r="A92" i="1"/>
  <c r="A91" i="1"/>
  <c r="A90" i="1"/>
  <c r="A89" i="1"/>
  <c r="A88" i="1"/>
  <c r="A87" i="1"/>
  <c r="A86" i="1"/>
  <c r="F86" i="1"/>
  <c r="G86" i="1"/>
  <c r="H86" i="1"/>
  <c r="I86" i="1"/>
  <c r="J86" i="1"/>
  <c r="K8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2" i="1"/>
  <c r="G62" i="1"/>
  <c r="H62" i="1"/>
  <c r="I62" i="1"/>
  <c r="J62" i="1"/>
  <c r="K62" i="1"/>
  <c r="F60" i="1"/>
  <c r="G60" i="1"/>
  <c r="H60" i="1"/>
  <c r="I60" i="1"/>
  <c r="J60" i="1"/>
  <c r="K6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73" i="1"/>
  <c r="G73" i="1"/>
  <c r="H73" i="1"/>
  <c r="I73" i="1"/>
  <c r="J73" i="1"/>
  <c r="K73" i="1"/>
  <c r="A73" i="1"/>
  <c r="A58" i="1"/>
  <c r="A57" i="1"/>
  <c r="A56" i="1"/>
  <c r="A55" i="1"/>
  <c r="A54" i="1"/>
  <c r="A53" i="1"/>
  <c r="A52" i="1"/>
  <c r="A5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85" i="1" l="1"/>
  <c r="G85" i="1"/>
  <c r="H85" i="1"/>
  <c r="I85" i="1"/>
  <c r="J85" i="1"/>
  <c r="K85" i="1"/>
  <c r="F84" i="1"/>
  <c r="G84" i="1"/>
  <c r="H84" i="1"/>
  <c r="I84" i="1"/>
  <c r="J84" i="1"/>
  <c r="K84" i="1"/>
  <c r="F50" i="1"/>
  <c r="G50" i="1"/>
  <c r="H50" i="1"/>
  <c r="I50" i="1"/>
  <c r="J50" i="1"/>
  <c r="K50" i="1"/>
  <c r="A85" i="1"/>
  <c r="A84" i="1"/>
  <c r="A50" i="1"/>
  <c r="A49" i="1"/>
  <c r="A48" i="1"/>
  <c r="A47" i="1"/>
  <c r="A46" i="1"/>
  <c r="A4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3" i="1" l="1"/>
  <c r="A44" i="1"/>
  <c r="A43" i="1"/>
  <c r="A42" i="1"/>
  <c r="A41" i="1"/>
  <c r="A40" i="1"/>
  <c r="A82" i="1"/>
  <c r="F83" i="1"/>
  <c r="G83" i="1"/>
  <c r="H83" i="1"/>
  <c r="I83" i="1"/>
  <c r="J83" i="1"/>
  <c r="K83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82" i="1"/>
  <c r="G82" i="1"/>
  <c r="H82" i="1"/>
  <c r="I82" i="1"/>
  <c r="J82" i="1"/>
  <c r="K82" i="1"/>
  <c r="A77" i="1" l="1"/>
  <c r="A78" i="1"/>
  <c r="A27" i="1"/>
  <c r="A28" i="1"/>
  <c r="A29" i="1"/>
  <c r="A30" i="1"/>
  <c r="A79" i="1"/>
  <c r="A31" i="1"/>
  <c r="A32" i="1"/>
  <c r="A33" i="1"/>
  <c r="A34" i="1"/>
  <c r="A35" i="1"/>
  <c r="A80" i="1"/>
  <c r="A36" i="1"/>
  <c r="A37" i="1"/>
  <c r="A81" i="1"/>
  <c r="A38" i="1"/>
  <c r="A39" i="1"/>
  <c r="F77" i="1"/>
  <c r="G77" i="1"/>
  <c r="H77" i="1"/>
  <c r="I77" i="1"/>
  <c r="J77" i="1"/>
  <c r="K77" i="1"/>
  <c r="F78" i="1"/>
  <c r="G78" i="1"/>
  <c r="H78" i="1"/>
  <c r="I78" i="1"/>
  <c r="J78" i="1"/>
  <c r="K78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79" i="1"/>
  <c r="G79" i="1"/>
  <c r="H79" i="1"/>
  <c r="I79" i="1"/>
  <c r="J79" i="1"/>
  <c r="K79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80" i="1"/>
  <c r="G80" i="1"/>
  <c r="H80" i="1"/>
  <c r="I80" i="1"/>
  <c r="J80" i="1"/>
  <c r="K80" i="1"/>
  <c r="F36" i="1"/>
  <c r="G36" i="1"/>
  <c r="H36" i="1"/>
  <c r="I36" i="1"/>
  <c r="J36" i="1"/>
  <c r="K36" i="1"/>
  <c r="F37" i="1"/>
  <c r="G37" i="1"/>
  <c r="H37" i="1"/>
  <c r="I37" i="1"/>
  <c r="J37" i="1"/>
  <c r="K37" i="1"/>
  <c r="F81" i="1"/>
  <c r="G81" i="1"/>
  <c r="H81" i="1"/>
  <c r="I81" i="1"/>
  <c r="J81" i="1"/>
  <c r="K81" i="1"/>
  <c r="F38" i="1"/>
  <c r="G38" i="1"/>
  <c r="H38" i="1"/>
  <c r="I38" i="1"/>
  <c r="J38" i="1"/>
  <c r="K38" i="1"/>
  <c r="F39" i="1"/>
  <c r="G39" i="1"/>
  <c r="H39" i="1"/>
  <c r="I39" i="1"/>
  <c r="J39" i="1"/>
  <c r="K39" i="1"/>
  <c r="F26" i="1"/>
  <c r="G26" i="1"/>
  <c r="H26" i="1"/>
  <c r="I26" i="1"/>
  <c r="J26" i="1"/>
  <c r="K26" i="1"/>
  <c r="A76" i="1"/>
  <c r="A23" i="1"/>
  <c r="A24" i="1"/>
  <c r="A25" i="1"/>
  <c r="A26" i="1"/>
  <c r="F76" i="1"/>
  <c r="G76" i="1"/>
  <c r="H76" i="1"/>
  <c r="I76" i="1"/>
  <c r="J76" i="1"/>
  <c r="K76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A12" i="1"/>
  <c r="A1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75" i="1"/>
  <c r="A8" i="1"/>
  <c r="A7" i="1"/>
  <c r="F10" i="1"/>
  <c r="G10" i="1"/>
  <c r="H10" i="1"/>
  <c r="I10" i="1"/>
  <c r="J10" i="1"/>
  <c r="K10" i="1"/>
  <c r="F9" i="1"/>
  <c r="G9" i="1"/>
  <c r="H9" i="1"/>
  <c r="I9" i="1"/>
  <c r="J9" i="1"/>
  <c r="K9" i="1"/>
  <c r="F75" i="1"/>
  <c r="G75" i="1"/>
  <c r="H75" i="1"/>
  <c r="I75" i="1"/>
  <c r="J75" i="1"/>
  <c r="K75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F74" i="1"/>
  <c r="G74" i="1"/>
  <c r="H74" i="1"/>
  <c r="I74" i="1"/>
  <c r="J74" i="1"/>
  <c r="K74" i="1"/>
  <c r="A5" i="1"/>
  <c r="A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F70" i="1"/>
  <c r="G70" i="1"/>
  <c r="H70" i="1"/>
  <c r="I70" i="1"/>
  <c r="J70" i="1"/>
  <c r="K7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<sst xmlns="http://schemas.openxmlformats.org/spreadsheetml/2006/main" count="13549" uniqueCount="2641">
  <si>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</si>
  <si>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</si>
  <si>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</si>
  <si>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</si>
  <si>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</si>
  <si>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</si>
  <si>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</si>
  <si>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</si>
  <si>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</si>
  <si>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</si>
  <si>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</si>
  <si>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</si>
  <si>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</si>
  <si>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</si>
  <si>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</si>
  <si>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</si>
  <si>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</si>
  <si>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</si>
  <si>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</si>
  <si>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</si>
  <si>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</si>
  <si>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</si>
  <si>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</si>
  <si>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</si>
  <si>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</si>
  <si>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</si>
  <si>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</si>
  <si>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</si>
  <si>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</si>
  <si>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</si>
  <si>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</si>
  <si>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</si>
  <si>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</si>
  <si>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</si>
  <si>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</si>
  <si>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</si>
  <si>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</si>
  <si>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</si>
  <si>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</si>
  <si>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</si>
  <si>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</si>
  <si>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</si>
  <si>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</si>
  <si>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</si>
  <si>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</si>
  <si>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</si>
  <si>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</si>
  <si>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</si>
  <si>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</si>
  <si>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</si>
  <si>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</si>
  <si>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</si>
  <si>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</si>
  <si>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</si>
  <si>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</si>
  <si>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</si>
  <si>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</si>
  <si>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</si>
  <si>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</si>
  <si>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</si>
  <si>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</si>
  <si>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</si>
  <si>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</si>
  <si>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</si>
  <si>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</si>
  <si>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</si>
  <si>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</si>
  <si>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</si>
  <si>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</si>
  <si>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</si>
  <si>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</si>
  <si>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</si>
  <si>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</si>
  <si>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</si>
  <si>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</si>
  <si>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</si>
  <si>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</si>
  <si>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</si>
  <si>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</si>
  <si>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</si>
  <si>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</si>
  <si>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</si>
  <si>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</si>
  <si>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</si>
  <si>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</si>
  <si>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</si>
  <si>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</si>
  <si>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</si>
  <si>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</si>
  <si>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</si>
  <si>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</si>
  <si>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</si>
  <si>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</si>
  <si>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</si>
  <si>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</si>
  <si>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</si>
  <si>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</si>
  <si>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</si>
  <si>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</si>
  <si>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</si>
  <si>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</si>
  <si>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</si>
  <si>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</si>
  <si>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</si>
  <si>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</si>
  <si>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</si>
  <si>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</si>
  <si>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</si>
  <si>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</si>
  <si>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</si>
  <si>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</si>
  <si>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</si>
  <si>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</si>
  <si>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</si>
  <si>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</si>
  <si>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</si>
  <si>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</si>
  <si>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</si>
  <si>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</si>
  <si>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</si>
  <si>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</si>
  <si>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</si>
  <si>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</si>
  <si>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</si>
  <si>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</si>
  <si>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</si>
  <si>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</si>
  <si>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</si>
  <si>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</si>
  <si>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</si>
  <si>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</si>
  <si>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</si>
  <si>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</si>
  <si>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</si>
  <si>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</si>
  <si>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</si>
  <si>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</si>
  <si>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</si>
  <si>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</si>
  <si>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</si>
  <si>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</si>
  <si>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</si>
  <si>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</si>
  <si>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</si>
  <si>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</si>
  <si>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</si>
  <si>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</si>
  <si>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</si>
  <si>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</si>
  <si>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</si>
  <si>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</si>
  <si>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</si>
  <si>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</si>
  <si>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</si>
  <si>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</si>
  <si>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</si>
  <si>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</si>
  <si>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</si>
  <si>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</si>
  <si>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</si>
  <si>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</si>
  <si>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</si>
  <si>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</si>
  <si>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</si>
  <si>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</si>
  <si>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</si>
  <si>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</si>
  <si>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</si>
  <si>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</si>
  <si>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</si>
  <si>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</si>
  <si>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</si>
  <si>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</si>
  <si>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</si>
  <si>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</si>
  <si>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</si>
  <si>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</si>
  <si>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</si>
  <si>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</si>
  <si>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</si>
  <si>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</si>
  <si>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</si>
  <si>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</si>
  <si>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</si>
  <si>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</si>
  <si>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</si>
  <si>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</si>
  <si>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</si>
  <si>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</si>
  <si>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</si>
  <si>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</si>
  <si>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</si>
  <si>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</si>
  <si>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</si>
  <si>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</si>
  <si>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</si>
  <si>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</si>
  <si>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</si>
  <si>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</si>
  <si>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</si>
  <si>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</si>
  <si>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</si>
  <si>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</si>
  <si>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</si>
  <si>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</si>
  <si>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</si>
  <si>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</si>
  <si>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</si>
  <si>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</si>
  <si>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</si>
  <si>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</si>
  <si>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</si>
  <si>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</si>
  <si>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</si>
  <si>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</si>
  <si>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</si>
  <si>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</si>
  <si>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</si>
  <si>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</si>
  <si>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</si>
  <si>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</si>
  <si>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</si>
  <si>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</si>
  <si>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</si>
  <si>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</si>
  <si>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</si>
  <si>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</si>
  <si>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</si>
  <si>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</si>
  <si>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</si>
  <si>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</si>
  <si>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</si>
  <si>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</si>
  <si>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</si>
  <si>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</si>
  <si>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</si>
  <si>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</si>
  <si>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</si>
  <si>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</si>
  <si>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</si>
  <si>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</si>
  <si>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</si>
  <si>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</si>
  <si>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</si>
  <si>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</si>
  <si>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</si>
  <si>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</si>
  <si>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</si>
  <si>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</si>
  <si>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</si>
  <si>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</si>
  <si>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</si>
  <si>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</si>
  <si>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</si>
  <si>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</si>
  <si>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</si>
  <si>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</si>
  <si>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</si>
  <si>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</si>
  <si>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</si>
  <si>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</si>
  <si>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</si>
  <si>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</si>
  <si>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</si>
  <si>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</si>
  <si>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</si>
  <si>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</si>
  <si>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</si>
  <si>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</si>
  <si>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</si>
  <si>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</si>
  <si>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</si>
  <si>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</si>
  <si>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</si>
  <si>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</si>
  <si>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</si>
  <si>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</si>
  <si>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</si>
  <si>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</si>
  <si>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</si>
  <si>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</si>
  <si>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</si>
  <si>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</si>
  <si>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</si>
  <si>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</si>
  <si>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</si>
  <si>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</si>
  <si>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</si>
  <si>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</si>
  <si>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</si>
  <si>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</si>
  <si>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</si>
  <si>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</si>
  <si>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</si>
  <si>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</si>
  <si>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</si>
  <si>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</si>
  <si>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</si>
  <si>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</si>
  <si>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</si>
  <si>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</si>
  <si>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</si>
  <si>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</si>
  <si>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</si>
  <si>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</si>
  <si>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</si>
  <si>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</si>
  <si>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</si>
  <si>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</si>
  <si>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</si>
  <si>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</si>
  <si>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</si>
  <si>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</si>
  <si>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</si>
  <si>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</si>
  <si>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</si>
  <si>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</si>
  <si>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</si>
  <si>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</si>
  <si>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</si>
  <si>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</si>
  <si>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</si>
  <si>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</si>
  <si>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</si>
  <si>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</si>
  <si>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</si>
  <si>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</si>
  <si>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</si>
  <si>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</si>
  <si>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</si>
  <si>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</si>
  <si>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</si>
  <si>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</si>
  <si>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</si>
  <si>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</si>
  <si>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</si>
  <si>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</si>
  <si>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</si>
  <si>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</si>
  <si>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</si>
  <si>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</si>
  <si>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</si>
  <si>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</si>
  <si>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</si>
  <si>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</si>
  <si>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</si>
  <si>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</si>
  <si>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</si>
  <si>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</si>
  <si>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</si>
  <si>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</si>
  <si>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</si>
  <si>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</si>
  <si>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</si>
  <si>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</si>
  <si>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</si>
  <si>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</si>
  <si>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</si>
  <si>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</si>
  <si>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</si>
  <si>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</si>
  <si>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</si>
  <si>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</si>
  <si>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</si>
  <si>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</si>
  <si>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</si>
  <si>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</si>
  <si>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</si>
  <si>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</si>
  <si>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</si>
  <si>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</si>
  <si>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</si>
  <si>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</si>
  <si>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</si>
  <si>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</si>
  <si>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</si>
  <si>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</si>
  <si>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</si>
  <si>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</si>
  <si>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</si>
  <si>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</si>
  <si>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</si>
  <si>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</si>
  <si>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</si>
  <si>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</si>
  <si>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</si>
  <si>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</si>
  <si>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</si>
  <si>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</si>
  <si>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</si>
  <si>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</si>
  <si>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</si>
  <si>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</si>
  <si>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</si>
  <si>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</si>
  <si>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</si>
  <si>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</si>
  <si>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</si>
  <si>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</si>
  <si>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</si>
  <si>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</si>
  <si>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</si>
  <si>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</si>
  <si>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</si>
  <si>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</si>
  <si>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</si>
  <si>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</si>
  <si>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</si>
  <si>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</si>
  <si>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</si>
  <si>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</si>
  <si>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</si>
  <si>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</si>
  <si>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</si>
  <si>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</si>
  <si>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</si>
  <si>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</si>
  <si>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</si>
  <si>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</si>
  <si>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</si>
  <si>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</si>
  <si>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</si>
  <si>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</si>
  <si>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</si>
  <si>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</si>
  <si>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</si>
  <si>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</si>
  <si>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</si>
  <si>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</si>
  <si>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</si>
  <si>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</si>
  <si>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</si>
  <si>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</si>
  <si>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</si>
  <si>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</si>
  <si>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</si>
  <si>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</si>
  <si>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</si>
  <si>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</si>
  <si>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</si>
  <si>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</si>
  <si>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</si>
  <si>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</si>
  <si>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</si>
  <si>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</si>
  <si>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</si>
  <si>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</si>
  <si>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</si>
  <si>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</si>
  <si>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</si>
  <si>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</si>
  <si>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</si>
  <si>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</si>
  <si>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</si>
  <si>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</si>
  <si>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</si>
  <si>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</si>
  <si>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</si>
  <si>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</si>
  <si>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</si>
  <si>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</si>
  <si>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</si>
  <si>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</si>
  <si>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</si>
  <si>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</si>
  <si>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</si>
  <si>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</si>
  <si>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</si>
  <si>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</si>
  <si>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</si>
  <si>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</si>
  <si>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</si>
  <si>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</si>
  <si>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</si>
  <si>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</si>
  <si>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</si>
  <si>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</si>
  <si>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</si>
  <si>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</si>
  <si>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</si>
  <si>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</si>
  <si>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</si>
  <si>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</si>
  <si>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</si>
  <si>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</si>
  <si>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</si>
  <si>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</si>
  <si>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</si>
  <si>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</si>
  <si>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</si>
  <si>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</si>
  <si>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</si>
  <si>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</si>
  <si>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</si>
  <si>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</si>
  <si>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</si>
  <si>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</si>
  <si>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</si>
  <si>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</si>
  <si>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</si>
  <si>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</si>
  <si>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</si>
  <si>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</si>
  <si>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</si>
  <si>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</si>
  <si>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</si>
  <si>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</si>
  <si>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</si>
  <si>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</si>
  <si>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</si>
  <si>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</si>
  <si>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</si>
  <si>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</si>
  <si>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</si>
  <si>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</si>
  <si>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</si>
  <si>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</si>
  <si>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</si>
  <si>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</si>
  <si>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</si>
  <si>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</si>
  <si>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</si>
  <si>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</si>
  <si>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</si>
  <si>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</si>
  <si>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</si>
  <si>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</si>
  <si>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</si>
  <si>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</si>
  <si>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</si>
  <si>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</si>
  <si>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</si>
  <si>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</si>
  <si>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</si>
  <si>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</si>
  <si>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</si>
  <si>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</si>
  <si>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</si>
  <si>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</si>
  <si>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</si>
  <si>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</si>
  <si>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</si>
  <si>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</si>
  <si>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</si>
  <si>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</si>
  <si>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</si>
  <si>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</si>
  <si>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</si>
  <si>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</si>
  <si>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</si>
  <si>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</si>
  <si>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</si>
  <si>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</si>
  <si>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</si>
  <si>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</si>
  <si>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</si>
  <si>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</si>
  <si>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</si>
  <si>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</si>
  <si>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</si>
  <si>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</si>
  <si>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</si>
  <si>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</si>
  <si>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</si>
  <si>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</si>
  <si>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</si>
  <si>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</si>
  <si>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</si>
  <si>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</si>
  <si>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</si>
  <si>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</si>
  <si>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</si>
  <si>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</si>
  <si>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</si>
  <si>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</si>
  <si>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</si>
  <si>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</si>
  <si>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</si>
  <si>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</si>
  <si>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</si>
  <si>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</si>
  <si>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</si>
  <si>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</si>
  <si>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</si>
  <si>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</si>
  <si>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</si>
  <si>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</si>
  <si>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</si>
  <si>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</si>
  <si>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</si>
  <si>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</si>
  <si>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</si>
  <si>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</si>
  <si>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</si>
  <si>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</si>
  <si>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</si>
  <si>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</si>
  <si>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</si>
  <si>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</si>
  <si>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</si>
  <si>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</si>
  <si>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</si>
  <si>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</si>
  <si>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</si>
  <si>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</si>
  <si>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</si>
  <si>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</si>
  <si>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</si>
  <si>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</si>
  <si>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</si>
  <si>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</si>
  <si>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</si>
  <si>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</si>
  <si>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</si>
  <si>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</si>
  <si>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</si>
  <si>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</si>
  <si>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</si>
  <si>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</si>
  <si>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</si>
  <si>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</si>
  <si>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</si>
  <si>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</si>
  <si>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</si>
  <si>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</si>
  <si>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</si>
  <si>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</si>
  <si>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</si>
  <si>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</si>
  <si>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</si>
  <si>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</si>
  <si>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</si>
  <si>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</si>
  <si>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</si>
  <si>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</si>
  <si>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</si>
  <si>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</si>
  <si>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</si>
  <si>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</si>
  <si>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</si>
  <si>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</si>
  <si>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</si>
  <si>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</si>
  <si>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</si>
  <si>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</si>
  <si>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</si>
  <si>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</si>
  <si>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</si>
  <si>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</si>
  <si>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</si>
  <si>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</si>
  <si>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</si>
  <si>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</si>
  <si>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</si>
  <si>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</si>
  <si>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</si>
  <si>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</si>
  <si>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</si>
  <si>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</si>
  <si>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</si>
  <si>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</si>
  <si>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</si>
  <si>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</si>
  <si>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</si>
  <si>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</si>
  <si>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</si>
  <si>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</si>
  <si>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</si>
  <si>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</si>
  <si>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</si>
  <si>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</si>
  <si>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</si>
  <si>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</si>
  <si>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</si>
  <si>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</si>
  <si>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</si>
  <si>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</si>
  <si>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</si>
  <si>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</si>
  <si>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</si>
  <si>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</si>
  <si>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</si>
  <si>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</si>
  <si>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</si>
  <si>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</si>
  <si>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</si>
  <si>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</si>
  <si>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</si>
  <si>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</si>
  <si>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</si>
  <si>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</si>
  <si>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</si>
  <si>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</si>
  <si>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</si>
  <si>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</si>
  <si>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</si>
  <si>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</si>
  <si>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</si>
  <si>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</si>
  <si>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</si>
  <si>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</si>
  <si>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</si>
  <si>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</si>
  <si>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</si>
  <si>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</si>
  <si>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</si>
  <si>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</si>
  <si>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</si>
  <si>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</si>
  <si>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</si>
  <si>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</si>
  <si>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</si>
  <si>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</si>
  <si>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</si>
  <si>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</si>
  <si>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</si>
  <si>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</si>
  <si>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</si>
  <si>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</si>
  <si>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</si>
  <si>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</si>
  <si>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</si>
  <si>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</si>
  <si>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</si>
  <si>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</si>
  <si>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</si>
  <si>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</si>
  <si>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</si>
  <si>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</si>
  <si>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</si>
  <si>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</si>
  <si>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</si>
  <si>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</si>
  <si>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</si>
  <si>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</si>
  <si>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</si>
  <si>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</si>
  <si>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</si>
  <si>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</si>
  <si>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</si>
  <si>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</si>
  <si>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</si>
  <si>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</si>
  <si>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</si>
  <si>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</si>
  <si>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</si>
  <si>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</si>
  <si>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</si>
  <si>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</si>
  <si>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</si>
  <si>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</si>
  <si>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</si>
  <si>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</si>
  <si>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</si>
  <si>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</si>
  <si>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</si>
  <si>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</si>
  <si>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</si>
  <si>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</si>
  <si>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</si>
  <si>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</si>
  <si>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</si>
  <si>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</si>
  <si>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</si>
  <si>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</si>
  <si>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</si>
  <si>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</si>
  <si>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</si>
  <si>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</si>
  <si>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</si>
  <si>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</si>
  <si>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</si>
  <si>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</si>
  <si>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</si>
  <si>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</si>
  <si>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</si>
  <si>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</si>
  <si>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</si>
  <si>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</si>
  <si>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</si>
  <si>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</si>
  <si>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</si>
  <si>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</si>
  <si>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</si>
  <si>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</si>
  <si>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</si>
  <si>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</si>
  <si>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</si>
  <si>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</si>
  <si>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</si>
  <si>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</si>
  <si>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</si>
  <si>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</si>
  <si>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</si>
  <si>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</si>
  <si>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</si>
  <si>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</si>
  <si>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</si>
  <si>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</si>
  <si>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</si>
  <si>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</si>
  <si>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</si>
  <si>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</si>
  <si>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</si>
  <si>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</si>
  <si>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</si>
  <si>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</si>
  <si>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</si>
  <si>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</si>
  <si>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</si>
  <si>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</si>
  <si>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</si>
  <si>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</si>
  <si>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</si>
  <si>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</si>
  <si>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</si>
  <si>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</si>
  <si>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</si>
  <si>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</si>
  <si>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</si>
  <si>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</si>
  <si>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</si>
  <si>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</si>
  <si>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</si>
  <si>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</si>
  <si>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</si>
  <si>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</si>
  <si>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</si>
  <si>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</si>
  <si>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</si>
  <si>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</si>
  <si>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</si>
  <si>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</si>
  <si>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</si>
  <si>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</si>
  <si>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</si>
  <si>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</si>
  <si>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</si>
  <si>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</si>
  <si>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</si>
  <si>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</si>
  <si>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</si>
  <si>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</si>
  <si>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</si>
  <si>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</si>
  <si>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</si>
  <si>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</si>
  <si>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</si>
  <si>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</si>
  <si>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</si>
  <si>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</si>
  <si>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</si>
  <si>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</si>
  <si>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</si>
  <si>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</si>
  <si>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</si>
  <si>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</si>
  <si>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</si>
  <si>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</si>
  <si>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</si>
  <si>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</si>
  <si>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</si>
  <si>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</si>
  <si>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</si>
  <si>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</si>
  <si>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</si>
  <si>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</si>
  <si>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</si>
  <si>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</si>
  <si>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</si>
  <si>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</si>
  <si>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</si>
  <si>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</si>
  <si>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</si>
  <si>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</si>
  <si>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</si>
  <si>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</si>
  <si>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</si>
  <si>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</si>
  <si>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</si>
  <si>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</si>
  <si>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</si>
  <si>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</si>
  <si>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</si>
  <si>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</si>
  <si>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</si>
  <si>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</si>
  <si>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</si>
  <si>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</si>
  <si>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</si>
  <si>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</si>
  <si>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</si>
  <si>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</si>
  <si>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</si>
  <si>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</si>
  <si>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</si>
  <si>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</si>
  <si>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</si>
  <si>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</si>
  <si>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</si>
  <si>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</si>
  <si>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</si>
  <si>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</si>
  <si>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</si>
  <si>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</si>
  <si>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</si>
  <si>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</si>
  <si>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</si>
  <si>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</si>
  <si>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</si>
  <si>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</si>
  <si>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</si>
  <si>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</si>
  <si>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</si>
  <si>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</si>
  <si>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</si>
  <si>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</si>
  <si>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</si>
  <si>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</si>
  <si>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</si>
  <si>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</si>
  <si>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</si>
  <si>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</si>
  <si>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</si>
  <si>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</si>
  <si>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</si>
  <si>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</si>
  <si>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</si>
  <si>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</si>
  <si>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</si>
  <si>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</si>
  <si>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</si>
  <si>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</si>
  <si>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</si>
  <si>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</si>
  <si>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</si>
  <si>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</si>
  <si>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</si>
  <si>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</si>
  <si>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</si>
  <si>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</si>
  <si>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</si>
  <si>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</si>
  <si>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</si>
  <si>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</si>
  <si>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</si>
  <si>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</si>
  <si>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</si>
  <si>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</si>
  <si>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</si>
  <si>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</si>
  <si>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</si>
  <si>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</si>
  <si>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</si>
  <si>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</si>
  <si>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</si>
  <si>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</si>
  <si>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</si>
  <si>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</si>
  <si>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</si>
  <si>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</si>
  <si>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</si>
  <si>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</si>
  <si>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</si>
  <si>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</si>
  <si>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</si>
  <si>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</si>
  <si>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</si>
  <si>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</si>
  <si>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</si>
  <si>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</si>
  <si>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</si>
  <si>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</si>
  <si>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</si>
  <si>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</si>
  <si>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</si>
  <si>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</si>
  <si>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</si>
  <si>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</si>
  <si>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</si>
  <si>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</si>
  <si>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</si>
  <si>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</si>
  <si>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</si>
  <si>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</si>
  <si>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</si>
  <si>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</si>
  <si>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</si>
  <si>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</si>
  <si>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</si>
  <si>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</si>
  <si>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</si>
  <si>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</si>
  <si>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</si>
  <si>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</si>
  <si>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</si>
  <si>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</si>
  <si>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</si>
  <si>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</si>
  <si>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</si>
  <si>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</si>
  <si>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</si>
  <si>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</si>
  <si>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</si>
  <si>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</si>
  <si>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</si>
  <si>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</si>
  <si>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</si>
  <si>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</si>
  <si>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</si>
  <si>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</si>
  <si>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</si>
  <si>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</si>
  <si>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</si>
  <si>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</si>
  <si>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</si>
  <si>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</si>
  <si>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</si>
  <si>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</si>
  <si>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</si>
  <si>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</si>
  <si>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</si>
  <si>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</si>
  <si>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</si>
  <si>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</si>
  <si>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</si>
  <si>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</si>
  <si>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</si>
  <si>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</si>
  <si>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</si>
  <si>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</si>
  <si>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</si>
  <si>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</si>
  <si>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</si>
  <si>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</si>
  <si>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</si>
  <si>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</si>
  <si>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</si>
  <si>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</si>
  <si>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</si>
  <si>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</si>
  <si>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</si>
  <si>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</si>
  <si>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</si>
  <si>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</si>
  <si>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</si>
  <si>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</si>
  <si>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</si>
  <si>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</si>
  <si>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</si>
  <si>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</si>
  <si>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</si>
  <si>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</si>
  <si>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</si>
  <si>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</si>
  <si>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</si>
  <si>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</si>
  <si>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</si>
  <si>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</si>
  <si>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</si>
  <si>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</si>
  <si>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</si>
  <si>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</si>
  <si>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</si>
  <si>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</si>
  <si>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</si>
  <si>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</si>
  <si>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</si>
  <si>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</si>
  <si>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</si>
  <si>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</si>
  <si>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</si>
  <si>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</si>
  <si>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</si>
  <si>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</si>
  <si>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</si>
  <si>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</si>
  <si>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</si>
  <si>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</si>
  <si>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</si>
  <si>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</si>
  <si>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</si>
  <si>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</si>
  <si>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</si>
  <si>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</si>
  <si>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</si>
  <si>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</si>
  <si>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</si>
  <si>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</si>
  <si>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</si>
  <si>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</si>
  <si>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</si>
  <si>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</si>
  <si>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</si>
  <si>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</si>
  <si>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</si>
  <si>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</si>
  <si>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</si>
  <si>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</si>
  <si>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</si>
  <si>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</si>
  <si>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</si>
  <si>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</si>
  <si>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</si>
  <si>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</si>
  <si>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</si>
  <si>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</si>
  <si>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</si>
  <si>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</si>
  <si>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</si>
  <si>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</si>
  <si>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</si>
  <si>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</si>
  <si>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</si>
  <si>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</si>
  <si>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</si>
  <si>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</si>
  <si>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</si>
  <si>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</si>
  <si>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</si>
  <si>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</si>
  <si>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</si>
  <si>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</si>
  <si>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</si>
  <si>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</si>
  <si>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</si>
  <si>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</si>
  <si>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</si>
  <si>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</si>
  <si>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</si>
  <si>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</si>
  <si>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</si>
  <si>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</si>
  <si>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</si>
  <si>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</si>
  <si>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</si>
  <si>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</si>
  <si>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</si>
  <si>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</si>
  <si>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</si>
  <si>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</si>
  <si>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</si>
  <si>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</si>
  <si>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</si>
  <si>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</si>
  <si>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</si>
  <si>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</si>
  <si>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</si>
  <si>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</si>
  <si>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</si>
  <si>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</si>
  <si>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</si>
  <si>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</si>
  <si>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</si>
  <si>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</si>
  <si>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</si>
  <si>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</si>
  <si>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</si>
  <si>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</si>
  <si>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</si>
  <si>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</si>
  <si>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</si>
  <si>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</si>
  <si>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</si>
  <si>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</si>
  <si>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</si>
  <si>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</si>
  <si>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</si>
  <si>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</si>
  <si>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</si>
  <si>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</si>
  <si>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</si>
  <si>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</si>
  <si>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</si>
  <si>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</si>
  <si>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</si>
  <si>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</si>
  <si>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</si>
  <si>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</si>
  <si>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</si>
  <si>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</si>
  <si>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</si>
  <si>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</si>
  <si>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</si>
  <si>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</si>
  <si>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</si>
  <si>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</si>
  <si>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</si>
  <si>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</si>
  <si>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</si>
  <si>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</si>
  <si>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</si>
  <si>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</si>
  <si>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</si>
  <si>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</si>
  <si>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</si>
  <si>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</si>
  <si>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</si>
  <si>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</si>
  <si>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</si>
  <si>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</si>
  <si>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</si>
  <si>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</si>
  <si>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</si>
  <si>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</si>
  <si>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</si>
  <si>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</si>
  <si>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</si>
  <si>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</si>
  <si>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</si>
  <si>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</si>
  <si>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</si>
  <si>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</si>
  <si>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</si>
  <si>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</si>
  <si>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</si>
  <si>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</si>
  <si>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</si>
  <si>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</si>
  <si>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</si>
  <si>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</si>
  <si>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</si>
  <si>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</si>
  <si>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</si>
  <si>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</si>
  <si>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</si>
  <si>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</si>
  <si>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</si>
  <si>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</si>
  <si>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</si>
  <si>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</si>
  <si>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</si>
  <si>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</si>
  <si>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</si>
  <si>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</si>
  <si>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</si>
  <si>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</si>
  <si>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</si>
  <si>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</si>
  <si>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</si>
  <si>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</si>
  <si>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</si>
  <si>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</si>
  <si>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</si>
  <si>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</si>
  <si>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</si>
  <si>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</si>
  <si>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</si>
  <si>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</si>
  <si>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</si>
  <si>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</si>
  <si>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</si>
  <si>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</si>
  <si>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</si>
  <si>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</si>
  <si>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</si>
  <si>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</si>
  <si>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</si>
  <si>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</si>
  <si>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</si>
  <si>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</si>
  <si>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</si>
  <si>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</si>
  <si>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</si>
  <si>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</si>
  <si>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</si>
  <si>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</si>
  <si>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</si>
  <si>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</si>
  <si>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</si>
  <si>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</si>
  <si>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</si>
  <si>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</si>
  <si>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</si>
  <si>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</si>
  <si>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</si>
  <si>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</si>
  <si>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</si>
  <si>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</si>
  <si>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</si>
  <si>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</si>
  <si>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</si>
  <si>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</si>
  <si>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</si>
  <si>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</si>
  <si>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</si>
  <si>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</si>
  <si>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</si>
  <si>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</si>
  <si>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</si>
  <si>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</si>
  <si>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</si>
  <si>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</si>
  <si>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</si>
  <si>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</si>
  <si>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</si>
  <si>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</si>
  <si>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</si>
  <si>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</si>
  <si>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</si>
  <si>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</si>
  <si>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</si>
  <si>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</si>
  <si>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</si>
  <si>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</si>
  <si>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</si>
  <si>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</si>
  <si>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</si>
  <si>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</si>
  <si>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</si>
  <si>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</si>
  <si>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</si>
  <si>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</si>
  <si>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</si>
  <si>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</si>
  <si>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</si>
  <si>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</si>
  <si>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</si>
  <si>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</si>
  <si>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</si>
  <si>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</si>
  <si>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</si>
  <si>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</si>
  <si>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</si>
  <si>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</si>
  <si>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</si>
  <si>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</si>
  <si>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</si>
  <si>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</si>
  <si>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</si>
  <si>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</si>
  <si>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</si>
  <si>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</si>
  <si>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</si>
  <si>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</si>
  <si>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</si>
  <si>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</si>
  <si>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</si>
  <si>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</si>
  <si>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</si>
  <si>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</si>
  <si>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</si>
  <si>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</si>
  <si>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</si>
  <si>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</si>
  <si>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</si>
  <si>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</si>
  <si>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</si>
  <si>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</si>
  <si>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</si>
  <si>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</si>
  <si>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</si>
  <si>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</si>
  <si>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</si>
  <si>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</si>
  <si>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</si>
  <si>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</si>
  <si>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</si>
  <si>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</si>
  <si>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</si>
  <si>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</si>
  <si>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</si>
  <si>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</si>
  <si>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</si>
  <si>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</si>
  <si>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</si>
  <si>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</si>
  <si>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</si>
  <si>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</si>
  <si>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</si>
  <si>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</si>
  <si>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</si>
  <si>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</si>
  <si>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</si>
  <si>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</si>
  <si>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</si>
  <si>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</si>
  <si>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</si>
  <si>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</si>
  <si>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</si>
  <si>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</si>
  <si>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</si>
  <si>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</si>
  <si>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</si>
  <si>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</si>
  <si>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</si>
  <si>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</si>
  <si>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</si>
  <si>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</si>
  <si>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</si>
  <si>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</si>
  <si>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</si>
  <si>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</si>
  <si>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</si>
  <si>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</si>
  <si>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</si>
  <si>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</si>
  <si>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</si>
  <si>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</si>
  <si>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</si>
  <si>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</si>
  <si>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</si>
  <si>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</si>
  <si>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</si>
  <si>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</si>
  <si>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</si>
  <si>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</si>
  <si>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</si>
  <si>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</si>
  <si>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</si>
  <si>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</si>
  <si>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</si>
  <si>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</si>
  <si>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</si>
  <si>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</si>
  <si>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</si>
  <si>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</si>
  <si>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</si>
  <si>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</si>
  <si>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</si>
  <si>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</si>
  <si>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</si>
  <si>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</si>
  <si>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</si>
  <si>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</si>
  <si>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</si>
  <si>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</si>
  <si>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</si>
  <si>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</si>
  <si>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</si>
  <si>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</si>
  <si>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</si>
  <si>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</si>
  <si>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</si>
  <si>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</si>
  <si>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</si>
  <si>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</si>
  <si>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</si>
  <si>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</si>
  <si>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</si>
  <si>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</si>
  <si>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</si>
  <si>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</si>
  <si>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</si>
  <si>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</si>
  <si>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</si>
  <si>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</si>
  <si>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</si>
  <si>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</si>
  <si>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</si>
  <si>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</si>
  <si>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</si>
  <si>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</si>
  <si>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</si>
  <si>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</si>
  <si>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</si>
  <si>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</si>
  <si>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</si>
  <si>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</si>
  <si>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</si>
  <si>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</si>
  <si>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</si>
  <si>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</si>
  <si>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</si>
  <si>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</si>
  <si>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</si>
  <si>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</si>
  <si>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</si>
  <si>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</si>
  <si>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</si>
  <si>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</si>
  <si>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</si>
  <si>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</si>
  <si>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</si>
  <si>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</si>
  <si>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</si>
  <si>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</si>
  <si>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</si>
  <si>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</si>
  <si>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</si>
  <si>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</si>
  <si>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</si>
  <si>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</si>
  <si>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</si>
  <si>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</si>
  <si>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</si>
  <si>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</si>
  <si>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</si>
  <si>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</si>
  <si>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</si>
  <si>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</si>
  <si>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</si>
  <si>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</si>
  <si>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</si>
  <si>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</si>
  <si>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</si>
  <si>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</si>
  <si>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</si>
  <si>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</si>
  <si>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</si>
  <si>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</si>
  <si>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</si>
  <si>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</si>
  <si>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</si>
  <si>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</si>
  <si>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</si>
  <si>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</si>
  <si>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</si>
  <si>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</si>
  <si>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</si>
  <si>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</si>
  <si>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</si>
  <si>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</si>
  <si>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</si>
  <si>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</si>
  <si>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</si>
  <si>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</si>
  <si>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</si>
  <si>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</si>
  <si>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</si>
  <si>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</si>
  <si>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</si>
  <si>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</si>
  <si>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</si>
  <si>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</si>
  <si>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</si>
  <si>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</si>
  <si>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</si>
  <si>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</si>
  <si>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</si>
  <si>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</si>
  <si>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</si>
  <si>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</si>
  <si>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</si>
  <si>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</si>
  <si>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</si>
  <si>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</si>
  <si>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</si>
  <si>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</si>
  <si>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</si>
  <si>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</si>
  <si>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</si>
  <si>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</si>
  <si>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</si>
  <si>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</si>
  <si>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</si>
  <si>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</si>
  <si>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</si>
  <si>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</si>
  <si>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</si>
  <si>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</si>
  <si>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</si>
  <si>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</si>
  <si>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</si>
  <si>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</si>
  <si>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</si>
  <si>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</si>
  <si>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</si>
  <si>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</si>
  <si>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</si>
  <si>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</si>
  <si>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</si>
  <si>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</si>
  <si>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</si>
  <si>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</si>
  <si>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</si>
  <si>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</si>
  <si>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</si>
  <si>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</si>
  <si>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</si>
  <si>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</si>
  <si>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</si>
  <si>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</si>
  <si>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</si>
  <si>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</si>
  <si>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</si>
  <si>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</si>
  <si>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</si>
  <si>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</si>
  <si>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</si>
  <si>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</si>
  <si>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</si>
  <si>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</si>
  <si>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</si>
  <si>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</si>
  <si>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</si>
  <si>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</si>
  <si>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</si>
  <si>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</si>
  <si>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</si>
  <si>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</si>
  <si>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</si>
  <si>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</si>
  <si>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</si>
  <si>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</si>
  <si>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</si>
  <si>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</si>
  <si>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</si>
  <si>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</si>
  <si>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</si>
  <si>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</si>
  <si>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</si>
  <si>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</si>
  <si>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</si>
  <si>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</si>
  <si>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</si>
  <si>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</si>
  <si>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</si>
  <si>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</si>
  <si>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</si>
  <si>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</si>
  <si>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</si>
  <si>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</si>
  <si>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</si>
  <si>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</si>
  <si>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</si>
  <si>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</si>
  <si>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</si>
  <si>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</si>
  <si>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</si>
  <si>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</si>
  <si>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</si>
  <si>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</si>
  <si>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</si>
  <si>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</si>
  <si>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</si>
  <si>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</si>
  <si>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</si>
  <si>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</si>
  <si>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</si>
  <si>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</si>
  <si>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</si>
  <si>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</si>
  <si>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</si>
  <si>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</si>
  <si>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</si>
  <si>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</si>
  <si>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</si>
  <si>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</si>
  <si>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</si>
  <si>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</si>
  <si>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</si>
  <si>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</si>
  <si>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</si>
  <si>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</si>
  <si>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</si>
  <si>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</si>
  <si>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</si>
  <si>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</si>
  <si>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</si>
  <si>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</si>
  <si>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</si>
  <si>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</si>
  <si>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</si>
  <si>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</si>
  <si>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</si>
  <si>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</si>
  <si>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</si>
  <si>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</si>
  <si>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</si>
  <si>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</si>
  <si>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</si>
  <si>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</si>
  <si>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</si>
  <si>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</si>
  <si>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</si>
  <si>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</si>
  <si>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</si>
  <si>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</si>
  <si>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</si>
  <si>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</si>
  <si>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</si>
  <si>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</si>
  <si>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</si>
  <si>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</si>
  <si>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</si>
  <si>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</si>
  <si>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</si>
  <si>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</si>
  <si>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</si>
  <si>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</si>
  <si>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</si>
  <si>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</si>
  <si>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</si>
  <si>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</si>
  <si>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</si>
  <si>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</si>
  <si>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</si>
  <si>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</si>
  <si>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</si>
  <si>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</si>
  <si>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</si>
  <si>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</si>
  <si>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</si>
  <si>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</si>
  <si>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</si>
  <si>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</si>
  <si>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</si>
  <si>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</si>
  <si>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</si>
  <si>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</si>
  <si>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</si>
  <si>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</si>
  <si>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</si>
  <si>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</si>
  <si>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</si>
  <si>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</si>
  <si>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</si>
  <si>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</si>
  <si>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</si>
  <si>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</si>
  <si>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</si>
  <si>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</si>
  <si>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</si>
  <si>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</si>
  <si>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</si>
  <si>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</si>
  <si>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</si>
  <si>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</si>
  <si>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</si>
  <si>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</si>
  <si>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</si>
  <si>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</si>
  <si>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</si>
  <si>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</si>
  <si>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</si>
  <si>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</si>
  <si>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</si>
  <si>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</si>
  <si>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</si>
  <si>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</si>
  <si>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</si>
  <si>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</si>
  <si>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</si>
  <si>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</si>
  <si>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</si>
  <si>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</si>
  <si>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</si>
  <si>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</si>
  <si>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</si>
  <si>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</si>
  <si>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</si>
  <si>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</si>
  <si>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</si>
  <si>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</si>
  <si>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</si>
  <si>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</si>
  <si>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</si>
  <si>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</si>
  <si>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</si>
  <si>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</si>
  <si>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</si>
  <si>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</si>
  <si>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</si>
  <si>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</si>
  <si>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</si>
  <si>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</si>
  <si>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</si>
  <si>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</si>
  <si>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</si>
  <si>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</si>
  <si>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</si>
  <si>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</si>
  <si>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</si>
  <si>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</si>
  <si>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</si>
  <si>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</si>
  <si>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</si>
  <si>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</si>
  <si>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</si>
  <si>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</si>
  <si>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</si>
  <si>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</si>
  <si>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</si>
  <si>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</si>
  <si>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</si>
  <si>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</si>
  <si>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</si>
  <si>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</si>
  <si>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</si>
  <si>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</si>
  <si>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</si>
  <si>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</si>
  <si>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</si>
  <si>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</si>
  <si>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</si>
  <si>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</si>
  <si>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</si>
  <si>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</si>
  <si>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</si>
  <si>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</si>
  <si>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</si>
  <si>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</si>
  <si>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</si>
  <si>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</si>
  <si>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</si>
  <si>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</si>
  <si>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</si>
  <si>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</si>
  <si>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</si>
  <si>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</si>
  <si>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</si>
  <si>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</si>
  <si>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</si>
  <si>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</si>
  <si>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</si>
  <si>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</si>
  <si>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</si>
  <si>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</si>
  <si>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</si>
  <si>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</si>
  <si>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</si>
  <si>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</si>
  <si>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</si>
  <si>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</si>
  <si>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</si>
  <si>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</si>
  <si>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</si>
  <si>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</si>
  <si>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</si>
  <si>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</si>
  <si>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</si>
  <si>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</si>
  <si>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</si>
  <si>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</si>
  <si>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</si>
  <si>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</si>
  <si>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</si>
  <si>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</si>
  <si>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</si>
  <si>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</si>
  <si>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</si>
  <si>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</si>
  <si>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</si>
  <si>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</si>
  <si>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</si>
  <si>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</si>
  <si>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</si>
  <si>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</si>
  <si>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</si>
  <si>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</si>
  <si>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</si>
  <si>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</si>
  <si>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</si>
  <si>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</si>
  <si>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</si>
  <si>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</si>
  <si>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</si>
  <si>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</si>
  <si>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</si>
  <si>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</si>
  <si>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</si>
  <si>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</si>
  <si>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</si>
  <si>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</si>
  <si>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</si>
  <si>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</si>
  <si>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</si>
  <si>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</si>
  <si>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</si>
  <si>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</si>
  <si>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</si>
  <si>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</si>
  <si>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</si>
  <si>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</si>
  <si>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</si>
  <si>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</si>
  <si>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</si>
  <si>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</si>
  <si>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</si>
  <si>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</si>
  <si>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</si>
  <si>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</si>
  <si>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</si>
  <si>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</si>
  <si>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</si>
  <si>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</si>
  <si>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</si>
  <si>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</si>
  <si>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</si>
  <si>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</si>
  <si>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</si>
  <si>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</si>
  <si>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</si>
  <si>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</si>
  <si>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</si>
  <si>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</si>
  <si>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</si>
  <si>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</si>
  <si>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</si>
  <si>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</si>
  <si>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</si>
  <si>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</si>
  <si>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</si>
  <si>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</si>
  <si>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</si>
  <si>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</si>
  <si>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</si>
  <si>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</si>
  <si>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</si>
  <si>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</si>
  <si>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</si>
  <si>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</si>
  <si>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</si>
  <si>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</si>
  <si>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</si>
  <si>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</si>
  <si>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</si>
  <si>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</si>
  <si>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</si>
  <si>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</si>
  <si>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</si>
  <si>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</si>
  <si>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</si>
  <si>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</si>
  <si>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</si>
  <si>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</si>
  <si>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</si>
  <si>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</si>
  <si>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</si>
  <si>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</si>
  <si>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</si>
  <si>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</si>
  <si>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</si>
  <si>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</si>
  <si>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</si>
  <si>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</si>
  <si>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</si>
  <si>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</si>
  <si>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</si>
  <si>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</si>
  <si>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</si>
  <si>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</si>
  <si>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</si>
  <si>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</si>
  <si>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</si>
  <si>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</si>
  <si>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</si>
  <si>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</si>
  <si>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</si>
  <si>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</si>
  <si>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</si>
  <si>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</si>
  <si>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</si>
  <si>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</si>
  <si>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</si>
  <si>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</si>
  <si>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</si>
  <si>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</si>
  <si>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</si>
  <si>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</si>
  <si>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</si>
  <si>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</si>
  <si>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</si>
  <si>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</si>
  <si>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</si>
  <si>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</si>
  <si>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</si>
  <si>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</si>
  <si>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</si>
  <si>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</si>
  <si>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</si>
  <si>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</si>
  <si>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</si>
  <si>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</si>
  <si>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</si>
  <si>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</si>
  <si>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</si>
  <si>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</si>
  <si>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</si>
  <si>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</si>
  <si>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</si>
  <si>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</si>
  <si>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</si>
  <si>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</si>
  <si>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</si>
  <si>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</si>
  <si>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</si>
  <si>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</si>
  <si>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</si>
  <si>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</si>
  <si>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</si>
  <si>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</si>
  <si>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</si>
  <si>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</si>
  <si>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</si>
  <si>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</si>
  <si>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</si>
  <si>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</si>
  <si>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</si>
  <si>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</si>
  <si>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</si>
  <si>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</si>
  <si>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</si>
  <si>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</si>
  <si>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</si>
  <si>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</si>
  <si>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</si>
  <si>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</si>
  <si>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</si>
  <si>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</si>
  <si>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</si>
  <si>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</si>
  <si>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</si>
  <si>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</si>
  <si>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</si>
  <si>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</si>
  <si>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</si>
  <si>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</si>
  <si>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</si>
  <si>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</si>
  <si>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</si>
  <si>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</si>
  <si>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</si>
  <si>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</si>
  <si>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</si>
  <si>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</si>
  <si>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</si>
  <si>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</si>
  <si>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</si>
  <si>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</si>
  <si>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</si>
  <si>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</si>
  <si>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</si>
  <si>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</si>
  <si>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</si>
  <si>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</si>
  <si>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</si>
  <si>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</si>
  <si>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</si>
  <si>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</si>
  <si>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</si>
  <si>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</si>
  <si>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</si>
  <si>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</si>
  <si>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</si>
  <si>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</si>
  <si>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</si>
  <si>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</si>
  <si>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</si>
  <si>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</si>
  <si>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</si>
  <si>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</si>
  <si>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</si>
  <si>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</si>
  <si>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</si>
  <si>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</si>
  <si>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</si>
  <si>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</si>
  <si>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</si>
  <si>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</si>
  <si>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</si>
  <si>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</si>
  <si>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</si>
  <si>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</si>
  <si>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</si>
  <si>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</si>
  <si>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</si>
  <si>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</si>
  <si>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</si>
  <si>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</si>
  <si>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</si>
  <si>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</si>
  <si>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</si>
  <si>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</si>
  <si>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</si>
  <si>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</si>
  <si>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</si>
  <si>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</si>
  <si>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</si>
  <si>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</si>
  <si>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</si>
  <si>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</si>
  <si>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</si>
  <si>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</si>
  <si>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</si>
  <si>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</si>
  <si>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</si>
  <si>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</si>
  <si>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</si>
  <si>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</si>
  <si>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</si>
  <si>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</si>
  <si>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</si>
  <si>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</si>
  <si>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</si>
  <si>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</si>
  <si>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</si>
  <si>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</si>
  <si>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</si>
  <si>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</si>
  <si>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</si>
  <si>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</si>
  <si>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</si>
  <si>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</si>
  <si>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</si>
  <si>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</si>
  <si>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</si>
  <si>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</si>
  <si>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</si>
  <si>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</si>
  <si>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</si>
  <si>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</si>
  <si>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</si>
  <si>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</si>
  <si>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</si>
  <si>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</si>
  <si>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</si>
  <si>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</si>
  <si>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</si>
  <si>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</si>
  <si>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</si>
  <si>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</si>
  <si>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</si>
  <si>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</si>
  <si>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</si>
  <si>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</si>
  <si>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</si>
  <si>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</si>
  <si>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</si>
  <si>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</si>
  <si>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</si>
  <si>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</si>
  <si>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</si>
  <si>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</si>
  <si>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</si>
  <si>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</si>
  <si>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</si>
  <si>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</si>
  <si>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</si>
  <si>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</si>
  <si>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</si>
  <si>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</si>
  <si>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</si>
  <si>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</si>
  <si>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</si>
  <si>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</si>
  <si>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</si>
  <si>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</si>
  <si>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</si>
  <si>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</si>
  <si>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</si>
  <si>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</si>
  <si>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</si>
  <si>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</si>
  <si>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</si>
  <si>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</si>
  <si>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</si>
  <si>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</si>
  <si>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</si>
  <si>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</si>
  <si>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</si>
  <si>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</si>
  <si>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</si>
  <si>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</si>
  <si>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</si>
  <si>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</si>
  <si>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</si>
  <si>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</si>
  <si>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</si>
  <si>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</si>
  <si>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</si>
  <si>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</si>
  <si>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</si>
  <si>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</si>
  <si>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</si>
  <si>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</si>
  <si>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</si>
  <si>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</si>
  <si>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</si>
  <si>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</si>
  <si>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</si>
  <si>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</si>
  <si>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</si>
  <si>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</si>
  <si>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</si>
  <si>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</si>
  <si>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</si>
  <si>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</si>
  <si>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</si>
  <si>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</si>
  <si>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</si>
  <si>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</si>
  <si>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</si>
  <si>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</si>
  <si>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</si>
  <si>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</si>
  <si>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</si>
  <si>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</si>
  <si>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</si>
  <si>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</si>
  <si>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</si>
  <si>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</si>
  <si>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</si>
  <si>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</si>
  <si>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</si>
  <si>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</si>
  <si>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</si>
  <si>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</si>
  <si>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</si>
  <si>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</si>
  <si>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</si>
  <si>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</si>
  <si>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</si>
  <si>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</si>
  <si>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</si>
  <si>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</si>
  <si>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</si>
  <si>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</si>
  <si>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</si>
  <si>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</si>
  <si>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</si>
  <si>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</si>
  <si>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</si>
  <si>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</si>
  <si>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</si>
  <si>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</si>
  <si>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</si>
  <si>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</si>
  <si>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</si>
  <si>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</si>
  <si>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</si>
  <si>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</si>
  <si>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</si>
  <si>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</si>
  <si>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</si>
  <si>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</si>
  <si>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</si>
  <si>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</si>
  <si>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</si>
  <si>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</si>
  <si>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</si>
  <si>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</si>
  <si>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</si>
  <si>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</si>
  <si>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</si>
  <si>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</si>
  <si>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</si>
  <si>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</si>
  <si>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</si>
  <si>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</si>
  <si>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</si>
  <si>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</si>
  <si>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</si>
  <si>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</si>
  <si>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</si>
  <si>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</si>
  <si>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</si>
  <si>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</si>
  <si>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</si>
  <si>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</si>
  <si>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</si>
  <si>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</si>
  <si>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</si>
  <si>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</si>
  <si>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</si>
  <si>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</si>
  <si>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</si>
  <si>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</si>
  <si>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</si>
  <si>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</si>
  <si>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</si>
  <si>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</si>
  <si>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</si>
  <si>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</si>
  <si>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</si>
  <si>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</si>
  <si>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</si>
  <si>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</si>
  <si>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</si>
  <si>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</si>
  <si>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</si>
  <si>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</si>
  <si>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</si>
  <si>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</si>
  <si>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</si>
  <si>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</si>
  <si>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</si>
  <si>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</si>
  <si>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</si>
  <si>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</si>
  <si>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</si>
  <si>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</si>
  <si>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</si>
  <si>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</si>
  <si>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</si>
  <si>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</si>
  <si>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</si>
  <si>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</si>
  <si>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</si>
  <si>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</si>
  <si>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</si>
  <si>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</si>
  <si>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</si>
  <si>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</si>
  <si>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</si>
  <si>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</si>
  <si>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</si>
  <si>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</si>
  <si>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</si>
  <si>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</si>
  <si>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</si>
  <si>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</si>
  <si>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</si>
  <si>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</si>
  <si>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</si>
  <si>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</si>
  <si>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</si>
  <si>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</si>
  <si>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</si>
  <si>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</si>
  <si>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</si>
  <si>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</si>
  <si>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</si>
  <si>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</si>
  <si>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</si>
  <si>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</si>
  <si>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</si>
  <si>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</si>
  <si>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</si>
  <si>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</si>
  <si>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</si>
  <si>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</si>
  <si>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</si>
  <si>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</si>
  <si>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</si>
  <si>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</si>
  <si>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</si>
  <si>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</si>
  <si>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</si>
  <si>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</si>
  <si>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</si>
  <si>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</si>
  <si>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</si>
  <si>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</si>
  <si>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</si>
  <si>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</si>
  <si>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</si>
  <si>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</si>
  <si>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</si>
  <si>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</si>
  <si>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</si>
  <si>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</si>
  <si>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</si>
  <si>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</si>
  <si>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</si>
  <si>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</si>
  <si>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</si>
  <si>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</si>
  <si>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</si>
  <si>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</si>
  <si>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</si>
  <si>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</si>
  <si>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</si>
  <si>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</si>
  <si>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</si>
  <si>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</si>
  <si>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</si>
  <si>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</si>
  <si>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</si>
  <si>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</si>
  <si>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</si>
  <si>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</si>
  <si>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</si>
  <si>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</si>
  <si>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</si>
  <si>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</si>
  <si>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</si>
  <si>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</si>
  <si>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</si>
  <si>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</si>
  <si>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</si>
  <si>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</si>
  <si>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</si>
  <si>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</si>
  <si>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</si>
  <si>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</si>
  <si>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</si>
  <si>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</si>
  <si>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</si>
  <si>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</si>
  <si>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</si>
  <si>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</si>
  <si>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</si>
  <si>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</si>
  <si>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</si>
  <si>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</si>
  <si>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</si>
  <si>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</si>
  <si>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</si>
  <si>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</si>
  <si>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</si>
  <si>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</si>
  <si>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</si>
  <si>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</si>
  <si>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</si>
  <si>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</si>
  <si>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</si>
  <si>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</si>
  <si>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</si>
  <si>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</si>
  <si>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</si>
  <si>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</si>
  <si>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</si>
  <si>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</si>
  <si>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</si>
  <si>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</si>
  <si>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</si>
  <si>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</si>
  <si>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</si>
  <si>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</si>
  <si>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</si>
  <si>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</si>
  <si>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</si>
  <si>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</si>
  <si>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</si>
  <si>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</si>
  <si>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</si>
  <si>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</si>
  <si>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</si>
  <si>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</si>
  <si>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</si>
  <si>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</si>
  <si>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</si>
  <si>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</si>
  <si>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</si>
  <si>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</si>
  <si>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</si>
  <si>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</si>
  <si>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</si>
  <si>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</si>
  <si>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</si>
  <si>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</si>
  <si>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</si>
  <si>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</si>
  <si>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</si>
  <si>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</si>
  <si>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</si>
  <si>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</si>
  <si>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</si>
  <si>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</si>
  <si>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</si>
  <si>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</si>
  <si>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</si>
  <si>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</si>
  <si>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</si>
  <si>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</si>
  <si>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</si>
  <si>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</si>
  <si>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</si>
  <si>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</si>
  <si>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</si>
  <si>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</si>
  <si>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</si>
  <si>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</si>
  <si>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</si>
  <si>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</si>
  <si>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</si>
  <si>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</si>
  <si>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</si>
  <si>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</si>
  <si>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</si>
  <si>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</si>
  <si>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</si>
  <si>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</si>
  <si>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</si>
  <si>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</si>
  <si>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</si>
  <si>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</si>
  <si>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</si>
  <si>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</si>
  <si>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</si>
  <si>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</si>
  <si>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</si>
  <si>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</si>
  <si>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</si>
  <si>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</si>
  <si>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</si>
  <si>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</si>
  <si>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</si>
  <si>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</si>
  <si>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</si>
  <si>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</si>
  <si>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</si>
  <si>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</si>
  <si>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</si>
  <si>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</si>
  <si>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</si>
  <si>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</si>
  <si>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</si>
  <si>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</si>
  <si>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</si>
  <si>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</si>
  <si>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</si>
  <si>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</si>
  <si>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</si>
  <si>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</si>
  <si>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</si>
  <si>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</si>
  <si>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</si>
  <si>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</si>
  <si>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</si>
  <si>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</si>
  <si>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</si>
  <si>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</si>
  <si>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</si>
  <si>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</si>
  <si>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</si>
  <si>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</si>
  <si>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</si>
  <si>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</si>
  <si>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</si>
  <si>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</si>
  <si>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</si>
  <si>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</si>
  <si>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</si>
  <si>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</si>
  <si>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</si>
  <si>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</si>
  <si>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</si>
  <si>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</si>
  <si>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</si>
  <si>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</si>
  <si>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ReservaC Norte</t>
  </si>
  <si>
    <t xml:space="preserve">Brioso Luciano, Cristino 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</si>
  <si>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</si>
  <si>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</si>
  <si>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</si>
  <si>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</si>
  <si>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</si>
  <si>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</si>
  <si>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</si>
  <si>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</si>
  <si>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</si>
  <si>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</si>
  <si>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</si>
  <si>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</si>
  <si>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</si>
  <si>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</si>
  <si>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</si>
  <si>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</si>
  <si>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</si>
  <si>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</si>
  <si>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</si>
  <si>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</si>
  <si>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</si>
  <si>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</si>
  <si>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</si>
  <si>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</si>
  <si>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</si>
  <si>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</si>
  <si>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</si>
  <si>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</si>
  <si>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</si>
  <si>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</si>
  <si>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</si>
  <si>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</si>
  <si>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</si>
  <si>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</si>
  <si>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</si>
  <si>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</si>
  <si>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</si>
  <si>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</si>
  <si>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</si>
  <si>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</si>
  <si>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</si>
  <si>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</si>
  <si>
    <t>En Servicio</t>
  </si>
  <si>
    <t>335817069</t>
  </si>
  <si>
    <t>335816934</t>
  </si>
  <si>
    <t>335816816</t>
  </si>
  <si>
    <t xml:space="preserve">GAVETAS VACIAS + GAVETAS FALLANDO </t>
  </si>
  <si>
    <t>335817253</t>
  </si>
  <si>
    <t>335817248</t>
  </si>
  <si>
    <t>335817233</t>
  </si>
  <si>
    <t>335817218</t>
  </si>
  <si>
    <t>335817153</t>
  </si>
  <si>
    <t>335817136</t>
  </si>
  <si>
    <t>335817132</t>
  </si>
  <si>
    <t>335817079</t>
  </si>
  <si>
    <t>Closed</t>
  </si>
  <si>
    <t>Ballast, Carlos Alexis</t>
  </si>
  <si>
    <t>Doñe Ramirez, Luis Manuel</t>
  </si>
  <si>
    <t>Moreta, Christian Aury</t>
  </si>
  <si>
    <t>ENVIO DE CARGA</t>
  </si>
  <si>
    <t>INHIBIDO - REINICIO</t>
  </si>
  <si>
    <t>LECTOR - REINICIO</t>
  </si>
  <si>
    <t>CARGA EXITOSA</t>
  </si>
  <si>
    <t>REINICIO EXITOSO</t>
  </si>
  <si>
    <t>335814927</t>
  </si>
  <si>
    <t>335817770</t>
  </si>
  <si>
    <t>335817768</t>
  </si>
  <si>
    <t>335817766</t>
  </si>
  <si>
    <t>335817755</t>
  </si>
  <si>
    <t>335817706</t>
  </si>
  <si>
    <t>335817705</t>
  </si>
  <si>
    <t>335817703</t>
  </si>
  <si>
    <t>335817702</t>
  </si>
  <si>
    <t>335817701</t>
  </si>
  <si>
    <t>335817693</t>
  </si>
  <si>
    <t>335817660</t>
  </si>
  <si>
    <t>335817650</t>
  </si>
  <si>
    <t>335817555</t>
  </si>
  <si>
    <t>335817553</t>
  </si>
  <si>
    <t>335817547</t>
  </si>
  <si>
    <t>335817473</t>
  </si>
  <si>
    <t>335817437</t>
  </si>
  <si>
    <t>335817412</t>
  </si>
  <si>
    <t>335817384</t>
  </si>
  <si>
    <t>335817373</t>
  </si>
  <si>
    <t>335817359</t>
  </si>
  <si>
    <t>335817343</t>
  </si>
  <si>
    <t>335817339</t>
  </si>
  <si>
    <t>335817338</t>
  </si>
  <si>
    <t>335817331</t>
  </si>
  <si>
    <t>335817327</t>
  </si>
  <si>
    <t>335817310</t>
  </si>
  <si>
    <t>Cepeda, Ricardo Alberto</t>
  </si>
  <si>
    <t>GAVETA DE RECHAZO LLENA</t>
  </si>
  <si>
    <t>335817783</t>
  </si>
  <si>
    <t>335817782</t>
  </si>
  <si>
    <t>335817779</t>
  </si>
  <si>
    <t>335817749</t>
  </si>
  <si>
    <t>335817741</t>
  </si>
  <si>
    <t>335817709</t>
  </si>
  <si>
    <t>335817586</t>
  </si>
  <si>
    <t>335817449</t>
  </si>
  <si>
    <t>335817404</t>
  </si>
  <si>
    <t>1 Gaveta Vacía + 2 Fallando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</si>
  <si>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</si>
  <si>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</si>
  <si>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</si>
  <si>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</si>
  <si>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</si>
  <si>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</si>
  <si>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</si>
  <si>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335817858</t>
  </si>
  <si>
    <t>335817857</t>
  </si>
  <si>
    <t>335817851</t>
  </si>
  <si>
    <t>335817834</t>
  </si>
  <si>
    <t>335817797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</si>
</sst>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topLeftCell="B1" zoomScale="96" zoomScaleNormal="96" workbookViewId="0">
      <pane ySplit="4" topLeftCell="A5" activePane="bottomLeft" state="frozen"/>
      <selection pane="bottomLeft" activeCell="U84" sqref="U84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.7109375" style="47" customWidth="1"/>
    <col min="4" max="4" width="29.28515625" style="94" customWidth="1"/>
    <col min="5" max="5" width="12.140625" style="90" customWidth="1"/>
    <col min="6" max="6" width="12.140625" style="48" hidden="1" customWidth="1"/>
    <col min="7" max="7" width="63.7109375" style="48" hidden="1" customWidth="1"/>
    <col min="8" max="11" width="6.85546875" style="48" hidden="1" customWidth="1"/>
    <col min="12" max="12" width="47.7109375" style="48" bestFit="1" customWidth="1"/>
    <col min="13" max="13" width="18.5703125" style="94" bestFit="1" customWidth="1"/>
    <col min="14" max="14" width="16.42578125" style="94" bestFit="1" customWidth="1"/>
    <col min="15" max="15" width="39.7109375" style="94" bestFit="1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>
        <v>3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 t="s">
        <v>2505</v>
      </c>
      <c r="C5" s="97">
        <v>44264.041145833333</v>
      </c>
      <c r="D5" s="96" t="s">
        <v>2189</v>
      </c>
      <c r="E5" s="106">
        <v>335</v>
      </c>
      <c r="F5" s="96" t="str">
        <f>VLOOKUP(E5,VIP!$A$2:$O11756,2,0)</f>
        <v>DRBR335</v>
      </c>
      <c r="G5" s="96" t="str">
        <f>VLOOKUP(E5,'LISTADO ATM'!$A$2:$B$900,2,0)</f>
        <v>ATM Edificio Aster</v>
      </c>
      <c r="H5" s="96" t="str">
        <f>VLOOKUP(E5,VIP!$A$2:$O16677,7,FALSE)</f>
        <v>Si</v>
      </c>
      <c r="I5" s="96" t="str">
        <f>VLOOKUP(E5,VIP!$A$2:$O8642,8,FALSE)</f>
        <v>Si</v>
      </c>
      <c r="J5" s="96" t="str">
        <f>VLOOKUP(E5,VIP!$A$2:$O8592,8,FALSE)</f>
        <v>Si</v>
      </c>
      <c r="K5" s="96" t="str">
        <f>VLOOKUP(E5,VIP!$A$2:$O12166,6,0)</f>
        <v>NO</v>
      </c>
      <c r="L5" s="98" t="s">
        <v>2434</v>
      </c>
      <c r="M5" s="101" t="s">
        <v>2567</v>
      </c>
      <c r="N5" s="99" t="s">
        <v>2476</v>
      </c>
      <c r="O5" s="96" t="s">
        <v>2478</v>
      </c>
      <c r="P5" s="101"/>
      <c r="Q5" s="129">
        <v>44265.609722222223</v>
      </c>
    </row>
    <row r="6" spans="1:17" s="102" customFormat="1" ht="18" x14ac:dyDescent="0.25">
      <c r="A6" s="96" t="str">
        <f>VLOOKUP(E6,'LISTADO ATM'!$A$2:$C$901,3,0)</f>
        <v>DISTRITO NACIONAL</v>
      </c>
      <c r="B6" s="113" t="s">
        <v>2507</v>
      </c>
      <c r="C6" s="97">
        <v>44264.330034722225</v>
      </c>
      <c r="D6" s="96" t="s">
        <v>2189</v>
      </c>
      <c r="E6" s="106">
        <v>387</v>
      </c>
      <c r="F6" s="96" t="str">
        <f>VLOOKUP(E6,VIP!$A$2:$O11757,2,0)</f>
        <v>DRBR387</v>
      </c>
      <c r="G6" s="96" t="str">
        <f>VLOOKUP(E6,'LISTADO ATM'!$A$2:$B$900,2,0)</f>
        <v xml:space="preserve">ATM S/M La Cadena San Vicente de Paul </v>
      </c>
      <c r="H6" s="96" t="str">
        <f>VLOOKUP(E6,VIP!$A$2:$O16678,7,FALSE)</f>
        <v>Si</v>
      </c>
      <c r="I6" s="96" t="str">
        <f>VLOOKUP(E6,VIP!$A$2:$O8643,8,FALSE)</f>
        <v>Si</v>
      </c>
      <c r="J6" s="96" t="str">
        <f>VLOOKUP(E6,VIP!$A$2:$O8593,8,FALSE)</f>
        <v>Si</v>
      </c>
      <c r="K6" s="96" t="str">
        <f>VLOOKUP(E6,VIP!$A$2:$O12167,6,0)</f>
        <v>NO</v>
      </c>
      <c r="L6" s="98" t="s">
        <v>2228</v>
      </c>
      <c r="M6" s="101" t="s">
        <v>2567</v>
      </c>
      <c r="N6" s="99" t="s">
        <v>2476</v>
      </c>
      <c r="O6" s="96" t="s">
        <v>2478</v>
      </c>
      <c r="P6" s="101"/>
      <c r="Q6" s="129">
        <v>44265.609722222223</v>
      </c>
    </row>
    <row r="7" spans="1:17" s="102" customFormat="1" ht="18" x14ac:dyDescent="0.25">
      <c r="A7" s="96" t="str">
        <f>VLOOKUP(E7,'LISTADO ATM'!$A$2:$C$901,3,0)</f>
        <v>ESTE</v>
      </c>
      <c r="B7" s="113" t="s">
        <v>2512</v>
      </c>
      <c r="C7" s="97">
        <v>44264.358078703706</v>
      </c>
      <c r="D7" s="96" t="s">
        <v>2189</v>
      </c>
      <c r="E7" s="106">
        <v>824</v>
      </c>
      <c r="F7" s="96" t="str">
        <f>VLOOKUP(E7,VIP!$A$2:$O11766,2,0)</f>
        <v>DRBR824</v>
      </c>
      <c r="G7" s="96" t="str">
        <f>VLOOKUP(E7,'LISTADO ATM'!$A$2:$B$900,2,0)</f>
        <v xml:space="preserve">ATM Multiplaza (Higuey) </v>
      </c>
      <c r="H7" s="96" t="str">
        <f>VLOOKUP(E7,VIP!$A$2:$O16687,7,FALSE)</f>
        <v>Si</v>
      </c>
      <c r="I7" s="96" t="str">
        <f>VLOOKUP(E7,VIP!$A$2:$O8652,8,FALSE)</f>
        <v>Si</v>
      </c>
      <c r="J7" s="96" t="str">
        <f>VLOOKUP(E7,VIP!$A$2:$O8602,8,FALSE)</f>
        <v>Si</v>
      </c>
      <c r="K7" s="96" t="str">
        <f>VLOOKUP(E7,VIP!$A$2:$O12176,6,0)</f>
        <v>NO</v>
      </c>
      <c r="L7" s="98" t="s">
        <v>2228</v>
      </c>
      <c r="M7" s="101" t="s">
        <v>2567</v>
      </c>
      <c r="N7" s="99" t="s">
        <v>2476</v>
      </c>
      <c r="O7" s="96" t="s">
        <v>2478</v>
      </c>
      <c r="P7" s="101"/>
      <c r="Q7" s="129">
        <v>44265.609722222223</v>
      </c>
    </row>
    <row r="8" spans="1:17" s="102" customFormat="1" ht="18" x14ac:dyDescent="0.25">
      <c r="A8" s="96" t="str">
        <f>VLOOKUP(E8,'LISTADO ATM'!$A$2:$C$901,3,0)</f>
        <v>NORTE</v>
      </c>
      <c r="B8" s="113" t="s">
        <v>2511</v>
      </c>
      <c r="C8" s="97">
        <v>44264.376238425924</v>
      </c>
      <c r="D8" s="96" t="s">
        <v>2190</v>
      </c>
      <c r="E8" s="106">
        <v>444</v>
      </c>
      <c r="F8" s="96" t="str">
        <f>VLOOKUP(E8,VIP!$A$2:$O11763,2,0)</f>
        <v>DRBR444</v>
      </c>
      <c r="G8" s="96" t="str">
        <f>VLOOKUP(E8,'LISTADO ATM'!$A$2:$B$900,2,0)</f>
        <v xml:space="preserve">ATM Hospital Metropolitano de (Santiago) (HOMS) </v>
      </c>
      <c r="H8" s="96" t="str">
        <f>VLOOKUP(E8,VIP!$A$2:$O16684,7,FALSE)</f>
        <v>Si</v>
      </c>
      <c r="I8" s="96" t="str">
        <f>VLOOKUP(E8,VIP!$A$2:$O8649,8,FALSE)</f>
        <v>Si</v>
      </c>
      <c r="J8" s="96" t="str">
        <f>VLOOKUP(E8,VIP!$A$2:$O8599,8,FALSE)</f>
        <v>Si</v>
      </c>
      <c r="K8" s="96" t="str">
        <f>VLOOKUP(E8,VIP!$A$2:$O12173,6,0)</f>
        <v>NO</v>
      </c>
      <c r="L8" s="98" t="s">
        <v>2492</v>
      </c>
      <c r="M8" s="101" t="s">
        <v>2567</v>
      </c>
      <c r="N8" s="99" t="s">
        <v>2476</v>
      </c>
      <c r="O8" s="96" t="s">
        <v>2493</v>
      </c>
      <c r="P8" s="101"/>
      <c r="Q8" s="129">
        <v>44265.443055555559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2509</v>
      </c>
      <c r="C9" s="97">
        <v>44264.416608796295</v>
      </c>
      <c r="D9" s="96" t="s">
        <v>2472</v>
      </c>
      <c r="E9" s="106">
        <v>938</v>
      </c>
      <c r="F9" s="96" t="str">
        <f>VLOOKUP(E9,VIP!$A$2:$O11759,2,0)</f>
        <v>DRBR938</v>
      </c>
      <c r="G9" s="96" t="str">
        <f>VLOOKUP(E9,'LISTADO ATM'!$A$2:$B$900,2,0)</f>
        <v xml:space="preserve">ATM Autobanco Oficina Filadelfia Plaza </v>
      </c>
      <c r="H9" s="96" t="str">
        <f>VLOOKUP(E9,VIP!$A$2:$O16680,7,FALSE)</f>
        <v>Si</v>
      </c>
      <c r="I9" s="96" t="str">
        <f>VLOOKUP(E9,VIP!$A$2:$O8645,8,FALSE)</f>
        <v>Si</v>
      </c>
      <c r="J9" s="96" t="str">
        <f>VLOOKUP(E9,VIP!$A$2:$O8595,8,FALSE)</f>
        <v>Si</v>
      </c>
      <c r="K9" s="96" t="str">
        <f>VLOOKUP(E9,VIP!$A$2:$O12169,6,0)</f>
        <v>NO</v>
      </c>
      <c r="L9" s="98" t="s">
        <v>2462</v>
      </c>
      <c r="M9" s="101" t="s">
        <v>2567</v>
      </c>
      <c r="N9" s="99" t="s">
        <v>2476</v>
      </c>
      <c r="O9" s="96" t="s">
        <v>2477</v>
      </c>
      <c r="P9" s="101"/>
      <c r="Q9" s="129">
        <v>44265.609722222223</v>
      </c>
    </row>
    <row r="10" spans="1:17" s="102" customFormat="1" ht="18" x14ac:dyDescent="0.25">
      <c r="A10" s="96" t="str">
        <f>VLOOKUP(E10,'LISTADO ATM'!$A$2:$C$901,3,0)</f>
        <v>SUR</v>
      </c>
      <c r="B10" s="113" t="s">
        <v>2508</v>
      </c>
      <c r="C10" s="97">
        <v>44264.418726851851</v>
      </c>
      <c r="D10" s="96" t="s">
        <v>2472</v>
      </c>
      <c r="E10" s="106">
        <v>677</v>
      </c>
      <c r="F10" s="96" t="str">
        <f>VLOOKUP(E10,VIP!$A$2:$O11756,2,0)</f>
        <v>DRBR677</v>
      </c>
      <c r="G10" s="96" t="str">
        <f>VLOOKUP(E10,'LISTADO ATM'!$A$2:$B$900,2,0)</f>
        <v>ATM PBG Villa Jaragua</v>
      </c>
      <c r="H10" s="96" t="str">
        <f>VLOOKUP(E10,VIP!$A$2:$O16677,7,FALSE)</f>
        <v>Si</v>
      </c>
      <c r="I10" s="96" t="str">
        <f>VLOOKUP(E10,VIP!$A$2:$O8642,8,FALSE)</f>
        <v>Si</v>
      </c>
      <c r="J10" s="96" t="str">
        <f>VLOOKUP(E10,VIP!$A$2:$O8592,8,FALSE)</f>
        <v>Si</v>
      </c>
      <c r="K10" s="96" t="str">
        <f>VLOOKUP(E10,VIP!$A$2:$O12166,6,0)</f>
        <v>SI</v>
      </c>
      <c r="L10" s="98" t="s">
        <v>2430</v>
      </c>
      <c r="M10" s="101" t="s">
        <v>2567</v>
      </c>
      <c r="N10" s="99" t="s">
        <v>2476</v>
      </c>
      <c r="O10" s="96" t="s">
        <v>2477</v>
      </c>
      <c r="P10" s="101"/>
      <c r="Q10" s="129">
        <v>44265.609722222223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2522</v>
      </c>
      <c r="C11" s="97">
        <v>44264.471435185187</v>
      </c>
      <c r="D11" s="96" t="s">
        <v>2472</v>
      </c>
      <c r="E11" s="106">
        <v>438</v>
      </c>
      <c r="F11" s="96" t="str">
        <f>VLOOKUP(E11,VIP!$A$2:$O11780,2,0)</f>
        <v>DRBR438</v>
      </c>
      <c r="G11" s="96" t="str">
        <f>VLOOKUP(E11,'LISTADO ATM'!$A$2:$B$900,2,0)</f>
        <v xml:space="preserve">ATM Autobanco Torre IV </v>
      </c>
      <c r="H11" s="96" t="str">
        <f>VLOOKUP(E11,VIP!$A$2:$O16701,7,FALSE)</f>
        <v>Si</v>
      </c>
      <c r="I11" s="96" t="str">
        <f>VLOOKUP(E11,VIP!$A$2:$O8666,8,FALSE)</f>
        <v>Si</v>
      </c>
      <c r="J11" s="96" t="str">
        <f>VLOOKUP(E11,VIP!$A$2:$O8616,8,FALSE)</f>
        <v>Si</v>
      </c>
      <c r="K11" s="96" t="str">
        <f>VLOOKUP(E11,VIP!$A$2:$O12190,6,0)</f>
        <v>SI</v>
      </c>
      <c r="L11" s="98" t="s">
        <v>2430</v>
      </c>
      <c r="M11" s="101" t="s">
        <v>2567</v>
      </c>
      <c r="N11" s="99" t="s">
        <v>2476</v>
      </c>
      <c r="O11" s="96" t="s">
        <v>2477</v>
      </c>
      <c r="P11" s="101"/>
      <c r="Q11" s="129">
        <v>44265.609722222223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2521</v>
      </c>
      <c r="C12" s="97">
        <v>44264.475115740737</v>
      </c>
      <c r="D12" s="96" t="s">
        <v>2472</v>
      </c>
      <c r="E12" s="106">
        <v>435</v>
      </c>
      <c r="F12" s="96" t="str">
        <f>VLOOKUP(E12,VIP!$A$2:$O11779,2,0)</f>
        <v>DRBR435</v>
      </c>
      <c r="G12" s="96" t="str">
        <f>VLOOKUP(E12,'LISTADO ATM'!$A$2:$B$900,2,0)</f>
        <v xml:space="preserve">ATM Autobanco Torre I </v>
      </c>
      <c r="H12" s="96" t="str">
        <f>VLOOKUP(E12,VIP!$A$2:$O16700,7,FALSE)</f>
        <v>Si</v>
      </c>
      <c r="I12" s="96" t="str">
        <f>VLOOKUP(E12,VIP!$A$2:$O8665,8,FALSE)</f>
        <v>Si</v>
      </c>
      <c r="J12" s="96" t="str">
        <f>VLOOKUP(E12,VIP!$A$2:$O8615,8,FALSE)</f>
        <v>Si</v>
      </c>
      <c r="K12" s="96" t="str">
        <f>VLOOKUP(E12,VIP!$A$2:$O12189,6,0)</f>
        <v>SI</v>
      </c>
      <c r="L12" s="98" t="s">
        <v>2430</v>
      </c>
      <c r="M12" s="101" t="s">
        <v>2567</v>
      </c>
      <c r="N12" s="99" t="s">
        <v>2476</v>
      </c>
      <c r="O12" s="96" t="s">
        <v>2477</v>
      </c>
      <c r="P12" s="101"/>
      <c r="Q12" s="129">
        <v>44265.609722222223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2520</v>
      </c>
      <c r="C13" s="97">
        <v>44264.553182870368</v>
      </c>
      <c r="D13" s="96" t="s">
        <v>2189</v>
      </c>
      <c r="E13" s="106">
        <v>240</v>
      </c>
      <c r="F13" s="96" t="str">
        <f>VLOOKUP(E13,VIP!$A$2:$O11776,2,0)</f>
        <v>DRBR24D</v>
      </c>
      <c r="G13" s="96" t="str">
        <f>VLOOKUP(E13,'LISTADO ATM'!$A$2:$B$900,2,0)</f>
        <v xml:space="preserve">ATM Oficina Carrefour I </v>
      </c>
      <c r="H13" s="96" t="str">
        <f>VLOOKUP(E13,VIP!$A$2:$O16697,7,FALSE)</f>
        <v>Si</v>
      </c>
      <c r="I13" s="96" t="str">
        <f>VLOOKUP(E13,VIP!$A$2:$O8662,8,FALSE)</f>
        <v>Si</v>
      </c>
      <c r="J13" s="96" t="str">
        <f>VLOOKUP(E13,VIP!$A$2:$O8612,8,FALSE)</f>
        <v>Si</v>
      </c>
      <c r="K13" s="96" t="str">
        <f>VLOOKUP(E13,VIP!$A$2:$O12186,6,0)</f>
        <v>SI</v>
      </c>
      <c r="L13" s="98" t="s">
        <v>2228</v>
      </c>
      <c r="M13" s="101" t="s">
        <v>2567</v>
      </c>
      <c r="N13" s="99" t="s">
        <v>2476</v>
      </c>
      <c r="O13" s="96" t="s">
        <v>2478</v>
      </c>
      <c r="P13" s="101"/>
      <c r="Q13" s="129">
        <v>44265.609722222223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2519</v>
      </c>
      <c r="C14" s="97">
        <v>44264.57403935185</v>
      </c>
      <c r="D14" s="96" t="s">
        <v>2472</v>
      </c>
      <c r="E14" s="106">
        <v>486</v>
      </c>
      <c r="F14" s="96" t="str">
        <f>VLOOKUP(E14,VIP!$A$2:$O11774,2,0)</f>
        <v>DRBR486</v>
      </c>
      <c r="G14" s="96" t="str">
        <f>VLOOKUP(E14,'LISTADO ATM'!$A$2:$B$900,2,0)</f>
        <v xml:space="preserve">ATM Olé La Caleta </v>
      </c>
      <c r="H14" s="96" t="str">
        <f>VLOOKUP(E14,VIP!$A$2:$O16695,7,FALSE)</f>
        <v>Si</v>
      </c>
      <c r="I14" s="96" t="str">
        <f>VLOOKUP(E14,VIP!$A$2:$O8660,8,FALSE)</f>
        <v>Si</v>
      </c>
      <c r="J14" s="96" t="str">
        <f>VLOOKUP(E14,VIP!$A$2:$O8610,8,FALSE)</f>
        <v>Si</v>
      </c>
      <c r="K14" s="96" t="str">
        <f>VLOOKUP(E14,VIP!$A$2:$O12184,6,0)</f>
        <v>NO</v>
      </c>
      <c r="L14" s="98" t="s">
        <v>2430</v>
      </c>
      <c r="M14" s="101" t="s">
        <v>2567</v>
      </c>
      <c r="N14" s="99" t="s">
        <v>2476</v>
      </c>
      <c r="O14" s="96" t="s">
        <v>2477</v>
      </c>
      <c r="P14" s="101"/>
      <c r="Q14" s="129">
        <v>44265.609722222223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2518</v>
      </c>
      <c r="C15" s="97">
        <v>44264.580474537041</v>
      </c>
      <c r="D15" s="96" t="s">
        <v>2189</v>
      </c>
      <c r="E15" s="106">
        <v>572</v>
      </c>
      <c r="F15" s="96" t="str">
        <f>VLOOKUP(E15,VIP!$A$2:$O11773,2,0)</f>
        <v>DRBR174</v>
      </c>
      <c r="G15" s="96" t="str">
        <f>VLOOKUP(E15,'LISTADO ATM'!$A$2:$B$900,2,0)</f>
        <v xml:space="preserve">ATM Olé Ovando </v>
      </c>
      <c r="H15" s="96" t="str">
        <f>VLOOKUP(E15,VIP!$A$2:$O16694,7,FALSE)</f>
        <v>Si</v>
      </c>
      <c r="I15" s="96" t="str">
        <f>VLOOKUP(E15,VIP!$A$2:$O8659,8,FALSE)</f>
        <v>Si</v>
      </c>
      <c r="J15" s="96" t="str">
        <f>VLOOKUP(E15,VIP!$A$2:$O8609,8,FALSE)</f>
        <v>Si</v>
      </c>
      <c r="K15" s="96" t="str">
        <f>VLOOKUP(E15,VIP!$A$2:$O12183,6,0)</f>
        <v>NO</v>
      </c>
      <c r="L15" s="98" t="s">
        <v>2228</v>
      </c>
      <c r="M15" s="101" t="s">
        <v>2567</v>
      </c>
      <c r="N15" s="99" t="s">
        <v>2502</v>
      </c>
      <c r="O15" s="96" t="s">
        <v>2478</v>
      </c>
      <c r="P15" s="101"/>
      <c r="Q15" s="129">
        <v>44265.609722222223</v>
      </c>
    </row>
    <row r="16" spans="1:17" s="102" customFormat="1" ht="18" x14ac:dyDescent="0.25">
      <c r="A16" s="96" t="str">
        <f>VLOOKUP(E16,'LISTADO ATM'!$A$2:$C$901,3,0)</f>
        <v>ESTE</v>
      </c>
      <c r="B16" s="113" t="s">
        <v>2517</v>
      </c>
      <c r="C16" s="97">
        <v>44264.59684027778</v>
      </c>
      <c r="D16" s="96" t="s">
        <v>2189</v>
      </c>
      <c r="E16" s="106">
        <v>111</v>
      </c>
      <c r="F16" s="96" t="str">
        <f>VLOOKUP(E16,VIP!$A$2:$O11771,2,0)</f>
        <v>DRBR111</v>
      </c>
      <c r="G16" s="96" t="str">
        <f>VLOOKUP(E16,'LISTADO ATM'!$A$2:$B$900,2,0)</f>
        <v xml:space="preserve">ATM Oficina San Pedro </v>
      </c>
      <c r="H16" s="96" t="str">
        <f>VLOOKUP(E16,VIP!$A$2:$O16692,7,FALSE)</f>
        <v>Si</v>
      </c>
      <c r="I16" s="96" t="str">
        <f>VLOOKUP(E16,VIP!$A$2:$O8657,8,FALSE)</f>
        <v>Si</v>
      </c>
      <c r="J16" s="96" t="str">
        <f>VLOOKUP(E16,VIP!$A$2:$O8607,8,FALSE)</f>
        <v>Si</v>
      </c>
      <c r="K16" s="96" t="str">
        <f>VLOOKUP(E16,VIP!$A$2:$O12181,6,0)</f>
        <v>SI</v>
      </c>
      <c r="L16" s="98" t="s">
        <v>2228</v>
      </c>
      <c r="M16" s="101" t="s">
        <v>2567</v>
      </c>
      <c r="N16" s="99" t="s">
        <v>2476</v>
      </c>
      <c r="O16" s="96" t="s">
        <v>2478</v>
      </c>
      <c r="P16" s="101"/>
      <c r="Q16" s="129">
        <v>44265.609722222223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2516</v>
      </c>
      <c r="C17" s="97">
        <v>44264.606736111113</v>
      </c>
      <c r="D17" s="96" t="s">
        <v>2189</v>
      </c>
      <c r="E17" s="106">
        <v>561</v>
      </c>
      <c r="F17" s="96" t="str">
        <f>VLOOKUP(E17,VIP!$A$2:$O11770,2,0)</f>
        <v>DRBR133</v>
      </c>
      <c r="G17" s="96" t="str">
        <f>VLOOKUP(E17,'LISTADO ATM'!$A$2:$B$900,2,0)</f>
        <v xml:space="preserve">ATM Comando Regional P.N. S.D. Este </v>
      </c>
      <c r="H17" s="96" t="str">
        <f>VLOOKUP(E17,VIP!$A$2:$O16691,7,FALSE)</f>
        <v>Si</v>
      </c>
      <c r="I17" s="96" t="str">
        <f>VLOOKUP(E17,VIP!$A$2:$O8656,8,FALSE)</f>
        <v>Si</v>
      </c>
      <c r="J17" s="96" t="str">
        <f>VLOOKUP(E17,VIP!$A$2:$O8606,8,FALSE)</f>
        <v>Si</v>
      </c>
      <c r="K17" s="96" t="str">
        <f>VLOOKUP(E17,VIP!$A$2:$O12180,6,0)</f>
        <v>NO</v>
      </c>
      <c r="L17" s="98" t="s">
        <v>2254</v>
      </c>
      <c r="M17" s="101" t="s">
        <v>2567</v>
      </c>
      <c r="N17" s="99" t="s">
        <v>2476</v>
      </c>
      <c r="O17" s="96" t="s">
        <v>2478</v>
      </c>
      <c r="P17" s="101"/>
      <c r="Q17" s="129">
        <v>44265.609722222223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2515</v>
      </c>
      <c r="C18" s="97">
        <v>44264.614722222221</v>
      </c>
      <c r="D18" s="96" t="s">
        <v>2189</v>
      </c>
      <c r="E18" s="106">
        <v>522</v>
      </c>
      <c r="F18" s="96" t="str">
        <f>VLOOKUP(E18,VIP!$A$2:$O11769,2,0)</f>
        <v>DRBR522</v>
      </c>
      <c r="G18" s="96" t="str">
        <f>VLOOKUP(E18,'LISTADO ATM'!$A$2:$B$900,2,0)</f>
        <v xml:space="preserve">ATM Oficina Galería 360 </v>
      </c>
      <c r="H18" s="96" t="str">
        <f>VLOOKUP(E18,VIP!$A$2:$O16690,7,FALSE)</f>
        <v>Si</v>
      </c>
      <c r="I18" s="96" t="str">
        <f>VLOOKUP(E18,VIP!$A$2:$O8655,8,FALSE)</f>
        <v>Si</v>
      </c>
      <c r="J18" s="96" t="str">
        <f>VLOOKUP(E18,VIP!$A$2:$O8605,8,FALSE)</f>
        <v>Si</v>
      </c>
      <c r="K18" s="96" t="str">
        <f>VLOOKUP(E18,VIP!$A$2:$O12179,6,0)</f>
        <v>SI</v>
      </c>
      <c r="L18" s="98" t="s">
        <v>2440</v>
      </c>
      <c r="M18" s="101" t="s">
        <v>2567</v>
      </c>
      <c r="N18" s="99" t="s">
        <v>2476</v>
      </c>
      <c r="O18" s="96" t="s">
        <v>2478</v>
      </c>
      <c r="P18" s="128"/>
      <c r="Q18" s="129">
        <v>44265.443055555559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2528</v>
      </c>
      <c r="C19" s="97">
        <v>44264.637141203704</v>
      </c>
      <c r="D19" s="96" t="s">
        <v>2189</v>
      </c>
      <c r="E19" s="106">
        <v>180</v>
      </c>
      <c r="F19" s="96" t="str">
        <f>VLOOKUP(E19,VIP!$A$2:$O11773,2,0)</f>
        <v>DRBR180</v>
      </c>
      <c r="G19" s="96" t="str">
        <f>VLOOKUP(E19,'LISTADO ATM'!$A$2:$B$900,2,0)</f>
        <v xml:space="preserve">ATM Megacentro II </v>
      </c>
      <c r="H19" s="96" t="str">
        <f>VLOOKUP(E19,VIP!$A$2:$O16694,7,FALSE)</f>
        <v>Si</v>
      </c>
      <c r="I19" s="96" t="str">
        <f>VLOOKUP(E19,VIP!$A$2:$O8659,8,FALSE)</f>
        <v>Si</v>
      </c>
      <c r="J19" s="96" t="str">
        <f>VLOOKUP(E19,VIP!$A$2:$O8609,8,FALSE)</f>
        <v>Si</v>
      </c>
      <c r="K19" s="96" t="str">
        <f>VLOOKUP(E19,VIP!$A$2:$O12183,6,0)</f>
        <v>SI</v>
      </c>
      <c r="L19" s="98" t="s">
        <v>2254</v>
      </c>
      <c r="M19" s="101" t="s">
        <v>2567</v>
      </c>
      <c r="N19" s="99" t="s">
        <v>2476</v>
      </c>
      <c r="O19" s="96" t="s">
        <v>2478</v>
      </c>
      <c r="P19" s="128"/>
      <c r="Q19" s="129">
        <v>44265.609722222223</v>
      </c>
    </row>
    <row r="20" spans="1:17" ht="18" x14ac:dyDescent="0.25">
      <c r="A20" s="96" t="str">
        <f>VLOOKUP(E20,'LISTADO ATM'!$A$2:$C$901,3,0)</f>
        <v>DISTRITO NACIONAL</v>
      </c>
      <c r="B20" s="113" t="s">
        <v>2527</v>
      </c>
      <c r="C20" s="97">
        <v>44264.639178240737</v>
      </c>
      <c r="D20" s="96" t="s">
        <v>2472</v>
      </c>
      <c r="E20" s="106">
        <v>793</v>
      </c>
      <c r="F20" s="96" t="str">
        <f>VLOOKUP(E20,VIP!$A$2:$O11772,2,0)</f>
        <v>DRBR793</v>
      </c>
      <c r="G20" s="96" t="str">
        <f>VLOOKUP(E20,'LISTADO ATM'!$A$2:$B$900,2,0)</f>
        <v xml:space="preserve">ATM Centro de Caja Agora Mall </v>
      </c>
      <c r="H20" s="96" t="str">
        <f>VLOOKUP(E20,VIP!$A$2:$O16693,7,FALSE)</f>
        <v>Si</v>
      </c>
      <c r="I20" s="96" t="str">
        <f>VLOOKUP(E20,VIP!$A$2:$O8658,8,FALSE)</f>
        <v>Si</v>
      </c>
      <c r="J20" s="96" t="str">
        <f>VLOOKUP(E20,VIP!$A$2:$O8608,8,FALSE)</f>
        <v>Si</v>
      </c>
      <c r="K20" s="96" t="str">
        <f>VLOOKUP(E20,VIP!$A$2:$O12182,6,0)</f>
        <v>NO</v>
      </c>
      <c r="L20" s="98" t="s">
        <v>2529</v>
      </c>
      <c r="M20" s="101" t="s">
        <v>2567</v>
      </c>
      <c r="N20" s="99" t="s">
        <v>2476</v>
      </c>
      <c r="O20" s="96" t="s">
        <v>2477</v>
      </c>
      <c r="P20" s="128"/>
      <c r="Q20" s="129">
        <v>44265.443055555559</v>
      </c>
    </row>
    <row r="21" spans="1:17" ht="18" x14ac:dyDescent="0.25">
      <c r="A21" s="96" t="str">
        <f>VLOOKUP(E21,'LISTADO ATM'!$A$2:$C$901,3,0)</f>
        <v>DISTRITO NACIONAL</v>
      </c>
      <c r="B21" s="113" t="s">
        <v>2526</v>
      </c>
      <c r="C21" s="97">
        <v>44264.656631944446</v>
      </c>
      <c r="D21" s="96" t="s">
        <v>2189</v>
      </c>
      <c r="E21" s="106">
        <v>160</v>
      </c>
      <c r="F21" s="96" t="str">
        <f>VLOOKUP(E21,VIP!$A$2:$O11771,2,0)</f>
        <v>DRBR160</v>
      </c>
      <c r="G21" s="96" t="str">
        <f>VLOOKUP(E21,'LISTADO ATM'!$A$2:$B$900,2,0)</f>
        <v xml:space="preserve">ATM Oficina Herrera </v>
      </c>
      <c r="H21" s="96" t="str">
        <f>VLOOKUP(E21,VIP!$A$2:$O16692,7,FALSE)</f>
        <v>Si</v>
      </c>
      <c r="I21" s="96" t="str">
        <f>VLOOKUP(E21,VIP!$A$2:$O8657,8,FALSE)</f>
        <v>Si</v>
      </c>
      <c r="J21" s="96" t="str">
        <f>VLOOKUP(E21,VIP!$A$2:$O8607,8,FALSE)</f>
        <v>Si</v>
      </c>
      <c r="K21" s="96" t="str">
        <f>VLOOKUP(E21,VIP!$A$2:$O12181,6,0)</f>
        <v>NO</v>
      </c>
      <c r="L21" s="98" t="s">
        <v>2228</v>
      </c>
      <c r="M21" s="101" t="s">
        <v>2567</v>
      </c>
      <c r="N21" s="99" t="s">
        <v>2476</v>
      </c>
      <c r="O21" s="96" t="s">
        <v>2478</v>
      </c>
      <c r="P21" s="128"/>
      <c r="Q21" s="129">
        <v>44265.609722222223</v>
      </c>
    </row>
    <row r="22" spans="1:17" ht="18" x14ac:dyDescent="0.25">
      <c r="A22" s="96" t="str">
        <f>VLOOKUP(E22,'LISTADO ATM'!$A$2:$C$901,3,0)</f>
        <v>DISTRITO NACIONAL</v>
      </c>
      <c r="B22" s="113" t="s">
        <v>2525</v>
      </c>
      <c r="C22" s="97">
        <v>44264.658993055556</v>
      </c>
      <c r="D22" s="96" t="s">
        <v>2189</v>
      </c>
      <c r="E22" s="106">
        <v>192</v>
      </c>
      <c r="F22" s="96" t="str">
        <f>VLOOKUP(E22,VIP!$A$2:$O11770,2,0)</f>
        <v>DRBR192</v>
      </c>
      <c r="G22" s="96" t="str">
        <f>VLOOKUP(E22,'LISTADO ATM'!$A$2:$B$900,2,0)</f>
        <v xml:space="preserve">ATM Autobanco Luperón II </v>
      </c>
      <c r="H22" s="96" t="str">
        <f>VLOOKUP(E22,VIP!$A$2:$O16691,7,FALSE)</f>
        <v>Si</v>
      </c>
      <c r="I22" s="96" t="str">
        <f>VLOOKUP(E22,VIP!$A$2:$O8656,8,FALSE)</f>
        <v>Si</v>
      </c>
      <c r="J22" s="96" t="str">
        <f>VLOOKUP(E22,VIP!$A$2:$O8606,8,FALSE)</f>
        <v>Si</v>
      </c>
      <c r="K22" s="96" t="str">
        <f>VLOOKUP(E22,VIP!$A$2:$O12180,6,0)</f>
        <v>NO</v>
      </c>
      <c r="L22" s="98" t="s">
        <v>2228</v>
      </c>
      <c r="M22" s="101" t="s">
        <v>2567</v>
      </c>
      <c r="N22" s="99" t="s">
        <v>2476</v>
      </c>
      <c r="O22" s="96" t="s">
        <v>2478</v>
      </c>
      <c r="P22" s="128"/>
      <c r="Q22" s="129">
        <v>44265.609722222223</v>
      </c>
    </row>
    <row r="23" spans="1:17" ht="18" x14ac:dyDescent="0.25">
      <c r="A23" s="96" t="str">
        <f>VLOOKUP(E23,'LISTADO ATM'!$A$2:$C$901,3,0)</f>
        <v>NORTE</v>
      </c>
      <c r="B23" s="113" t="s">
        <v>2531</v>
      </c>
      <c r="C23" s="97">
        <v>44264.787326388891</v>
      </c>
      <c r="D23" s="96" t="s">
        <v>2190</v>
      </c>
      <c r="E23" s="106">
        <v>942</v>
      </c>
      <c r="F23" s="96" t="str">
        <f>VLOOKUP(E23,VIP!$A$2:$O11772,2,0)</f>
        <v>DRBR942</v>
      </c>
      <c r="G23" s="96" t="str">
        <f>VLOOKUP(E23,'LISTADO ATM'!$A$2:$B$900,2,0)</f>
        <v xml:space="preserve">ATM Estación Texaco La Vega </v>
      </c>
      <c r="H23" s="96" t="str">
        <f>VLOOKUP(E23,VIP!$A$2:$O16693,7,FALSE)</f>
        <v>Si</v>
      </c>
      <c r="I23" s="96" t="str">
        <f>VLOOKUP(E23,VIP!$A$2:$O8658,8,FALSE)</f>
        <v>Si</v>
      </c>
      <c r="J23" s="96" t="str">
        <f>VLOOKUP(E23,VIP!$A$2:$O8608,8,FALSE)</f>
        <v>Si</v>
      </c>
      <c r="K23" s="96" t="str">
        <f>VLOOKUP(E23,VIP!$A$2:$O12182,6,0)</f>
        <v>NO</v>
      </c>
      <c r="L23" s="98" t="s">
        <v>2492</v>
      </c>
      <c r="M23" s="101" t="s">
        <v>2567</v>
      </c>
      <c r="N23" s="99" t="s">
        <v>2476</v>
      </c>
      <c r="O23" s="96" t="s">
        <v>2498</v>
      </c>
      <c r="P23" s="128"/>
      <c r="Q23" s="129">
        <v>44265.443055555559</v>
      </c>
    </row>
    <row r="24" spans="1:17" ht="18" x14ac:dyDescent="0.25">
      <c r="A24" s="96" t="str">
        <f>VLOOKUP(E24,'LISTADO ATM'!$A$2:$C$901,3,0)</f>
        <v>ESTE</v>
      </c>
      <c r="B24" s="113" t="s">
        <v>2532</v>
      </c>
      <c r="C24" s="97">
        <v>44264.788425925923</v>
      </c>
      <c r="D24" s="96" t="s">
        <v>2189</v>
      </c>
      <c r="E24" s="106">
        <v>385</v>
      </c>
      <c r="F24" s="96" t="str">
        <f>VLOOKUP(E24,VIP!$A$2:$O11773,2,0)</f>
        <v>DRBR385</v>
      </c>
      <c r="G24" s="96" t="str">
        <f>VLOOKUP(E24,'LISTADO ATM'!$A$2:$B$900,2,0)</f>
        <v xml:space="preserve">ATM Plaza Verón I </v>
      </c>
      <c r="H24" s="96" t="str">
        <f>VLOOKUP(E24,VIP!$A$2:$O16694,7,FALSE)</f>
        <v>Si</v>
      </c>
      <c r="I24" s="96" t="str">
        <f>VLOOKUP(E24,VIP!$A$2:$O8659,8,FALSE)</f>
        <v>Si</v>
      </c>
      <c r="J24" s="96" t="str">
        <f>VLOOKUP(E24,VIP!$A$2:$O8609,8,FALSE)</f>
        <v>Si</v>
      </c>
      <c r="K24" s="96" t="str">
        <f>VLOOKUP(E24,VIP!$A$2:$O12183,6,0)</f>
        <v>NO</v>
      </c>
      <c r="L24" s="98" t="s">
        <v>2228</v>
      </c>
      <c r="M24" s="101" t="s">
        <v>2567</v>
      </c>
      <c r="N24" s="99" t="s">
        <v>2476</v>
      </c>
      <c r="O24" s="96" t="s">
        <v>2478</v>
      </c>
      <c r="P24" s="128"/>
      <c r="Q24" s="129">
        <v>44265.443055555559</v>
      </c>
    </row>
    <row r="25" spans="1:17" ht="18" x14ac:dyDescent="0.25">
      <c r="A25" s="96" t="str">
        <f>VLOOKUP(E25,'LISTADO ATM'!$A$2:$C$901,3,0)</f>
        <v>DISTRITO NACIONAL</v>
      </c>
      <c r="B25" s="113" t="s">
        <v>2533</v>
      </c>
      <c r="C25" s="97">
        <v>44264.7891087963</v>
      </c>
      <c r="D25" s="96" t="s">
        <v>2189</v>
      </c>
      <c r="E25" s="106">
        <v>671</v>
      </c>
      <c r="F25" s="96" t="str">
        <f>VLOOKUP(E25,VIP!$A$2:$O11774,2,0)</f>
        <v>DRBR671</v>
      </c>
      <c r="G25" s="96" t="str">
        <f>VLOOKUP(E25,'LISTADO ATM'!$A$2:$B$900,2,0)</f>
        <v>ATM Ayuntamiento Sto. Dgo. Norte</v>
      </c>
      <c r="H25" s="96" t="str">
        <f>VLOOKUP(E25,VIP!$A$2:$O16695,7,FALSE)</f>
        <v>Si</v>
      </c>
      <c r="I25" s="96" t="str">
        <f>VLOOKUP(E25,VIP!$A$2:$O8660,8,FALSE)</f>
        <v>Si</v>
      </c>
      <c r="J25" s="96" t="str">
        <f>VLOOKUP(E25,VIP!$A$2:$O8610,8,FALSE)</f>
        <v>Si</v>
      </c>
      <c r="K25" s="96" t="str">
        <f>VLOOKUP(E25,VIP!$A$2:$O12184,6,0)</f>
        <v>NO</v>
      </c>
      <c r="L25" s="98" t="s">
        <v>2254</v>
      </c>
      <c r="M25" s="101" t="s">
        <v>2567</v>
      </c>
      <c r="N25" s="99" t="s">
        <v>2476</v>
      </c>
      <c r="O25" s="96" t="s">
        <v>2478</v>
      </c>
      <c r="P25" s="128"/>
      <c r="Q25" s="129">
        <v>44265.609722222223</v>
      </c>
    </row>
    <row r="26" spans="1:17" ht="18" x14ac:dyDescent="0.25">
      <c r="A26" s="96" t="str">
        <f>VLOOKUP(E26,'LISTADO ATM'!$A$2:$C$901,3,0)</f>
        <v>NORTE</v>
      </c>
      <c r="B26" s="113" t="s">
        <v>2534</v>
      </c>
      <c r="C26" s="97">
        <v>44264.789918981478</v>
      </c>
      <c r="D26" s="96" t="s">
        <v>2190</v>
      </c>
      <c r="E26" s="106">
        <v>840</v>
      </c>
      <c r="F26" s="96" t="str">
        <f>VLOOKUP(E26,VIP!$A$2:$O11775,2,0)</f>
        <v>DRBR840</v>
      </c>
      <c r="G26" s="96" t="str">
        <f>VLOOKUP(E26,'LISTADO ATM'!$A$2:$B$900,2,0)</f>
        <v xml:space="preserve">ATM PUCMM (Santiago) </v>
      </c>
      <c r="H26" s="96" t="str">
        <f>VLOOKUP(E26,VIP!$A$2:$O16696,7,FALSE)</f>
        <v>Si</v>
      </c>
      <c r="I26" s="96" t="str">
        <f>VLOOKUP(E26,VIP!$A$2:$O8661,8,FALSE)</f>
        <v>Si</v>
      </c>
      <c r="J26" s="96" t="str">
        <f>VLOOKUP(E26,VIP!$A$2:$O8611,8,FALSE)</f>
        <v>Si</v>
      </c>
      <c r="K26" s="96" t="str">
        <f>VLOOKUP(E26,VIP!$A$2:$O12185,6,0)</f>
        <v>NO</v>
      </c>
      <c r="L26" s="98" t="s">
        <v>2254</v>
      </c>
      <c r="M26" s="101" t="s">
        <v>2567</v>
      </c>
      <c r="N26" s="99" t="s">
        <v>2476</v>
      </c>
      <c r="O26" s="96" t="s">
        <v>2498</v>
      </c>
      <c r="P26" s="128"/>
      <c r="Q26" s="129">
        <v>44265.609722222223</v>
      </c>
    </row>
    <row r="27" spans="1:17" ht="18" x14ac:dyDescent="0.25">
      <c r="A27" s="96" t="str">
        <f>VLOOKUP(E27,'LISTADO ATM'!$A$2:$C$901,3,0)</f>
        <v>DISTRITO NACIONAL</v>
      </c>
      <c r="B27" s="113" t="s">
        <v>2538</v>
      </c>
      <c r="C27" s="97">
        <v>44264.867106481484</v>
      </c>
      <c r="D27" s="96" t="s">
        <v>2189</v>
      </c>
      <c r="E27" s="106">
        <v>917</v>
      </c>
      <c r="F27" s="96" t="str">
        <f>VLOOKUP(E27,VIP!$A$2:$O11778,2,0)</f>
        <v>DRBR01B</v>
      </c>
      <c r="G27" s="96" t="str">
        <f>VLOOKUP(E27,'LISTADO ATM'!$A$2:$B$900,2,0)</f>
        <v xml:space="preserve">ATM Oficina Los Mina </v>
      </c>
      <c r="H27" s="96" t="str">
        <f>VLOOKUP(E27,VIP!$A$2:$O16699,7,FALSE)</f>
        <v>Si</v>
      </c>
      <c r="I27" s="96" t="str">
        <f>VLOOKUP(E27,VIP!$A$2:$O8664,8,FALSE)</f>
        <v>Si</v>
      </c>
      <c r="J27" s="96" t="str">
        <f>VLOOKUP(E27,VIP!$A$2:$O8614,8,FALSE)</f>
        <v>Si</v>
      </c>
      <c r="K27" s="96" t="str">
        <f>VLOOKUP(E27,VIP!$A$2:$O12188,6,0)</f>
        <v>NO</v>
      </c>
      <c r="L27" s="98" t="s">
        <v>2440</v>
      </c>
      <c r="M27" s="101" t="s">
        <v>2567</v>
      </c>
      <c r="N27" s="99" t="s">
        <v>2476</v>
      </c>
      <c r="O27" s="96" t="s">
        <v>2478</v>
      </c>
      <c r="P27" s="128"/>
      <c r="Q27" s="129">
        <v>44265.443055555559</v>
      </c>
    </row>
    <row r="28" spans="1:17" ht="18" x14ac:dyDescent="0.25">
      <c r="A28" s="96" t="str">
        <f>VLOOKUP(E28,'LISTADO ATM'!$A$2:$C$901,3,0)</f>
        <v>DISTRITO NACIONAL</v>
      </c>
      <c r="B28" s="113" t="s">
        <v>2539</v>
      </c>
      <c r="C28" s="97">
        <v>44264.886284722219</v>
      </c>
      <c r="D28" s="96" t="s">
        <v>2189</v>
      </c>
      <c r="E28" s="106">
        <v>622</v>
      </c>
      <c r="F28" s="96" t="str">
        <f>VLOOKUP(E28,VIP!$A$2:$O11779,2,0)</f>
        <v>DRBR622</v>
      </c>
      <c r="G28" s="96" t="str">
        <f>VLOOKUP(E28,'LISTADO ATM'!$A$2:$B$900,2,0)</f>
        <v xml:space="preserve">ATM Ayuntamiento D.N. </v>
      </c>
      <c r="H28" s="96" t="str">
        <f>VLOOKUP(E28,VIP!$A$2:$O16700,7,FALSE)</f>
        <v>Si</v>
      </c>
      <c r="I28" s="96" t="str">
        <f>VLOOKUP(E28,VIP!$A$2:$O8665,8,FALSE)</f>
        <v>Si</v>
      </c>
      <c r="J28" s="96" t="str">
        <f>VLOOKUP(E28,VIP!$A$2:$O8615,8,FALSE)</f>
        <v>Si</v>
      </c>
      <c r="K28" s="96" t="str">
        <f>VLOOKUP(E28,VIP!$A$2:$O12189,6,0)</f>
        <v>NO</v>
      </c>
      <c r="L28" s="98" t="s">
        <v>2440</v>
      </c>
      <c r="M28" s="101" t="s">
        <v>2567</v>
      </c>
      <c r="N28" s="99" t="s">
        <v>2476</v>
      </c>
      <c r="O28" s="96" t="s">
        <v>2478</v>
      </c>
      <c r="P28" s="128"/>
      <c r="Q28" s="129">
        <v>44265.443055555559</v>
      </c>
    </row>
    <row r="29" spans="1:17" ht="18" x14ac:dyDescent="0.25">
      <c r="A29" s="96" t="str">
        <f>VLOOKUP(E29,'LISTADO ATM'!$A$2:$C$901,3,0)</f>
        <v>DISTRITO NACIONAL</v>
      </c>
      <c r="B29" s="113" t="s">
        <v>2540</v>
      </c>
      <c r="C29" s="97">
        <v>44264.898159722223</v>
      </c>
      <c r="D29" s="96" t="s">
        <v>2189</v>
      </c>
      <c r="E29" s="106">
        <v>184</v>
      </c>
      <c r="F29" s="96" t="str">
        <f>VLOOKUP(E29,VIP!$A$2:$O11780,2,0)</f>
        <v>DRBR184</v>
      </c>
      <c r="G29" s="96" t="str">
        <f>VLOOKUP(E29,'LISTADO ATM'!$A$2:$B$900,2,0)</f>
        <v xml:space="preserve">ATM Hermanas Mirabal </v>
      </c>
      <c r="H29" s="96" t="str">
        <f>VLOOKUP(E29,VIP!$A$2:$O16701,7,FALSE)</f>
        <v>Si</v>
      </c>
      <c r="I29" s="96" t="str">
        <f>VLOOKUP(E29,VIP!$A$2:$O8666,8,FALSE)</f>
        <v>Si</v>
      </c>
      <c r="J29" s="96" t="str">
        <f>VLOOKUP(E29,VIP!$A$2:$O8616,8,FALSE)</f>
        <v>Si</v>
      </c>
      <c r="K29" s="96" t="str">
        <f>VLOOKUP(E29,VIP!$A$2:$O12190,6,0)</f>
        <v>SI</v>
      </c>
      <c r="L29" s="98" t="s">
        <v>2228</v>
      </c>
      <c r="M29" s="101" t="s">
        <v>2567</v>
      </c>
      <c r="N29" s="99" t="s">
        <v>2476</v>
      </c>
      <c r="O29" s="96" t="s">
        <v>2478</v>
      </c>
      <c r="P29" s="128"/>
      <c r="Q29" s="129">
        <v>44265.609722222223</v>
      </c>
    </row>
    <row r="30" spans="1:17" ht="18" x14ac:dyDescent="0.25">
      <c r="A30" s="96" t="str">
        <f>VLOOKUP(E30,'LISTADO ATM'!$A$2:$C$901,3,0)</f>
        <v>DISTRITO NACIONAL</v>
      </c>
      <c r="B30" s="113" t="s">
        <v>2541</v>
      </c>
      <c r="C30" s="97">
        <v>44264.899155092593</v>
      </c>
      <c r="D30" s="96" t="s">
        <v>2189</v>
      </c>
      <c r="E30" s="106">
        <v>943</v>
      </c>
      <c r="F30" s="96" t="str">
        <f>VLOOKUP(E30,VIP!$A$2:$O11781,2,0)</f>
        <v>DRBR16K</v>
      </c>
      <c r="G30" s="96" t="str">
        <f>VLOOKUP(E30,'LISTADO ATM'!$A$2:$B$900,2,0)</f>
        <v xml:space="preserve">ATM Oficina Tránsito Terreste </v>
      </c>
      <c r="H30" s="96" t="str">
        <f>VLOOKUP(E30,VIP!$A$2:$O16702,7,FALSE)</f>
        <v>Si</v>
      </c>
      <c r="I30" s="96" t="str">
        <f>VLOOKUP(E30,VIP!$A$2:$O8667,8,FALSE)</f>
        <v>Si</v>
      </c>
      <c r="J30" s="96" t="str">
        <f>VLOOKUP(E30,VIP!$A$2:$O8617,8,FALSE)</f>
        <v>Si</v>
      </c>
      <c r="K30" s="96" t="str">
        <f>VLOOKUP(E30,VIP!$A$2:$O12191,6,0)</f>
        <v>NO</v>
      </c>
      <c r="L30" s="98" t="s">
        <v>2228</v>
      </c>
      <c r="M30" s="101" t="s">
        <v>2567</v>
      </c>
      <c r="N30" s="99" t="s">
        <v>2476</v>
      </c>
      <c r="O30" s="96" t="s">
        <v>2478</v>
      </c>
      <c r="P30" s="128"/>
      <c r="Q30" s="129">
        <v>44265.609722222223</v>
      </c>
    </row>
    <row r="31" spans="1:17" ht="18" x14ac:dyDescent="0.25">
      <c r="A31" s="96" t="str">
        <f>VLOOKUP(E31,'LISTADO ATM'!$A$2:$C$901,3,0)</f>
        <v>DISTRITO NACIONAL</v>
      </c>
      <c r="B31" s="113" t="s">
        <v>2543</v>
      </c>
      <c r="C31" s="97">
        <v>44264.910104166665</v>
      </c>
      <c r="D31" s="96" t="s">
        <v>2189</v>
      </c>
      <c r="E31" s="106">
        <v>232</v>
      </c>
      <c r="F31" s="96" t="str">
        <f>VLOOKUP(E31,VIP!$A$2:$O11784,2,0)</f>
        <v>DRBR232</v>
      </c>
      <c r="G31" s="96" t="str">
        <f>VLOOKUP(E31,'LISTADO ATM'!$A$2:$B$900,2,0)</f>
        <v xml:space="preserve">ATM S/M Nacional Charles de Gaulle </v>
      </c>
      <c r="H31" s="96" t="str">
        <f>VLOOKUP(E31,VIP!$A$2:$O16705,7,FALSE)</f>
        <v>Si</v>
      </c>
      <c r="I31" s="96" t="str">
        <f>VLOOKUP(E31,VIP!$A$2:$O8670,8,FALSE)</f>
        <v>Si</v>
      </c>
      <c r="J31" s="96" t="str">
        <f>VLOOKUP(E31,VIP!$A$2:$O8620,8,FALSE)</f>
        <v>Si</v>
      </c>
      <c r="K31" s="96" t="str">
        <f>VLOOKUP(E31,VIP!$A$2:$O12194,6,0)</f>
        <v>SI</v>
      </c>
      <c r="L31" s="98" t="s">
        <v>2228</v>
      </c>
      <c r="M31" s="101" t="s">
        <v>2567</v>
      </c>
      <c r="N31" s="99" t="s">
        <v>2476</v>
      </c>
      <c r="O31" s="96" t="s">
        <v>2478</v>
      </c>
      <c r="P31" s="128"/>
      <c r="Q31" s="129">
        <v>44265.443055555559</v>
      </c>
    </row>
    <row r="32" spans="1:17" ht="18" x14ac:dyDescent="0.25">
      <c r="A32" s="96" t="str">
        <f>VLOOKUP(E32,'LISTADO ATM'!$A$2:$C$901,3,0)</f>
        <v>DISTRITO NACIONAL</v>
      </c>
      <c r="B32" s="113" t="s">
        <v>2544</v>
      </c>
      <c r="C32" s="97">
        <v>44264.912395833337</v>
      </c>
      <c r="D32" s="96" t="s">
        <v>2189</v>
      </c>
      <c r="E32" s="106">
        <v>498</v>
      </c>
      <c r="F32" s="96" t="str">
        <f>VLOOKUP(E32,VIP!$A$2:$O11786,2,0)</f>
        <v>DRBR498</v>
      </c>
      <c r="G32" s="96" t="str">
        <f>VLOOKUP(E32,'LISTADO ATM'!$A$2:$B$900,2,0)</f>
        <v xml:space="preserve">ATM Estación Sunix 27 de Febrero </v>
      </c>
      <c r="H32" s="96" t="str">
        <f>VLOOKUP(E32,VIP!$A$2:$O16707,7,FALSE)</f>
        <v>Si</v>
      </c>
      <c r="I32" s="96" t="str">
        <f>VLOOKUP(E32,VIP!$A$2:$O8672,8,FALSE)</f>
        <v>Si</v>
      </c>
      <c r="J32" s="96" t="str">
        <f>VLOOKUP(E32,VIP!$A$2:$O8622,8,FALSE)</f>
        <v>Si</v>
      </c>
      <c r="K32" s="96" t="str">
        <f>VLOOKUP(E32,VIP!$A$2:$O12196,6,0)</f>
        <v>NO</v>
      </c>
      <c r="L32" s="98" t="s">
        <v>2228</v>
      </c>
      <c r="M32" s="101" t="s">
        <v>2567</v>
      </c>
      <c r="N32" s="99" t="s">
        <v>2476</v>
      </c>
      <c r="O32" s="96" t="s">
        <v>2478</v>
      </c>
      <c r="P32" s="128"/>
      <c r="Q32" s="129">
        <v>44265.443055555559</v>
      </c>
    </row>
    <row r="33" spans="1:17" ht="18" x14ac:dyDescent="0.25">
      <c r="A33" s="96" t="str">
        <f>VLOOKUP(E33,'LISTADO ATM'!$A$2:$C$901,3,0)</f>
        <v>NORTE</v>
      </c>
      <c r="B33" s="113" t="s">
        <v>2545</v>
      </c>
      <c r="C33" s="97">
        <v>44264.913981481484</v>
      </c>
      <c r="D33" s="96" t="s">
        <v>2190</v>
      </c>
      <c r="E33" s="106">
        <v>502</v>
      </c>
      <c r="F33" s="96" t="str">
        <f>VLOOKUP(E33,VIP!$A$2:$O11787,2,0)</f>
        <v>DRBR502</v>
      </c>
      <c r="G33" s="96" t="str">
        <f>VLOOKUP(E33,'LISTADO ATM'!$A$2:$B$900,2,0)</f>
        <v xml:space="preserve">ATM Materno Infantil de (Santiago) </v>
      </c>
      <c r="H33" s="96" t="str">
        <f>VLOOKUP(E33,VIP!$A$2:$O16708,7,FALSE)</f>
        <v>Si</v>
      </c>
      <c r="I33" s="96" t="str">
        <f>VLOOKUP(E33,VIP!$A$2:$O8673,8,FALSE)</f>
        <v>Si</v>
      </c>
      <c r="J33" s="96" t="str">
        <f>VLOOKUP(E33,VIP!$A$2:$O8623,8,FALSE)</f>
        <v>Si</v>
      </c>
      <c r="K33" s="96" t="str">
        <f>VLOOKUP(E33,VIP!$A$2:$O12197,6,0)</f>
        <v>NO</v>
      </c>
      <c r="L33" s="98" t="s">
        <v>2228</v>
      </c>
      <c r="M33" s="101" t="s">
        <v>2567</v>
      </c>
      <c r="N33" s="99" t="s">
        <v>2476</v>
      </c>
      <c r="O33" s="96" t="s">
        <v>2498</v>
      </c>
      <c r="P33" s="128"/>
      <c r="Q33" s="129">
        <v>44265.443055555559</v>
      </c>
    </row>
    <row r="34" spans="1:17" ht="18" x14ac:dyDescent="0.25">
      <c r="A34" s="96" t="str">
        <f>VLOOKUP(E34,'LISTADO ATM'!$A$2:$C$901,3,0)</f>
        <v>DISTRITO NACIONAL</v>
      </c>
      <c r="B34" s="113" t="s">
        <v>2546</v>
      </c>
      <c r="C34" s="97">
        <v>44264.91574074074</v>
      </c>
      <c r="D34" s="96" t="s">
        <v>2189</v>
      </c>
      <c r="E34" s="106">
        <v>517</v>
      </c>
      <c r="F34" s="96" t="str">
        <f>VLOOKUP(E34,VIP!$A$2:$O11788,2,0)</f>
        <v>DRBR517</v>
      </c>
      <c r="G34" s="96" t="str">
        <f>VLOOKUP(E34,'LISTADO ATM'!$A$2:$B$900,2,0)</f>
        <v xml:space="preserve">ATM Autobanco Oficina Sans Soucí </v>
      </c>
      <c r="H34" s="96" t="str">
        <f>VLOOKUP(E34,VIP!$A$2:$O16709,7,FALSE)</f>
        <v>Si</v>
      </c>
      <c r="I34" s="96" t="str">
        <f>VLOOKUP(E34,VIP!$A$2:$O8674,8,FALSE)</f>
        <v>Si</v>
      </c>
      <c r="J34" s="96" t="str">
        <f>VLOOKUP(E34,VIP!$A$2:$O8624,8,FALSE)</f>
        <v>Si</v>
      </c>
      <c r="K34" s="96" t="str">
        <f>VLOOKUP(E34,VIP!$A$2:$O12198,6,0)</f>
        <v>SI</v>
      </c>
      <c r="L34" s="98" t="s">
        <v>2228</v>
      </c>
      <c r="M34" s="101" t="s">
        <v>2567</v>
      </c>
      <c r="N34" s="99" t="s">
        <v>2476</v>
      </c>
      <c r="O34" s="96" t="s">
        <v>2478</v>
      </c>
      <c r="P34" s="128"/>
      <c r="Q34" s="129">
        <v>44265.443055555559</v>
      </c>
    </row>
    <row r="35" spans="1:17" ht="18" x14ac:dyDescent="0.25">
      <c r="A35" s="96" t="str">
        <f>VLOOKUP(E35,'LISTADO ATM'!$A$2:$C$901,3,0)</f>
        <v>DISTRITO NACIONAL</v>
      </c>
      <c r="B35" s="113" t="s">
        <v>2547</v>
      </c>
      <c r="C35" s="97">
        <v>44264.917384259257</v>
      </c>
      <c r="D35" s="96" t="s">
        <v>2189</v>
      </c>
      <c r="E35" s="106">
        <v>623</v>
      </c>
      <c r="F35" s="96" t="str">
        <f>VLOOKUP(E35,VIP!$A$2:$O11789,2,0)</f>
        <v>DRBR623</v>
      </c>
      <c r="G35" s="96" t="str">
        <f>VLOOKUP(E35,'LISTADO ATM'!$A$2:$B$900,2,0)</f>
        <v xml:space="preserve">ATM Operaciones Especiales (Manoguayabo) </v>
      </c>
      <c r="H35" s="96" t="str">
        <f>VLOOKUP(E35,VIP!$A$2:$O16710,7,FALSE)</f>
        <v>Si</v>
      </c>
      <c r="I35" s="96" t="str">
        <f>VLOOKUP(E35,VIP!$A$2:$O8675,8,FALSE)</f>
        <v>Si</v>
      </c>
      <c r="J35" s="96" t="str">
        <f>VLOOKUP(E35,VIP!$A$2:$O8625,8,FALSE)</f>
        <v>Si</v>
      </c>
      <c r="K35" s="96" t="str">
        <f>VLOOKUP(E35,VIP!$A$2:$O12199,6,0)</f>
        <v>No</v>
      </c>
      <c r="L35" s="98" t="s">
        <v>2228</v>
      </c>
      <c r="M35" s="101" t="s">
        <v>2567</v>
      </c>
      <c r="N35" s="99" t="s">
        <v>2476</v>
      </c>
      <c r="O35" s="96" t="s">
        <v>2478</v>
      </c>
      <c r="P35" s="128"/>
      <c r="Q35" s="129">
        <v>44265.439583333333</v>
      </c>
    </row>
    <row r="36" spans="1:17" ht="18" x14ac:dyDescent="0.25">
      <c r="A36" s="96" t="str">
        <f>VLOOKUP(E36,'LISTADO ATM'!$A$2:$C$901,3,0)</f>
        <v>DISTRITO NACIONAL</v>
      </c>
      <c r="B36" s="113" t="s">
        <v>2549</v>
      </c>
      <c r="C36" s="97">
        <v>44264.921041666668</v>
      </c>
      <c r="D36" s="96" t="s">
        <v>2189</v>
      </c>
      <c r="E36" s="106">
        <v>87</v>
      </c>
      <c r="F36" s="96" t="str">
        <f>VLOOKUP(E36,VIP!$A$2:$O11791,2,0)</f>
        <v>DRBR087</v>
      </c>
      <c r="G36" s="96" t="str">
        <f>VLOOKUP(E36,'LISTADO ATM'!$A$2:$B$900,2,0)</f>
        <v xml:space="preserve">ATM Autoservicio Sarasota </v>
      </c>
      <c r="H36" s="96" t="str">
        <f>VLOOKUP(E36,VIP!$A$2:$O16712,7,FALSE)</f>
        <v>Si</v>
      </c>
      <c r="I36" s="96" t="str">
        <f>VLOOKUP(E36,VIP!$A$2:$O8677,8,FALSE)</f>
        <v>Si</v>
      </c>
      <c r="J36" s="96" t="str">
        <f>VLOOKUP(E36,VIP!$A$2:$O8627,8,FALSE)</f>
        <v>Si</v>
      </c>
      <c r="K36" s="96" t="str">
        <f>VLOOKUP(E36,VIP!$A$2:$O12201,6,0)</f>
        <v>NO</v>
      </c>
      <c r="L36" s="98" t="s">
        <v>2228</v>
      </c>
      <c r="M36" s="101" t="s">
        <v>2567</v>
      </c>
      <c r="N36" s="99" t="s">
        <v>2476</v>
      </c>
      <c r="O36" s="96" t="s">
        <v>2478</v>
      </c>
      <c r="P36" s="128"/>
      <c r="Q36" s="129">
        <v>44265.609722222223</v>
      </c>
    </row>
    <row r="37" spans="1:17" ht="18" x14ac:dyDescent="0.25">
      <c r="A37" s="96" t="str">
        <f>VLOOKUP(E37,'LISTADO ATM'!$A$2:$C$901,3,0)</f>
        <v>NORTE</v>
      </c>
      <c r="B37" s="113" t="s">
        <v>2550</v>
      </c>
      <c r="C37" s="97">
        <v>44264.922268518516</v>
      </c>
      <c r="D37" s="96" t="s">
        <v>2190</v>
      </c>
      <c r="E37" s="106">
        <v>64</v>
      </c>
      <c r="F37" s="96" t="str">
        <f>VLOOKUP(E37,VIP!$A$2:$O11792,2,0)</f>
        <v>DRBR064</v>
      </c>
      <c r="G37" s="96" t="str">
        <f>VLOOKUP(E37,'LISTADO ATM'!$A$2:$B$900,2,0)</f>
        <v xml:space="preserve">ATM COOPALINA (Cotuí) </v>
      </c>
      <c r="H37" s="96" t="str">
        <f>VLOOKUP(E37,VIP!$A$2:$O16713,7,FALSE)</f>
        <v>Si</v>
      </c>
      <c r="I37" s="96" t="str">
        <f>VLOOKUP(E37,VIP!$A$2:$O8678,8,FALSE)</f>
        <v>Si</v>
      </c>
      <c r="J37" s="96" t="str">
        <f>VLOOKUP(E37,VIP!$A$2:$O8628,8,FALSE)</f>
        <v>Si</v>
      </c>
      <c r="K37" s="96" t="str">
        <f>VLOOKUP(E37,VIP!$A$2:$O12202,6,0)</f>
        <v>NO</v>
      </c>
      <c r="L37" s="98" t="s">
        <v>2254</v>
      </c>
      <c r="M37" s="101" t="s">
        <v>2567</v>
      </c>
      <c r="N37" s="99" t="s">
        <v>2476</v>
      </c>
      <c r="O37" s="96" t="s">
        <v>2498</v>
      </c>
      <c r="P37" s="128"/>
      <c r="Q37" s="129">
        <v>44265.443055555559</v>
      </c>
    </row>
    <row r="38" spans="1:17" ht="18" x14ac:dyDescent="0.25">
      <c r="A38" s="96" t="str">
        <f>VLOOKUP(E38,'LISTADO ATM'!$A$2:$C$901,3,0)</f>
        <v>NORTE</v>
      </c>
      <c r="B38" s="113" t="s">
        <v>2552</v>
      </c>
      <c r="C38" s="97">
        <v>44264.937256944446</v>
      </c>
      <c r="D38" s="96" t="s">
        <v>2523</v>
      </c>
      <c r="E38" s="106">
        <v>599</v>
      </c>
      <c r="F38" s="96" t="str">
        <f>VLOOKUP(E38,VIP!$A$2:$O11795,2,0)</f>
        <v>DRBR258</v>
      </c>
      <c r="G38" s="96" t="str">
        <f>VLOOKUP(E38,'LISTADO ATM'!$A$2:$B$900,2,0)</f>
        <v xml:space="preserve">ATM Oficina Plaza Internacional (Santiago) </v>
      </c>
      <c r="H38" s="96" t="str">
        <f>VLOOKUP(E38,VIP!$A$2:$O16716,7,FALSE)</f>
        <v>Si</v>
      </c>
      <c r="I38" s="96" t="str">
        <f>VLOOKUP(E38,VIP!$A$2:$O8681,8,FALSE)</f>
        <v>Si</v>
      </c>
      <c r="J38" s="96" t="str">
        <f>VLOOKUP(E38,VIP!$A$2:$O8631,8,FALSE)</f>
        <v>Si</v>
      </c>
      <c r="K38" s="96" t="str">
        <f>VLOOKUP(E38,VIP!$A$2:$O12205,6,0)</f>
        <v>NO</v>
      </c>
      <c r="L38" s="98" t="s">
        <v>2535</v>
      </c>
      <c r="M38" s="101" t="s">
        <v>2567</v>
      </c>
      <c r="N38" s="99" t="s">
        <v>2476</v>
      </c>
      <c r="O38" s="96" t="s">
        <v>2524</v>
      </c>
      <c r="P38" s="128"/>
      <c r="Q38" s="129">
        <v>44265.609722222223</v>
      </c>
    </row>
    <row r="39" spans="1:17" ht="18" x14ac:dyDescent="0.25">
      <c r="A39" s="96" t="str">
        <f>VLOOKUP(E39,'LISTADO ATM'!$A$2:$C$901,3,0)</f>
        <v>NORTE</v>
      </c>
      <c r="B39" s="113" t="s">
        <v>2553</v>
      </c>
      <c r="C39" s="97">
        <v>44264.938298611109</v>
      </c>
      <c r="D39" s="96" t="s">
        <v>2513</v>
      </c>
      <c r="E39" s="106">
        <v>431</v>
      </c>
      <c r="F39" s="96" t="str">
        <f>VLOOKUP(E39,VIP!$A$2:$O11796,2,0)</f>
        <v>DRBR583</v>
      </c>
      <c r="G39" s="96" t="str">
        <f>VLOOKUP(E39,'LISTADO ATM'!$A$2:$B$900,2,0)</f>
        <v xml:space="preserve">ATM Autoservicio Sol (Santiago) </v>
      </c>
      <c r="H39" s="96" t="str">
        <f>VLOOKUP(E39,VIP!$A$2:$O16717,7,FALSE)</f>
        <v>Si</v>
      </c>
      <c r="I39" s="96" t="str">
        <f>VLOOKUP(E39,VIP!$A$2:$O8682,8,FALSE)</f>
        <v>Si</v>
      </c>
      <c r="J39" s="96" t="str">
        <f>VLOOKUP(E39,VIP!$A$2:$O8632,8,FALSE)</f>
        <v>Si</v>
      </c>
      <c r="K39" s="96" t="str">
        <f>VLOOKUP(E39,VIP!$A$2:$O12206,6,0)</f>
        <v>SI</v>
      </c>
      <c r="L39" s="98" t="s">
        <v>2535</v>
      </c>
      <c r="M39" s="101" t="s">
        <v>2567</v>
      </c>
      <c r="N39" s="99" t="s">
        <v>2476</v>
      </c>
      <c r="O39" s="96" t="s">
        <v>2514</v>
      </c>
      <c r="P39" s="128"/>
      <c r="Q39" s="129">
        <v>44265.443055555559</v>
      </c>
    </row>
    <row r="40" spans="1:17" ht="18" x14ac:dyDescent="0.25">
      <c r="A40" s="96" t="str">
        <f>VLOOKUP(E40,'LISTADO ATM'!$A$2:$C$901,3,0)</f>
        <v>DISTRITO NACIONAL</v>
      </c>
      <c r="B40" s="113" t="s">
        <v>2560</v>
      </c>
      <c r="C40" s="97">
        <v>44264.986840277779</v>
      </c>
      <c r="D40" s="96" t="s">
        <v>2189</v>
      </c>
      <c r="E40" s="106">
        <v>406</v>
      </c>
      <c r="F40" s="96" t="str">
        <f>VLOOKUP(E40,VIP!$A$2:$O11802,2,0)</f>
        <v>DRBR406</v>
      </c>
      <c r="G40" s="96" t="str">
        <f>VLOOKUP(E40,'LISTADO ATM'!$A$2:$B$900,2,0)</f>
        <v xml:space="preserve">ATM UNP Plaza Lama Máximo Gómez </v>
      </c>
      <c r="H40" s="96" t="str">
        <f>VLOOKUP(E40,VIP!$A$2:$O16723,7,FALSE)</f>
        <v>Si</v>
      </c>
      <c r="I40" s="96" t="str">
        <f>VLOOKUP(E40,VIP!$A$2:$O8688,8,FALSE)</f>
        <v>Si</v>
      </c>
      <c r="J40" s="96" t="str">
        <f>VLOOKUP(E40,VIP!$A$2:$O8638,8,FALSE)</f>
        <v>Si</v>
      </c>
      <c r="K40" s="96" t="str">
        <f>VLOOKUP(E40,VIP!$A$2:$O12212,6,0)</f>
        <v>SI</v>
      </c>
      <c r="L40" s="98" t="s">
        <v>2228</v>
      </c>
      <c r="M40" s="101" t="s">
        <v>2567</v>
      </c>
      <c r="N40" s="99" t="s">
        <v>2476</v>
      </c>
      <c r="O40" s="96" t="s">
        <v>2478</v>
      </c>
      <c r="P40" s="128"/>
      <c r="Q40" s="129">
        <v>44265.609722222223</v>
      </c>
    </row>
    <row r="41" spans="1:17" ht="18" x14ac:dyDescent="0.25">
      <c r="A41" s="96" t="str">
        <f>VLOOKUP(E41,'LISTADO ATM'!$A$2:$C$901,3,0)</f>
        <v>NORTE</v>
      </c>
      <c r="B41" s="113" t="s">
        <v>2559</v>
      </c>
      <c r="C41" s="97">
        <v>44264.999178240738</v>
      </c>
      <c r="D41" s="96" t="s">
        <v>2190</v>
      </c>
      <c r="E41" s="106">
        <v>796</v>
      </c>
      <c r="F41" s="96" t="str">
        <f>VLOOKUP(E41,VIP!$A$2:$O11801,2,0)</f>
        <v>DRBR155</v>
      </c>
      <c r="G41" s="96" t="str">
        <f>VLOOKUP(E41,'LISTADO ATM'!$A$2:$B$900,2,0)</f>
        <v xml:space="preserve">ATM Oficina Plaza Ventura (Nagua) </v>
      </c>
      <c r="H41" s="96" t="str">
        <f>VLOOKUP(E41,VIP!$A$2:$O16722,7,FALSE)</f>
        <v>Si</v>
      </c>
      <c r="I41" s="96" t="str">
        <f>VLOOKUP(E41,VIP!$A$2:$O8687,8,FALSE)</f>
        <v>Si</v>
      </c>
      <c r="J41" s="96" t="str">
        <f>VLOOKUP(E41,VIP!$A$2:$O8637,8,FALSE)</f>
        <v>Si</v>
      </c>
      <c r="K41" s="96" t="str">
        <f>VLOOKUP(E41,VIP!$A$2:$O12211,6,0)</f>
        <v>SI</v>
      </c>
      <c r="L41" s="98" t="s">
        <v>2492</v>
      </c>
      <c r="M41" s="101" t="s">
        <v>2567</v>
      </c>
      <c r="N41" s="99" t="s">
        <v>2476</v>
      </c>
      <c r="O41" s="96" t="s">
        <v>2493</v>
      </c>
      <c r="P41" s="128"/>
      <c r="Q41" s="129">
        <v>44265.609722222223</v>
      </c>
    </row>
    <row r="42" spans="1:17" ht="18" x14ac:dyDescent="0.25">
      <c r="A42" s="96" t="str">
        <f>VLOOKUP(E42,'LISTADO ATM'!$A$2:$C$901,3,0)</f>
        <v>SUR</v>
      </c>
      <c r="B42" s="113" t="s">
        <v>2558</v>
      </c>
      <c r="C42" s="97">
        <v>44265.006886574076</v>
      </c>
      <c r="D42" s="96" t="s">
        <v>2189</v>
      </c>
      <c r="E42" s="106">
        <v>780</v>
      </c>
      <c r="F42" s="96" t="str">
        <f>VLOOKUP(E42,VIP!$A$2:$O11800,2,0)</f>
        <v>DRBR041</v>
      </c>
      <c r="G42" s="96" t="str">
        <f>VLOOKUP(E42,'LISTADO ATM'!$A$2:$B$900,2,0)</f>
        <v xml:space="preserve">ATM Oficina Barahona I </v>
      </c>
      <c r="H42" s="96" t="str">
        <f>VLOOKUP(E42,VIP!$A$2:$O16721,7,FALSE)</f>
        <v>Si</v>
      </c>
      <c r="I42" s="96" t="str">
        <f>VLOOKUP(E42,VIP!$A$2:$O8686,8,FALSE)</f>
        <v>Si</v>
      </c>
      <c r="J42" s="96" t="str">
        <f>VLOOKUP(E42,VIP!$A$2:$O8636,8,FALSE)</f>
        <v>Si</v>
      </c>
      <c r="K42" s="96" t="str">
        <f>VLOOKUP(E42,VIP!$A$2:$O12210,6,0)</f>
        <v>SI</v>
      </c>
      <c r="L42" s="98" t="s">
        <v>2228</v>
      </c>
      <c r="M42" s="101" t="s">
        <v>2567</v>
      </c>
      <c r="N42" s="99" t="s">
        <v>2476</v>
      </c>
      <c r="O42" s="96" t="s">
        <v>2478</v>
      </c>
      <c r="P42" s="128"/>
      <c r="Q42" s="129">
        <v>44265.443055555559</v>
      </c>
    </row>
    <row r="43" spans="1:17" ht="18" x14ac:dyDescent="0.25">
      <c r="A43" s="96" t="str">
        <f>VLOOKUP(E43,'LISTADO ATM'!$A$2:$C$901,3,0)</f>
        <v>NORTE</v>
      </c>
      <c r="B43" s="113" t="s">
        <v>2557</v>
      </c>
      <c r="C43" s="97">
        <v>44265.008229166669</v>
      </c>
      <c r="D43" s="96" t="s">
        <v>2190</v>
      </c>
      <c r="E43" s="106">
        <v>854</v>
      </c>
      <c r="F43" s="96" t="str">
        <f>VLOOKUP(E43,VIP!$A$2:$O11799,2,0)</f>
        <v>DRBR854</v>
      </c>
      <c r="G43" s="96" t="str">
        <f>VLOOKUP(E43,'LISTADO ATM'!$A$2:$B$900,2,0)</f>
        <v xml:space="preserve">ATM Centro Comercial Blanco Batista </v>
      </c>
      <c r="H43" s="96" t="str">
        <f>VLOOKUP(E43,VIP!$A$2:$O16720,7,FALSE)</f>
        <v>Si</v>
      </c>
      <c r="I43" s="96" t="str">
        <f>VLOOKUP(E43,VIP!$A$2:$O8685,8,FALSE)</f>
        <v>Si</v>
      </c>
      <c r="J43" s="96" t="str">
        <f>VLOOKUP(E43,VIP!$A$2:$O8635,8,FALSE)</f>
        <v>Si</v>
      </c>
      <c r="K43" s="96" t="str">
        <f>VLOOKUP(E43,VIP!$A$2:$O12209,6,0)</f>
        <v>NO</v>
      </c>
      <c r="L43" s="98" t="s">
        <v>2228</v>
      </c>
      <c r="M43" s="101" t="s">
        <v>2567</v>
      </c>
      <c r="N43" s="99" t="s">
        <v>2476</v>
      </c>
      <c r="O43" s="96" t="s">
        <v>2493</v>
      </c>
      <c r="P43" s="128"/>
      <c r="Q43" s="129">
        <v>44265.443055555559</v>
      </c>
    </row>
    <row r="44" spans="1:17" ht="18" x14ac:dyDescent="0.25">
      <c r="A44" s="96" t="str">
        <f>VLOOKUP(E44,'LISTADO ATM'!$A$2:$C$901,3,0)</f>
        <v>ESTE</v>
      </c>
      <c r="B44" s="113" t="s">
        <v>2556</v>
      </c>
      <c r="C44" s="97">
        <v>44265.015173611115</v>
      </c>
      <c r="D44" s="96" t="s">
        <v>2472</v>
      </c>
      <c r="E44" s="106">
        <v>158</v>
      </c>
      <c r="F44" s="96" t="str">
        <f>VLOOKUP(E44,VIP!$A$2:$O11798,2,0)</f>
        <v>DRBR158</v>
      </c>
      <c r="G44" s="96" t="str">
        <f>VLOOKUP(E44,'LISTADO ATM'!$A$2:$B$900,2,0)</f>
        <v xml:space="preserve">ATM Oficina Romana Norte </v>
      </c>
      <c r="H44" s="96" t="str">
        <f>VLOOKUP(E44,VIP!$A$2:$O16719,7,FALSE)</f>
        <v>Si</v>
      </c>
      <c r="I44" s="96" t="str">
        <f>VLOOKUP(E44,VIP!$A$2:$O8684,8,FALSE)</f>
        <v>Si</v>
      </c>
      <c r="J44" s="96" t="str">
        <f>VLOOKUP(E44,VIP!$A$2:$O8634,8,FALSE)</f>
        <v>Si</v>
      </c>
      <c r="K44" s="96" t="str">
        <f>VLOOKUP(E44,VIP!$A$2:$O12208,6,0)</f>
        <v>SI</v>
      </c>
      <c r="L44" s="98" t="s">
        <v>2535</v>
      </c>
      <c r="M44" s="101" t="s">
        <v>2567</v>
      </c>
      <c r="N44" s="99" t="s">
        <v>2476</v>
      </c>
      <c r="O44" s="96" t="s">
        <v>2477</v>
      </c>
      <c r="P44" s="128"/>
      <c r="Q44" s="129">
        <v>44265.443055555559</v>
      </c>
    </row>
    <row r="45" spans="1:17" ht="18" x14ac:dyDescent="0.25">
      <c r="A45" s="96" t="str">
        <f>VLOOKUP(E45,'LISTADO ATM'!$A$2:$C$901,3,0)</f>
        <v>NORTE</v>
      </c>
      <c r="B45" s="113" t="s">
        <v>2566</v>
      </c>
      <c r="C45" s="97">
        <v>44265.309976851851</v>
      </c>
      <c r="D45" s="96" t="s">
        <v>2190</v>
      </c>
      <c r="E45" s="106">
        <v>228</v>
      </c>
      <c r="F45" s="96" t="str">
        <f>VLOOKUP(E45,VIP!$A$2:$O11802,2,0)</f>
        <v>DRBR228</v>
      </c>
      <c r="G45" s="96" t="str">
        <f>VLOOKUP(E45,'LISTADO ATM'!$A$2:$B$900,2,0)</f>
        <v xml:space="preserve">ATM Oficina SAJOMA </v>
      </c>
      <c r="H45" s="96" t="str">
        <f>VLOOKUP(E45,VIP!$A$2:$O16723,7,FALSE)</f>
        <v>Si</v>
      </c>
      <c r="I45" s="96" t="str">
        <f>VLOOKUP(E45,VIP!$A$2:$O8688,8,FALSE)</f>
        <v>Si</v>
      </c>
      <c r="J45" s="96" t="str">
        <f>VLOOKUP(E45,VIP!$A$2:$O8638,8,FALSE)</f>
        <v>Si</v>
      </c>
      <c r="K45" s="96" t="str">
        <f>VLOOKUP(E45,VIP!$A$2:$O12212,6,0)</f>
        <v>NO</v>
      </c>
      <c r="L45" s="98" t="s">
        <v>2254</v>
      </c>
      <c r="M45" s="101" t="s">
        <v>2567</v>
      </c>
      <c r="N45" s="99" t="s">
        <v>2476</v>
      </c>
      <c r="O45" s="96" t="s">
        <v>2498</v>
      </c>
      <c r="P45" s="128"/>
      <c r="Q45" s="129">
        <v>44265.443055555559</v>
      </c>
    </row>
    <row r="46" spans="1:17" ht="18" x14ac:dyDescent="0.25">
      <c r="A46" s="96" t="str">
        <f>VLOOKUP(E46,'LISTADO ATM'!$A$2:$C$901,3,0)</f>
        <v>DISTRITO NACIONAL</v>
      </c>
      <c r="B46" s="113" t="s">
        <v>2565</v>
      </c>
      <c r="C46" s="97">
        <v>44265.312037037038</v>
      </c>
      <c r="D46" s="96" t="s">
        <v>2189</v>
      </c>
      <c r="E46" s="106">
        <v>43</v>
      </c>
      <c r="F46" s="96" t="str">
        <f>VLOOKUP(E46,VIP!$A$2:$O11801,2,0)</f>
        <v>DRBR043</v>
      </c>
      <c r="G46" s="96" t="str">
        <f>VLOOKUP(E46,'LISTADO ATM'!$A$2:$B$900,2,0)</f>
        <v xml:space="preserve">ATM Zona Franca San Isidro </v>
      </c>
      <c r="H46" s="96" t="str">
        <f>VLOOKUP(E46,VIP!$A$2:$O16722,7,FALSE)</f>
        <v>Si</v>
      </c>
      <c r="I46" s="96" t="str">
        <f>VLOOKUP(E46,VIP!$A$2:$O8687,8,FALSE)</f>
        <v>No</v>
      </c>
      <c r="J46" s="96" t="str">
        <f>VLOOKUP(E46,VIP!$A$2:$O8637,8,FALSE)</f>
        <v>No</v>
      </c>
      <c r="K46" s="96" t="str">
        <f>VLOOKUP(E46,VIP!$A$2:$O12211,6,0)</f>
        <v>NO</v>
      </c>
      <c r="L46" s="98" t="s">
        <v>2492</v>
      </c>
      <c r="M46" s="101" t="s">
        <v>2567</v>
      </c>
      <c r="N46" s="99" t="s">
        <v>2502</v>
      </c>
      <c r="O46" s="96" t="s">
        <v>2478</v>
      </c>
      <c r="P46" s="128"/>
      <c r="Q46" s="129">
        <v>44265.609722222223</v>
      </c>
    </row>
    <row r="47" spans="1:17" ht="18" x14ac:dyDescent="0.25">
      <c r="A47" s="96" t="str">
        <f>VLOOKUP(E47,'LISTADO ATM'!$A$2:$C$901,3,0)</f>
        <v>ESTE</v>
      </c>
      <c r="B47" s="113" t="s">
        <v>2564</v>
      </c>
      <c r="C47" s="97">
        <v>44265.318576388891</v>
      </c>
      <c r="D47" s="96" t="s">
        <v>2189</v>
      </c>
      <c r="E47" s="106">
        <v>608</v>
      </c>
      <c r="F47" s="96" t="str">
        <f>VLOOKUP(E47,VIP!$A$2:$O11800,2,0)</f>
        <v>DRBR305</v>
      </c>
      <c r="G47" s="96" t="str">
        <f>VLOOKUP(E47,'LISTADO ATM'!$A$2:$B$900,2,0)</f>
        <v xml:space="preserve">ATM Oficina Jumbo (San Pedro) </v>
      </c>
      <c r="H47" s="96" t="str">
        <f>VLOOKUP(E47,VIP!$A$2:$O16721,7,FALSE)</f>
        <v>Si</v>
      </c>
      <c r="I47" s="96" t="str">
        <f>VLOOKUP(E47,VIP!$A$2:$O8686,8,FALSE)</f>
        <v>Si</v>
      </c>
      <c r="J47" s="96" t="str">
        <f>VLOOKUP(E47,VIP!$A$2:$O8636,8,FALSE)</f>
        <v>Si</v>
      </c>
      <c r="K47" s="96" t="str">
        <f>VLOOKUP(E47,VIP!$A$2:$O12210,6,0)</f>
        <v>SI</v>
      </c>
      <c r="L47" s="98" t="s">
        <v>2228</v>
      </c>
      <c r="M47" s="101" t="s">
        <v>2567</v>
      </c>
      <c r="N47" s="99" t="s">
        <v>2502</v>
      </c>
      <c r="O47" s="96" t="s">
        <v>2478</v>
      </c>
      <c r="P47" s="128"/>
      <c r="Q47" s="129">
        <v>44265.609722222223</v>
      </c>
    </row>
    <row r="48" spans="1:17" ht="18" x14ac:dyDescent="0.25">
      <c r="A48" s="96" t="str">
        <f>VLOOKUP(E48,'LISTADO ATM'!$A$2:$C$901,3,0)</f>
        <v>DISTRITO NACIONAL</v>
      </c>
      <c r="B48" s="113" t="s">
        <v>2563</v>
      </c>
      <c r="C48" s="97">
        <v>44265.335277777776</v>
      </c>
      <c r="D48" s="96" t="s">
        <v>2472</v>
      </c>
      <c r="E48" s="106">
        <v>461</v>
      </c>
      <c r="F48" s="96" t="str">
        <f>VLOOKUP(E48,VIP!$A$2:$O11799,2,0)</f>
        <v>DRBR461</v>
      </c>
      <c r="G48" s="96" t="str">
        <f>VLOOKUP(E48,'LISTADO ATM'!$A$2:$B$900,2,0)</f>
        <v xml:space="preserve">ATM Autobanco Sarasota I </v>
      </c>
      <c r="H48" s="96" t="str">
        <f>VLOOKUP(E48,VIP!$A$2:$O16720,7,FALSE)</f>
        <v>Si</v>
      </c>
      <c r="I48" s="96" t="str">
        <f>VLOOKUP(E48,VIP!$A$2:$O8685,8,FALSE)</f>
        <v>Si</v>
      </c>
      <c r="J48" s="96" t="str">
        <f>VLOOKUP(E48,VIP!$A$2:$O8635,8,FALSE)</f>
        <v>Si</v>
      </c>
      <c r="K48" s="96" t="str">
        <f>VLOOKUP(E48,VIP!$A$2:$O12209,6,0)</f>
        <v>SI</v>
      </c>
      <c r="L48" s="98" t="s">
        <v>2430</v>
      </c>
      <c r="M48" s="101" t="s">
        <v>2567</v>
      </c>
      <c r="N48" s="99" t="s">
        <v>2476</v>
      </c>
      <c r="O48" s="96" t="s">
        <v>2477</v>
      </c>
      <c r="P48" s="128"/>
      <c r="Q48" s="129">
        <v>44265.443055555559</v>
      </c>
    </row>
    <row r="49" spans="1:17" ht="18" x14ac:dyDescent="0.25">
      <c r="A49" s="96" t="str">
        <f>VLOOKUP(E49,'LISTADO ATM'!$A$2:$C$901,3,0)</f>
        <v>NORTE</v>
      </c>
      <c r="B49" s="113" t="s">
        <v>2562</v>
      </c>
      <c r="C49" s="97">
        <v>44265.336261574077</v>
      </c>
      <c r="D49" s="96" t="s">
        <v>2190</v>
      </c>
      <c r="E49" s="106">
        <v>877</v>
      </c>
      <c r="F49" s="96" t="str">
        <f>VLOOKUP(E49,VIP!$A$2:$O11798,2,0)</f>
        <v>DRBR877</v>
      </c>
      <c r="G49" s="96" t="str">
        <f>VLOOKUP(E49,'LISTADO ATM'!$A$2:$B$900,2,0)</f>
        <v xml:space="preserve">ATM Estación Los Samanes (Ranchito, La Vega) </v>
      </c>
      <c r="H49" s="96" t="str">
        <f>VLOOKUP(E49,VIP!$A$2:$O16719,7,FALSE)</f>
        <v>Si</v>
      </c>
      <c r="I49" s="96" t="str">
        <f>VLOOKUP(E49,VIP!$A$2:$O8684,8,FALSE)</f>
        <v>Si</v>
      </c>
      <c r="J49" s="96" t="str">
        <f>VLOOKUP(E49,VIP!$A$2:$O8634,8,FALSE)</f>
        <v>Si</v>
      </c>
      <c r="K49" s="96" t="str">
        <f>VLOOKUP(E49,VIP!$A$2:$O12208,6,0)</f>
        <v>NO</v>
      </c>
      <c r="L49" s="98" t="s">
        <v>2492</v>
      </c>
      <c r="M49" s="101" t="s">
        <v>2567</v>
      </c>
      <c r="N49" s="99" t="s">
        <v>2476</v>
      </c>
      <c r="O49" s="96" t="s">
        <v>2493</v>
      </c>
      <c r="P49" s="128"/>
      <c r="Q49" s="129">
        <v>44265.401388888888</v>
      </c>
    </row>
    <row r="50" spans="1:17" ht="18" x14ac:dyDescent="0.25">
      <c r="A50" s="96" t="str">
        <f>VLOOKUP(E50,'LISTADO ATM'!$A$2:$C$901,3,0)</f>
        <v>SUR</v>
      </c>
      <c r="B50" s="113" t="s">
        <v>2570</v>
      </c>
      <c r="C50" s="97">
        <v>44265.3515162037</v>
      </c>
      <c r="D50" s="96" t="s">
        <v>2189</v>
      </c>
      <c r="E50" s="106">
        <v>45</v>
      </c>
      <c r="F50" s="96" t="str">
        <f>VLOOKUP(E50,VIP!$A$2:$O11801,2,0)</f>
        <v>DRBR045</v>
      </c>
      <c r="G50" s="96" t="str">
        <f>VLOOKUP(E50,'LISTADO ATM'!$A$2:$B$900,2,0)</f>
        <v xml:space="preserve">ATM Oficina Tamayo </v>
      </c>
      <c r="H50" s="96" t="str">
        <f>VLOOKUP(E50,VIP!$A$2:$O16722,7,FALSE)</f>
        <v>Si</v>
      </c>
      <c r="I50" s="96" t="str">
        <f>VLOOKUP(E50,VIP!$A$2:$O8687,8,FALSE)</f>
        <v>Si</v>
      </c>
      <c r="J50" s="96" t="str">
        <f>VLOOKUP(E50,VIP!$A$2:$O8637,8,FALSE)</f>
        <v>Si</v>
      </c>
      <c r="K50" s="96" t="str">
        <f>VLOOKUP(E50,VIP!$A$2:$O12211,6,0)</f>
        <v>SI</v>
      </c>
      <c r="L50" s="98" t="s">
        <v>2254</v>
      </c>
      <c r="M50" s="101" t="s">
        <v>2567</v>
      </c>
      <c r="N50" s="99" t="s">
        <v>2476</v>
      </c>
      <c r="O50" s="96" t="s">
        <v>2478</v>
      </c>
      <c r="P50" s="128"/>
      <c r="Q50" s="129">
        <v>44265.609722222223</v>
      </c>
    </row>
    <row r="51" spans="1:17" ht="18" x14ac:dyDescent="0.25">
      <c r="A51" s="96" t="str">
        <f>VLOOKUP(E51,'LISTADO ATM'!$A$2:$C$901,3,0)</f>
        <v>DISTRITO NACIONAL</v>
      </c>
      <c r="B51" s="113" t="s">
        <v>2579</v>
      </c>
      <c r="C51" s="97">
        <v>44265.397164351853</v>
      </c>
      <c r="D51" s="96" t="s">
        <v>2513</v>
      </c>
      <c r="E51" s="106">
        <v>235</v>
      </c>
      <c r="F51" s="96" t="str">
        <f>VLOOKUP(E51,VIP!$A$2:$O11810,2,0)</f>
        <v>DRBR235</v>
      </c>
      <c r="G51" s="96" t="str">
        <f>VLOOKUP(E51,'LISTADO ATM'!$A$2:$B$900,2,0)</f>
        <v xml:space="preserve">ATM Oficina Multicentro La Sirena San Isidro </v>
      </c>
      <c r="H51" s="96" t="str">
        <f>VLOOKUP(E51,VIP!$A$2:$O16731,7,FALSE)</f>
        <v>Si</v>
      </c>
      <c r="I51" s="96" t="str">
        <f>VLOOKUP(E51,VIP!$A$2:$O8696,8,FALSE)</f>
        <v>Si</v>
      </c>
      <c r="J51" s="96" t="str">
        <f>VLOOKUP(E51,VIP!$A$2:$O8646,8,FALSE)</f>
        <v>Si</v>
      </c>
      <c r="K51" s="96" t="str">
        <f>VLOOKUP(E51,VIP!$A$2:$O12220,6,0)</f>
        <v>SI</v>
      </c>
      <c r="L51" s="98" t="s">
        <v>2586</v>
      </c>
      <c r="M51" s="101" t="s">
        <v>2567</v>
      </c>
      <c r="N51" s="99" t="s">
        <v>2580</v>
      </c>
      <c r="O51" s="96" t="s">
        <v>2583</v>
      </c>
      <c r="P51" s="128" t="s">
        <v>2588</v>
      </c>
      <c r="Q51" s="129" t="s">
        <v>2586</v>
      </c>
    </row>
    <row r="52" spans="1:17" ht="18" x14ac:dyDescent="0.25">
      <c r="A52" s="96" t="str">
        <f>VLOOKUP(E52,'LISTADO ATM'!$A$2:$C$901,3,0)</f>
        <v>DISTRITO NACIONAL</v>
      </c>
      <c r="B52" s="113" t="s">
        <v>2578</v>
      </c>
      <c r="C52" s="97">
        <v>44265.411874999998</v>
      </c>
      <c r="D52" s="96" t="s">
        <v>2513</v>
      </c>
      <c r="E52" s="106">
        <v>570</v>
      </c>
      <c r="F52" s="96" t="str">
        <f>VLOOKUP(E52,VIP!$A$2:$O11809,2,0)</f>
        <v>DRBR478</v>
      </c>
      <c r="G52" s="96" t="str">
        <f>VLOOKUP(E52,'LISTADO ATM'!$A$2:$B$900,2,0)</f>
        <v xml:space="preserve">ATM S/M Liverpool Villa Mella </v>
      </c>
      <c r="H52" s="96" t="str">
        <f>VLOOKUP(E52,VIP!$A$2:$O16730,7,FALSE)</f>
        <v>Si</v>
      </c>
      <c r="I52" s="96" t="str">
        <f>VLOOKUP(E52,VIP!$A$2:$O8695,8,FALSE)</f>
        <v>Si</v>
      </c>
      <c r="J52" s="96" t="str">
        <f>VLOOKUP(E52,VIP!$A$2:$O8645,8,FALSE)</f>
        <v>Si</v>
      </c>
      <c r="K52" s="96" t="str">
        <f>VLOOKUP(E52,VIP!$A$2:$O12219,6,0)</f>
        <v>NO</v>
      </c>
      <c r="L52" s="98" t="s">
        <v>2586</v>
      </c>
      <c r="M52" s="101" t="s">
        <v>2567</v>
      </c>
      <c r="N52" s="99" t="s">
        <v>2580</v>
      </c>
      <c r="O52" s="96" t="s">
        <v>2581</v>
      </c>
      <c r="P52" s="128" t="s">
        <v>2588</v>
      </c>
      <c r="Q52" s="129" t="s">
        <v>2586</v>
      </c>
    </row>
    <row r="53" spans="1:17" ht="18" x14ac:dyDescent="0.25">
      <c r="A53" s="96" t="str">
        <f>VLOOKUP(E53,'LISTADO ATM'!$A$2:$C$901,3,0)</f>
        <v>NORTE</v>
      </c>
      <c r="B53" s="113" t="s">
        <v>2577</v>
      </c>
      <c r="C53" s="97">
        <v>44265.412453703706</v>
      </c>
      <c r="D53" s="96" t="s">
        <v>2513</v>
      </c>
      <c r="E53" s="106">
        <v>736</v>
      </c>
      <c r="F53" s="96" t="str">
        <f>VLOOKUP(E53,VIP!$A$2:$O11808,2,0)</f>
        <v>DRBR071</v>
      </c>
      <c r="G53" s="96" t="str">
        <f>VLOOKUP(E53,'LISTADO ATM'!$A$2:$B$900,2,0)</f>
        <v xml:space="preserve">ATM Oficina Puerto Plata I </v>
      </c>
      <c r="H53" s="96" t="str">
        <f>VLOOKUP(E53,VIP!$A$2:$O16729,7,FALSE)</f>
        <v>Si</v>
      </c>
      <c r="I53" s="96" t="str">
        <f>VLOOKUP(E53,VIP!$A$2:$O8694,8,FALSE)</f>
        <v>Si</v>
      </c>
      <c r="J53" s="96" t="str">
        <f>VLOOKUP(E53,VIP!$A$2:$O8644,8,FALSE)</f>
        <v>Si</v>
      </c>
      <c r="K53" s="96" t="str">
        <f>VLOOKUP(E53,VIP!$A$2:$O12218,6,0)</f>
        <v>SI</v>
      </c>
      <c r="L53" s="98" t="s">
        <v>2586</v>
      </c>
      <c r="M53" s="101" t="s">
        <v>2567</v>
      </c>
      <c r="N53" s="99" t="s">
        <v>2580</v>
      </c>
      <c r="O53" s="96" t="s">
        <v>2583</v>
      </c>
      <c r="P53" s="128" t="s">
        <v>2588</v>
      </c>
      <c r="Q53" s="129" t="s">
        <v>2586</v>
      </c>
    </row>
    <row r="54" spans="1:17" ht="18" x14ac:dyDescent="0.25">
      <c r="A54" s="96" t="str">
        <f>VLOOKUP(E54,'LISTADO ATM'!$A$2:$C$901,3,0)</f>
        <v>ESTE</v>
      </c>
      <c r="B54" s="113" t="s">
        <v>2576</v>
      </c>
      <c r="C54" s="97">
        <v>44265.416701388887</v>
      </c>
      <c r="D54" s="96" t="s">
        <v>2513</v>
      </c>
      <c r="E54" s="106">
        <v>631</v>
      </c>
      <c r="F54" s="96" t="str">
        <f>VLOOKUP(E54,VIP!$A$2:$O11807,2,0)</f>
        <v>DRBR417</v>
      </c>
      <c r="G54" s="96" t="str">
        <f>VLOOKUP(E54,'LISTADO ATM'!$A$2:$B$900,2,0)</f>
        <v xml:space="preserve">ATM ASOCODEQUI (San Pedro) </v>
      </c>
      <c r="H54" s="96" t="str">
        <f>VLOOKUP(E54,VIP!$A$2:$O16728,7,FALSE)</f>
        <v>Si</v>
      </c>
      <c r="I54" s="96" t="str">
        <f>VLOOKUP(E54,VIP!$A$2:$O8693,8,FALSE)</f>
        <v>Si</v>
      </c>
      <c r="J54" s="96" t="str">
        <f>VLOOKUP(E54,VIP!$A$2:$O8643,8,FALSE)</f>
        <v>Si</v>
      </c>
      <c r="K54" s="96" t="str">
        <f>VLOOKUP(E54,VIP!$A$2:$O12217,6,0)</f>
        <v>NO</v>
      </c>
      <c r="L54" s="98" t="s">
        <v>2584</v>
      </c>
      <c r="M54" s="101" t="s">
        <v>2567</v>
      </c>
      <c r="N54" s="99" t="s">
        <v>2580</v>
      </c>
      <c r="O54" s="96" t="s">
        <v>2583</v>
      </c>
      <c r="P54" s="128" t="s">
        <v>2587</v>
      </c>
      <c r="Q54" s="129" t="s">
        <v>2584</v>
      </c>
    </row>
    <row r="55" spans="1:17" ht="18" x14ac:dyDescent="0.25">
      <c r="A55" s="96" t="str">
        <f>VLOOKUP(E55,'LISTADO ATM'!$A$2:$C$901,3,0)</f>
        <v>DISTRITO NACIONAL</v>
      </c>
      <c r="B55" s="113" t="s">
        <v>2575</v>
      </c>
      <c r="C55" s="97">
        <v>44265.43377314815</v>
      </c>
      <c r="D55" s="96" t="s">
        <v>2513</v>
      </c>
      <c r="E55" s="106">
        <v>722</v>
      </c>
      <c r="F55" s="96" t="str">
        <f>VLOOKUP(E55,VIP!$A$2:$O11806,2,0)</f>
        <v>DRBR393</v>
      </c>
      <c r="G55" s="96" t="str">
        <f>VLOOKUP(E55,'LISTADO ATM'!$A$2:$B$900,2,0)</f>
        <v xml:space="preserve">ATM Oficina Charles de Gaulle III </v>
      </c>
      <c r="H55" s="96" t="str">
        <f>VLOOKUP(E55,VIP!$A$2:$O16727,7,FALSE)</f>
        <v>Si</v>
      </c>
      <c r="I55" s="96" t="str">
        <f>VLOOKUP(E55,VIP!$A$2:$O8692,8,FALSE)</f>
        <v>Si</v>
      </c>
      <c r="J55" s="96" t="str">
        <f>VLOOKUP(E55,VIP!$A$2:$O8642,8,FALSE)</f>
        <v>Si</v>
      </c>
      <c r="K55" s="96" t="str">
        <f>VLOOKUP(E55,VIP!$A$2:$O12216,6,0)</f>
        <v>SI</v>
      </c>
      <c r="L55" s="98" t="s">
        <v>2585</v>
      </c>
      <c r="M55" s="101" t="s">
        <v>2567</v>
      </c>
      <c r="N55" s="99" t="s">
        <v>2580</v>
      </c>
      <c r="O55" s="96" t="s">
        <v>2581</v>
      </c>
      <c r="P55" s="128" t="s">
        <v>2588</v>
      </c>
      <c r="Q55" s="129" t="s">
        <v>2585</v>
      </c>
    </row>
    <row r="56" spans="1:17" ht="18" x14ac:dyDescent="0.25">
      <c r="A56" s="96" t="str">
        <f>VLOOKUP(E56,'LISTADO ATM'!$A$2:$C$901,3,0)</f>
        <v>ESTE</v>
      </c>
      <c r="B56" s="113" t="s">
        <v>2574</v>
      </c>
      <c r="C56" s="97">
        <v>44265.438773148147</v>
      </c>
      <c r="D56" s="96" t="s">
        <v>2513</v>
      </c>
      <c r="E56" s="106">
        <v>912</v>
      </c>
      <c r="F56" s="96" t="str">
        <f>VLOOKUP(E56,VIP!$A$2:$O11805,2,0)</f>
        <v>DRBR973</v>
      </c>
      <c r="G56" s="96" t="str">
        <f>VLOOKUP(E56,'LISTADO ATM'!$A$2:$B$900,2,0)</f>
        <v xml:space="preserve">ATM Oficina San Pedro II </v>
      </c>
      <c r="H56" s="96" t="str">
        <f>VLOOKUP(E56,VIP!$A$2:$O16726,7,FALSE)</f>
        <v>Si</v>
      </c>
      <c r="I56" s="96" t="str">
        <f>VLOOKUP(E56,VIP!$A$2:$O8691,8,FALSE)</f>
        <v>Si</v>
      </c>
      <c r="J56" s="96" t="str">
        <f>VLOOKUP(E56,VIP!$A$2:$O8641,8,FALSE)</f>
        <v>Si</v>
      </c>
      <c r="K56" s="96" t="str">
        <f>VLOOKUP(E56,VIP!$A$2:$O12215,6,0)</f>
        <v>SI</v>
      </c>
      <c r="L56" s="98" t="s">
        <v>2584</v>
      </c>
      <c r="M56" s="101" t="s">
        <v>2567</v>
      </c>
      <c r="N56" s="99" t="s">
        <v>2580</v>
      </c>
      <c r="O56" s="96" t="s">
        <v>2582</v>
      </c>
      <c r="P56" s="128" t="s">
        <v>2587</v>
      </c>
      <c r="Q56" s="129" t="s">
        <v>2584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2573</v>
      </c>
      <c r="C57" s="97">
        <v>44265.442685185182</v>
      </c>
      <c r="D57" s="96" t="s">
        <v>2513</v>
      </c>
      <c r="E57" s="106">
        <v>528</v>
      </c>
      <c r="F57" s="96" t="str">
        <f>VLOOKUP(E57,VIP!$A$2:$O11803,2,0)</f>
        <v>DRBR284</v>
      </c>
      <c r="G57" s="96" t="str">
        <f>VLOOKUP(E57,'LISTADO ATM'!$A$2:$B$900,2,0)</f>
        <v xml:space="preserve">ATM Ferretería Ochoa (Santiago) </v>
      </c>
      <c r="H57" s="96" t="str">
        <f>VLOOKUP(E57,VIP!$A$2:$O16724,7,FALSE)</f>
        <v>Si</v>
      </c>
      <c r="I57" s="96" t="str">
        <f>VLOOKUP(E57,VIP!$A$2:$O8689,8,FALSE)</f>
        <v>Si</v>
      </c>
      <c r="J57" s="96" t="str">
        <f>VLOOKUP(E57,VIP!$A$2:$O8639,8,FALSE)</f>
        <v>Si</v>
      </c>
      <c r="K57" s="96" t="str">
        <f>VLOOKUP(E57,VIP!$A$2:$O12213,6,0)</f>
        <v>NO</v>
      </c>
      <c r="L57" s="98" t="s">
        <v>2585</v>
      </c>
      <c r="M57" s="101" t="s">
        <v>2567</v>
      </c>
      <c r="N57" s="99" t="s">
        <v>2580</v>
      </c>
      <c r="O57" s="96" t="s">
        <v>2581</v>
      </c>
      <c r="P57" s="128" t="s">
        <v>2588</v>
      </c>
      <c r="Q57" s="129" t="s">
        <v>2585</v>
      </c>
    </row>
    <row r="58" spans="1:17" s="102" customFormat="1" ht="18" x14ac:dyDescent="0.25">
      <c r="A58" s="96" t="str">
        <f>VLOOKUP(E58,'LISTADO ATM'!$A$2:$C$901,3,0)</f>
        <v>ESTE</v>
      </c>
      <c r="B58" s="113" t="s">
        <v>2572</v>
      </c>
      <c r="C58" s="97">
        <v>44265.443645833337</v>
      </c>
      <c r="D58" s="96" t="s">
        <v>2513</v>
      </c>
      <c r="E58" s="106">
        <v>309</v>
      </c>
      <c r="F58" s="96" t="str">
        <f>VLOOKUP(E58,VIP!$A$2:$O11802,2,0)</f>
        <v>DRBR309</v>
      </c>
      <c r="G58" s="96" t="str">
        <f>VLOOKUP(E58,'LISTADO ATM'!$A$2:$B$900,2,0)</f>
        <v xml:space="preserve">ATM Secrets Cap Cana I </v>
      </c>
      <c r="H58" s="96" t="str">
        <f>VLOOKUP(E58,VIP!$A$2:$O16723,7,FALSE)</f>
        <v>Si</v>
      </c>
      <c r="I58" s="96" t="str">
        <f>VLOOKUP(E58,VIP!$A$2:$O8688,8,FALSE)</f>
        <v>Si</v>
      </c>
      <c r="J58" s="96" t="str">
        <f>VLOOKUP(E58,VIP!$A$2:$O8638,8,FALSE)</f>
        <v>Si</v>
      </c>
      <c r="K58" s="96" t="str">
        <f>VLOOKUP(E58,VIP!$A$2:$O12212,6,0)</f>
        <v>NO</v>
      </c>
      <c r="L58" s="98" t="s">
        <v>2584</v>
      </c>
      <c r="M58" s="101" t="s">
        <v>2567</v>
      </c>
      <c r="N58" s="99" t="s">
        <v>2580</v>
      </c>
      <c r="O58" s="96" t="s">
        <v>2581</v>
      </c>
      <c r="P58" s="128" t="s">
        <v>2587</v>
      </c>
      <c r="Q58" s="129" t="s">
        <v>2584</v>
      </c>
    </row>
    <row r="59" spans="1:17" s="102" customFormat="1" ht="18" x14ac:dyDescent="0.25">
      <c r="A59" s="96" t="str">
        <f>VLOOKUP(E59,'LISTADO ATM'!$A$2:$C$901,3,0)</f>
        <v>SUR</v>
      </c>
      <c r="B59" s="113" t="s">
        <v>2627</v>
      </c>
      <c r="C59" s="97">
        <v>44265.47960648148</v>
      </c>
      <c r="D59" s="96" t="s">
        <v>2513</v>
      </c>
      <c r="E59" s="106">
        <v>249</v>
      </c>
      <c r="F59" s="96" t="str">
        <f>VLOOKUP(E59,VIP!$A$2:$O11838,2,0)</f>
        <v>DRBR249</v>
      </c>
      <c r="G59" s="96" t="str">
        <f>VLOOKUP(E59,'LISTADO ATM'!$A$2:$B$900,2,0)</f>
        <v xml:space="preserve">ATM Banco Agrícola Neiba </v>
      </c>
      <c r="H59" s="96" t="str">
        <f>VLOOKUP(E59,VIP!$A$2:$O16759,7,FALSE)</f>
        <v>Si</v>
      </c>
      <c r="I59" s="96" t="str">
        <f>VLOOKUP(E59,VIP!$A$2:$O8724,8,FALSE)</f>
        <v>Si</v>
      </c>
      <c r="J59" s="96" t="str">
        <f>VLOOKUP(E59,VIP!$A$2:$O8674,8,FALSE)</f>
        <v>Si</v>
      </c>
      <c r="K59" s="96" t="str">
        <f>VLOOKUP(E59,VIP!$A$2:$O12248,6,0)</f>
        <v>NO</v>
      </c>
      <c r="L59" s="98" t="s">
        <v>2584</v>
      </c>
      <c r="M59" s="101" t="s">
        <v>2567</v>
      </c>
      <c r="N59" s="99" t="s">
        <v>2580</v>
      </c>
      <c r="O59" s="96" t="s">
        <v>2583</v>
      </c>
      <c r="P59" s="128" t="s">
        <v>2587</v>
      </c>
      <c r="Q59" s="129" t="s">
        <v>2584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2606</v>
      </c>
      <c r="C60" s="97">
        <v>44265.490127314813</v>
      </c>
      <c r="D60" s="96" t="s">
        <v>2472</v>
      </c>
      <c r="E60" s="106">
        <v>596</v>
      </c>
      <c r="F60" s="96" t="str">
        <f>VLOOKUP(E60,VIP!$A$2:$O11819,2,0)</f>
        <v>DRBR274</v>
      </c>
      <c r="G60" s="96" t="str">
        <f>VLOOKUP(E60,'LISTADO ATM'!$A$2:$B$900,2,0)</f>
        <v xml:space="preserve">ATM Autobanco Malecón Center </v>
      </c>
      <c r="H60" s="96" t="str">
        <f>VLOOKUP(E60,VIP!$A$2:$O16740,7,FALSE)</f>
        <v>Si</v>
      </c>
      <c r="I60" s="96" t="str">
        <f>VLOOKUP(E60,VIP!$A$2:$O8705,8,FALSE)</f>
        <v>Si</v>
      </c>
      <c r="J60" s="96" t="str">
        <f>VLOOKUP(E60,VIP!$A$2:$O8655,8,FALSE)</f>
        <v>Si</v>
      </c>
      <c r="K60" s="96" t="str">
        <f>VLOOKUP(E60,VIP!$A$2:$O12229,6,0)</f>
        <v>NO</v>
      </c>
      <c r="L60" s="98" t="s">
        <v>2430</v>
      </c>
      <c r="M60" s="101" t="s">
        <v>2567</v>
      </c>
      <c r="N60" s="99" t="s">
        <v>2476</v>
      </c>
      <c r="O60" s="96" t="s">
        <v>2477</v>
      </c>
      <c r="P60" s="128"/>
      <c r="Q60" s="129">
        <v>44265.609722222223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2626</v>
      </c>
      <c r="C61" s="97">
        <v>44265.499710648146</v>
      </c>
      <c r="D61" s="96" t="s">
        <v>2513</v>
      </c>
      <c r="E61" s="106">
        <v>717</v>
      </c>
      <c r="F61" s="96" t="str">
        <f>VLOOKUP(E61,VIP!$A$2:$O11837,2,0)</f>
        <v>DRBR24K</v>
      </c>
      <c r="G61" s="96" t="str">
        <f>VLOOKUP(E61,'LISTADO ATM'!$A$2:$B$900,2,0)</f>
        <v xml:space="preserve">ATM Oficina Los Alcarrizos </v>
      </c>
      <c r="H61" s="96" t="str">
        <f>VLOOKUP(E61,VIP!$A$2:$O16758,7,FALSE)</f>
        <v>Si</v>
      </c>
      <c r="I61" s="96" t="str">
        <f>VLOOKUP(E61,VIP!$A$2:$O8723,8,FALSE)</f>
        <v>Si</v>
      </c>
      <c r="J61" s="96" t="str">
        <f>VLOOKUP(E61,VIP!$A$2:$O8673,8,FALSE)</f>
        <v>Si</v>
      </c>
      <c r="K61" s="96" t="str">
        <f>VLOOKUP(E61,VIP!$A$2:$O12247,6,0)</f>
        <v>SI</v>
      </c>
      <c r="L61" s="98" t="s">
        <v>2586</v>
      </c>
      <c r="M61" s="101" t="s">
        <v>2567</v>
      </c>
      <c r="N61" s="99" t="s">
        <v>2580</v>
      </c>
      <c r="O61" s="96" t="s">
        <v>2581</v>
      </c>
      <c r="P61" s="128" t="s">
        <v>2588</v>
      </c>
      <c r="Q61" s="129" t="s">
        <v>2586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2605</v>
      </c>
      <c r="C62" s="97">
        <v>44265.508125</v>
      </c>
      <c r="D62" s="96" t="s">
        <v>2513</v>
      </c>
      <c r="E62" s="106">
        <v>791</v>
      </c>
      <c r="F62" s="96" t="str">
        <f>VLOOKUP(E62,VIP!$A$2:$O11818,2,0)</f>
        <v>DRBR791</v>
      </c>
      <c r="G62" s="96" t="str">
        <f>VLOOKUP(E62,'LISTADO ATM'!$A$2:$B$900,2,0)</f>
        <v xml:space="preserve">ATM Oficina Sans Soucí </v>
      </c>
      <c r="H62" s="96" t="str">
        <f>VLOOKUP(E62,VIP!$A$2:$O16739,7,FALSE)</f>
        <v>Si</v>
      </c>
      <c r="I62" s="96" t="str">
        <f>VLOOKUP(E62,VIP!$A$2:$O8704,8,FALSE)</f>
        <v>No</v>
      </c>
      <c r="J62" s="96" t="str">
        <f>VLOOKUP(E62,VIP!$A$2:$O8654,8,FALSE)</f>
        <v>No</v>
      </c>
      <c r="K62" s="96" t="str">
        <f>VLOOKUP(E62,VIP!$A$2:$O12228,6,0)</f>
        <v>NO</v>
      </c>
      <c r="L62" s="98" t="s">
        <v>2462</v>
      </c>
      <c r="M62" s="101" t="s">
        <v>2567</v>
      </c>
      <c r="N62" s="99" t="s">
        <v>2476</v>
      </c>
      <c r="O62" s="96" t="s">
        <v>2514</v>
      </c>
      <c r="P62" s="128"/>
      <c r="Q62" s="129">
        <v>44265.609722222223</v>
      </c>
    </row>
    <row r="63" spans="1:17" s="102" customFormat="1" ht="18" x14ac:dyDescent="0.25">
      <c r="A63" s="96" t="str">
        <f>VLOOKUP(E63,'LISTADO ATM'!$A$2:$C$901,3,0)</f>
        <v>ESTE</v>
      </c>
      <c r="B63" s="113" t="s">
        <v>2625</v>
      </c>
      <c r="C63" s="97">
        <v>44265.555011574077</v>
      </c>
      <c r="D63" s="96" t="s">
        <v>2189</v>
      </c>
      <c r="E63" s="106">
        <v>217</v>
      </c>
      <c r="F63" s="96" t="str">
        <f>VLOOKUP(E63,VIP!$A$2:$O11836,2,0)</f>
        <v>DRBR217</v>
      </c>
      <c r="G63" s="96" t="str">
        <f>VLOOKUP(E63,'LISTADO ATM'!$A$2:$B$900,2,0)</f>
        <v xml:space="preserve">ATM Oficina Bávaro </v>
      </c>
      <c r="H63" s="96" t="str">
        <f>VLOOKUP(E63,VIP!$A$2:$O16757,7,FALSE)</f>
        <v>Si</v>
      </c>
      <c r="I63" s="96" t="str">
        <f>VLOOKUP(E63,VIP!$A$2:$O8722,8,FALSE)</f>
        <v>Si</v>
      </c>
      <c r="J63" s="96" t="str">
        <f>VLOOKUP(E63,VIP!$A$2:$O8672,8,FALSE)</f>
        <v>Si</v>
      </c>
      <c r="K63" s="96" t="str">
        <f>VLOOKUP(E63,VIP!$A$2:$O12246,6,0)</f>
        <v>NO</v>
      </c>
      <c r="L63" s="98" t="s">
        <v>2228</v>
      </c>
      <c r="M63" s="101" t="s">
        <v>2567</v>
      </c>
      <c r="N63" s="99" t="s">
        <v>2580</v>
      </c>
      <c r="O63" s="96" t="s">
        <v>2478</v>
      </c>
      <c r="P63" s="128"/>
      <c r="Q63" s="129" t="s">
        <v>2228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2624</v>
      </c>
      <c r="C64" s="97">
        <v>44265.605034722219</v>
      </c>
      <c r="D64" s="96" t="s">
        <v>2513</v>
      </c>
      <c r="E64" s="106">
        <v>14</v>
      </c>
      <c r="F64" s="96" t="str">
        <f>VLOOKUP(E64,VIP!$A$2:$O11835,2,0)</f>
        <v>DRBR014</v>
      </c>
      <c r="G64" s="96" t="str">
        <f>VLOOKUP(E64,'LISTADO ATM'!$A$2:$B$900,2,0)</f>
        <v xml:space="preserve">ATM Oficina Aeropuerto Las Américas I </v>
      </c>
      <c r="H64" s="96" t="str">
        <f>VLOOKUP(E64,VIP!$A$2:$O16756,7,FALSE)</f>
        <v>Si</v>
      </c>
      <c r="I64" s="96" t="str">
        <f>VLOOKUP(E64,VIP!$A$2:$O8721,8,FALSE)</f>
        <v>Si</v>
      </c>
      <c r="J64" s="96" t="str">
        <f>VLOOKUP(E64,VIP!$A$2:$O8671,8,FALSE)</f>
        <v>Si</v>
      </c>
      <c r="K64" s="96" t="str">
        <f>VLOOKUP(E64,VIP!$A$2:$O12245,6,0)</f>
        <v>NO</v>
      </c>
      <c r="L64" s="98" t="s">
        <v>2585</v>
      </c>
      <c r="M64" s="101" t="s">
        <v>2567</v>
      </c>
      <c r="N64" s="99" t="s">
        <v>2580</v>
      </c>
      <c r="O64" s="96" t="s">
        <v>2582</v>
      </c>
      <c r="P64" s="128" t="s">
        <v>2588</v>
      </c>
      <c r="Q64" s="129" t="s">
        <v>2585</v>
      </c>
    </row>
    <row r="65" spans="1:17" s="102" customFormat="1" ht="18" x14ac:dyDescent="0.25">
      <c r="A65" s="96" t="str">
        <f>VLOOKUP(E65,'LISTADO ATM'!$A$2:$C$901,3,0)</f>
        <v>SUR</v>
      </c>
      <c r="B65" s="113" t="s">
        <v>2623</v>
      </c>
      <c r="C65" s="97">
        <v>44265.61204861111</v>
      </c>
      <c r="D65" s="96" t="s">
        <v>2513</v>
      </c>
      <c r="E65" s="106">
        <v>766</v>
      </c>
      <c r="F65" s="96" t="str">
        <f>VLOOKUP(E65,VIP!$A$2:$O11834,2,0)</f>
        <v>DRBR440</v>
      </c>
      <c r="G65" s="96" t="str">
        <f>VLOOKUP(E65,'LISTADO ATM'!$A$2:$B$900,2,0)</f>
        <v xml:space="preserve">ATM Oficina Azua II </v>
      </c>
      <c r="H65" s="96" t="str">
        <f>VLOOKUP(E65,VIP!$A$2:$O16755,7,FALSE)</f>
        <v>Si</v>
      </c>
      <c r="I65" s="96" t="str">
        <f>VLOOKUP(E65,VIP!$A$2:$O8720,8,FALSE)</f>
        <v>Si</v>
      </c>
      <c r="J65" s="96" t="str">
        <f>VLOOKUP(E65,VIP!$A$2:$O8670,8,FALSE)</f>
        <v>Si</v>
      </c>
      <c r="K65" s="96" t="str">
        <f>VLOOKUP(E65,VIP!$A$2:$O12244,6,0)</f>
        <v>SI</v>
      </c>
      <c r="L65" s="98" t="s">
        <v>2586</v>
      </c>
      <c r="M65" s="101" t="s">
        <v>2567</v>
      </c>
      <c r="N65" s="99" t="s">
        <v>2580</v>
      </c>
      <c r="O65" s="96" t="s">
        <v>2581</v>
      </c>
      <c r="P65" s="128" t="s">
        <v>2588</v>
      </c>
      <c r="Q65" s="129" t="s">
        <v>2586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2622</v>
      </c>
      <c r="C66" s="97">
        <v>44265.613229166665</v>
      </c>
      <c r="D66" s="96" t="s">
        <v>2513</v>
      </c>
      <c r="E66" s="106">
        <v>20</v>
      </c>
      <c r="F66" s="96" t="str">
        <f>VLOOKUP(E66,VIP!$A$2:$O11833,2,0)</f>
        <v>DRBR049</v>
      </c>
      <c r="G66" s="96" t="str">
        <f>VLOOKUP(E66,'LISTADO ATM'!$A$2:$B$900,2,0)</f>
        <v>ATM S/M Aprezio Las Palmas</v>
      </c>
      <c r="H66" s="96" t="str">
        <f>VLOOKUP(E66,VIP!$A$2:$O16754,7,FALSE)</f>
        <v>Si</v>
      </c>
      <c r="I66" s="96" t="str">
        <f>VLOOKUP(E66,VIP!$A$2:$O8719,8,FALSE)</f>
        <v>Si</v>
      </c>
      <c r="J66" s="96" t="str">
        <f>VLOOKUP(E66,VIP!$A$2:$O8669,8,FALSE)</f>
        <v>Si</v>
      </c>
      <c r="K66" s="96" t="str">
        <f>VLOOKUP(E66,VIP!$A$2:$O12243,6,0)</f>
        <v>NO</v>
      </c>
      <c r="L66" s="98" t="s">
        <v>2585</v>
      </c>
      <c r="M66" s="101" t="s">
        <v>2567</v>
      </c>
      <c r="N66" s="99" t="s">
        <v>2580</v>
      </c>
      <c r="O66" s="96" t="s">
        <v>2582</v>
      </c>
      <c r="P66" s="128" t="s">
        <v>2588</v>
      </c>
      <c r="Q66" s="129" t="s">
        <v>2585</v>
      </c>
    </row>
    <row r="67" spans="1:17" s="102" customFormat="1" ht="18" x14ac:dyDescent="0.25">
      <c r="A67" s="96" t="str">
        <f>VLOOKUP(E67,'LISTADO ATM'!$A$2:$C$901,3,0)</f>
        <v>NORTE</v>
      </c>
      <c r="B67" s="113" t="s">
        <v>2621</v>
      </c>
      <c r="C67" s="97">
        <v>44265.622453703705</v>
      </c>
      <c r="D67" s="96" t="s">
        <v>2513</v>
      </c>
      <c r="E67" s="106">
        <v>105</v>
      </c>
      <c r="F67" s="96" t="str">
        <f>VLOOKUP(E67,VIP!$A$2:$O11832,2,0)</f>
        <v>DRBR105</v>
      </c>
      <c r="G67" s="96" t="str">
        <f>VLOOKUP(E67,'LISTADO ATM'!$A$2:$B$900,2,0)</f>
        <v xml:space="preserve">ATM Autobanco Estancia Nueva (Moca) </v>
      </c>
      <c r="H67" s="96" t="str">
        <f>VLOOKUP(E67,VIP!$A$2:$O16753,7,FALSE)</f>
        <v>Si</v>
      </c>
      <c r="I67" s="96" t="str">
        <f>VLOOKUP(E67,VIP!$A$2:$O8718,8,FALSE)</f>
        <v>Si</v>
      </c>
      <c r="J67" s="96" t="str">
        <f>VLOOKUP(E67,VIP!$A$2:$O8668,8,FALSE)</f>
        <v>Si</v>
      </c>
      <c r="K67" s="96" t="str">
        <f>VLOOKUP(E67,VIP!$A$2:$O12242,6,0)</f>
        <v>NO</v>
      </c>
      <c r="L67" s="98" t="s">
        <v>2584</v>
      </c>
      <c r="M67" s="101" t="s">
        <v>2567</v>
      </c>
      <c r="N67" s="99" t="s">
        <v>2580</v>
      </c>
      <c r="O67" s="96" t="s">
        <v>2581</v>
      </c>
      <c r="P67" s="128" t="s">
        <v>2587</v>
      </c>
      <c r="Q67" s="129" t="s">
        <v>2584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2620</v>
      </c>
      <c r="C68" s="97">
        <v>44265.623032407406</v>
      </c>
      <c r="D68" s="96" t="s">
        <v>2513</v>
      </c>
      <c r="E68" s="106">
        <v>979</v>
      </c>
      <c r="F68" s="96" t="str">
        <f>VLOOKUP(E68,VIP!$A$2:$O11831,2,0)</f>
        <v>DRBR979</v>
      </c>
      <c r="G68" s="96" t="str">
        <f>VLOOKUP(E68,'LISTADO ATM'!$A$2:$B$900,2,0)</f>
        <v xml:space="preserve">ATM Oficina Luperón I </v>
      </c>
      <c r="H68" s="96" t="str">
        <f>VLOOKUP(E68,VIP!$A$2:$O16752,7,FALSE)</f>
        <v>Si</v>
      </c>
      <c r="I68" s="96" t="str">
        <f>VLOOKUP(E68,VIP!$A$2:$O8717,8,FALSE)</f>
        <v>Si</v>
      </c>
      <c r="J68" s="96" t="str">
        <f>VLOOKUP(E68,VIP!$A$2:$O8667,8,FALSE)</f>
        <v>Si</v>
      </c>
      <c r="K68" s="96" t="str">
        <f>VLOOKUP(E68,VIP!$A$2:$O12241,6,0)</f>
        <v>NO</v>
      </c>
      <c r="L68" s="98" t="s">
        <v>2584</v>
      </c>
      <c r="M68" s="101" t="s">
        <v>2567</v>
      </c>
      <c r="N68" s="99" t="s">
        <v>2580</v>
      </c>
      <c r="O68" s="96" t="s">
        <v>2581</v>
      </c>
      <c r="P68" s="128" t="s">
        <v>2587</v>
      </c>
      <c r="Q68" s="129" t="s">
        <v>2584</v>
      </c>
    </row>
    <row r="69" spans="1:17" s="102" customFormat="1" ht="18" x14ac:dyDescent="0.25">
      <c r="A69" s="96" t="str">
        <f>VLOOKUP(E69,'LISTADO ATM'!$A$2:$C$901,3,0)</f>
        <v>SUR</v>
      </c>
      <c r="B69" s="113" t="s">
        <v>2619</v>
      </c>
      <c r="C69" s="97">
        <v>44265.623437499999</v>
      </c>
      <c r="D69" s="96" t="s">
        <v>2513</v>
      </c>
      <c r="E69" s="106">
        <v>995</v>
      </c>
      <c r="F69" s="96" t="str">
        <f>VLOOKUP(E69,VIP!$A$2:$O11830,2,0)</f>
        <v>DRBR545</v>
      </c>
      <c r="G69" s="96" t="str">
        <f>VLOOKUP(E69,'LISTADO ATM'!$A$2:$B$900,2,0)</f>
        <v xml:space="preserve">ATM Oficina San Cristobal III (Lobby) </v>
      </c>
      <c r="H69" s="96" t="str">
        <f>VLOOKUP(E69,VIP!$A$2:$O16751,7,FALSE)</f>
        <v>Si</v>
      </c>
      <c r="I69" s="96" t="str">
        <f>VLOOKUP(E69,VIP!$A$2:$O8716,8,FALSE)</f>
        <v>No</v>
      </c>
      <c r="J69" s="96" t="str">
        <f>VLOOKUP(E69,VIP!$A$2:$O8666,8,FALSE)</f>
        <v>No</v>
      </c>
      <c r="K69" s="96" t="str">
        <f>VLOOKUP(E69,VIP!$A$2:$O12240,6,0)</f>
        <v>NO</v>
      </c>
      <c r="L69" s="98" t="s">
        <v>2584</v>
      </c>
      <c r="M69" s="101" t="s">
        <v>2567</v>
      </c>
      <c r="N69" s="99" t="s">
        <v>2580</v>
      </c>
      <c r="O69" s="96" t="s">
        <v>2581</v>
      </c>
      <c r="P69" s="128" t="s">
        <v>2587</v>
      </c>
      <c r="Q69" s="129" t="s">
        <v>2584</v>
      </c>
    </row>
    <row r="70" spans="1:17" s="102" customFormat="1" ht="18" x14ac:dyDescent="0.25">
      <c r="A70" s="96" t="str">
        <f>VLOOKUP(E70,'LISTADO ATM'!$A$2:$C$901,3,0)</f>
        <v>DISTRITO NACIONAL</v>
      </c>
      <c r="B70" s="113">
        <v>335813386</v>
      </c>
      <c r="C70" s="97">
        <v>44261.019837962966</v>
      </c>
      <c r="D70" s="96" t="s">
        <v>2472</v>
      </c>
      <c r="E70" s="106">
        <v>545</v>
      </c>
      <c r="F70" s="96" t="str">
        <f>VLOOKUP(E70,VIP!$A$2:$O11648,2,0)</f>
        <v>DRBR995</v>
      </c>
      <c r="G70" s="96" t="str">
        <f>VLOOKUP(E70,'LISTADO ATM'!$A$2:$B$900,2,0)</f>
        <v xml:space="preserve">ATM Oficina Isabel La Católica II  </v>
      </c>
      <c r="H70" s="96" t="str">
        <f>VLOOKUP(E70,VIP!$A$2:$O16569,7,FALSE)</f>
        <v>Si</v>
      </c>
      <c r="I70" s="96" t="str">
        <f>VLOOKUP(E70,VIP!$A$2:$O8534,8,FALSE)</f>
        <v>Si</v>
      </c>
      <c r="J70" s="96" t="str">
        <f>VLOOKUP(E70,VIP!$A$2:$O8484,8,FALSE)</f>
        <v>Si</v>
      </c>
      <c r="K70" s="96" t="str">
        <f>VLOOKUP(E70,VIP!$A$2:$O12058,6,0)</f>
        <v>NO</v>
      </c>
      <c r="L70" s="98" t="s">
        <v>2499</v>
      </c>
      <c r="M70" s="99" t="s">
        <v>2469</v>
      </c>
      <c r="N70" s="99" t="s">
        <v>2476</v>
      </c>
      <c r="O70" s="96" t="s">
        <v>2477</v>
      </c>
      <c r="P70" s="100"/>
      <c r="Q70" s="100" t="s">
        <v>2499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2504</v>
      </c>
      <c r="C71" s="97">
        <v>44263.495428240742</v>
      </c>
      <c r="D71" s="96" t="s">
        <v>2189</v>
      </c>
      <c r="E71" s="106">
        <v>908</v>
      </c>
      <c r="F71" s="96" t="str">
        <f>VLOOKUP(E71,VIP!$A$2:$O11759,2,0)</f>
        <v>DRBR16D</v>
      </c>
      <c r="G71" s="96" t="str">
        <f>VLOOKUP(E71,'LISTADO ATM'!$A$2:$B$900,2,0)</f>
        <v xml:space="preserve">ATM Oficina Plaza Botánika </v>
      </c>
      <c r="H71" s="96" t="str">
        <f>VLOOKUP(E71,VIP!$A$2:$O16680,7,FALSE)</f>
        <v>Si</v>
      </c>
      <c r="I71" s="96" t="str">
        <f>VLOOKUP(E71,VIP!$A$2:$O8645,8,FALSE)</f>
        <v>Si</v>
      </c>
      <c r="J71" s="96" t="str">
        <f>VLOOKUP(E71,VIP!$A$2:$O8595,8,FALSE)</f>
        <v>Si</v>
      </c>
      <c r="K71" s="96" t="str">
        <f>VLOOKUP(E71,VIP!$A$2:$O12169,6,0)</f>
        <v>NO</v>
      </c>
      <c r="L71" s="98" t="s">
        <v>2228</v>
      </c>
      <c r="M71" s="99" t="s">
        <v>2469</v>
      </c>
      <c r="N71" s="99" t="s">
        <v>2502</v>
      </c>
      <c r="O71" s="96" t="s">
        <v>2478</v>
      </c>
      <c r="P71" s="101"/>
      <c r="Q71" s="100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2503</v>
      </c>
      <c r="C72" s="97">
        <v>44263.496076388888</v>
      </c>
      <c r="D72" s="96" t="s">
        <v>2189</v>
      </c>
      <c r="E72" s="106">
        <v>800</v>
      </c>
      <c r="F72" s="96" t="str">
        <f>VLOOKUP(E72,VIP!$A$2:$O11758,2,0)</f>
        <v>DRBR800</v>
      </c>
      <c r="G72" s="96" t="str">
        <f>VLOOKUP(E72,'LISTADO ATM'!$A$2:$B$900,2,0)</f>
        <v xml:space="preserve">ATM Estación Next Dipsa Pedro Livio Cedeño </v>
      </c>
      <c r="H72" s="96" t="str">
        <f>VLOOKUP(E72,VIP!$A$2:$O16679,7,FALSE)</f>
        <v>Si</v>
      </c>
      <c r="I72" s="96" t="str">
        <f>VLOOKUP(E72,VIP!$A$2:$O8644,8,FALSE)</f>
        <v>Si</v>
      </c>
      <c r="J72" s="96" t="str">
        <f>VLOOKUP(E72,VIP!$A$2:$O8594,8,FALSE)</f>
        <v>Si</v>
      </c>
      <c r="K72" s="96" t="str">
        <f>VLOOKUP(E72,VIP!$A$2:$O12168,6,0)</f>
        <v>NO</v>
      </c>
      <c r="L72" s="98" t="s">
        <v>2228</v>
      </c>
      <c r="M72" s="99" t="s">
        <v>2469</v>
      </c>
      <c r="N72" s="99" t="s">
        <v>2502</v>
      </c>
      <c r="O72" s="96" t="s">
        <v>2478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2589</v>
      </c>
      <c r="C73" s="97">
        <v>44263.664270833331</v>
      </c>
      <c r="D73" s="96" t="s">
        <v>2189</v>
      </c>
      <c r="E73" s="106">
        <v>580</v>
      </c>
      <c r="F73" s="96" t="str">
        <f>VLOOKUP(E73,VIP!$A$2:$O11805,2,0)</f>
        <v>DRBR523</v>
      </c>
      <c r="G73" s="96" t="str">
        <f>VLOOKUP(E73,'LISTADO ATM'!$A$2:$B$900,2,0)</f>
        <v xml:space="preserve">ATM Edificio Propagas </v>
      </c>
      <c r="H73" s="96" t="str">
        <f>VLOOKUP(E73,VIP!$A$2:$O16726,7,FALSE)</f>
        <v>Si</v>
      </c>
      <c r="I73" s="96" t="str">
        <f>VLOOKUP(E73,VIP!$A$2:$O8691,8,FALSE)</f>
        <v>Si</v>
      </c>
      <c r="J73" s="96" t="str">
        <f>VLOOKUP(E73,VIP!$A$2:$O8641,8,FALSE)</f>
        <v>Si</v>
      </c>
      <c r="K73" s="96" t="str">
        <f>VLOOKUP(E73,VIP!$A$2:$O12215,6,0)</f>
        <v>NO</v>
      </c>
      <c r="L73" s="98" t="s">
        <v>2492</v>
      </c>
      <c r="M73" s="99" t="s">
        <v>2469</v>
      </c>
      <c r="N73" s="99" t="s">
        <v>2502</v>
      </c>
      <c r="O73" s="96" t="s">
        <v>2478</v>
      </c>
      <c r="P73" s="128"/>
      <c r="Q73" s="100" t="s">
        <v>2492</v>
      </c>
    </row>
    <row r="74" spans="1:17" s="102" customFormat="1" ht="18" x14ac:dyDescent="0.25">
      <c r="A74" s="96" t="str">
        <f>VLOOKUP(E74,'LISTADO ATM'!$A$2:$C$901,3,0)</f>
        <v>ESTE</v>
      </c>
      <c r="B74" s="113" t="s">
        <v>2506</v>
      </c>
      <c r="C74" s="97">
        <v>44264.038680555554</v>
      </c>
      <c r="D74" s="96" t="s">
        <v>2189</v>
      </c>
      <c r="E74" s="106">
        <v>859</v>
      </c>
      <c r="F74" s="96" t="str">
        <f>VLOOKUP(E74,VIP!$A$2:$O11759,2,0)</f>
        <v>DRBR859</v>
      </c>
      <c r="G74" s="96" t="str">
        <f>VLOOKUP(E74,'LISTADO ATM'!$A$2:$B$900,2,0)</f>
        <v xml:space="preserve">ATM Hotel Vista Sol (Punta Cana) </v>
      </c>
      <c r="H74" s="96" t="str">
        <f>VLOOKUP(E74,VIP!$A$2:$O16680,7,FALSE)</f>
        <v>Si</v>
      </c>
      <c r="I74" s="96" t="str">
        <f>VLOOKUP(E74,VIP!$A$2:$O8645,8,FALSE)</f>
        <v>Si</v>
      </c>
      <c r="J74" s="96" t="str">
        <f>VLOOKUP(E74,VIP!$A$2:$O8595,8,FALSE)</f>
        <v>Si</v>
      </c>
      <c r="K74" s="96" t="str">
        <f>VLOOKUP(E74,VIP!$A$2:$O12169,6,0)</f>
        <v>NO</v>
      </c>
      <c r="L74" s="98" t="s">
        <v>2254</v>
      </c>
      <c r="M74" s="99" t="s">
        <v>2469</v>
      </c>
      <c r="N74" s="99" t="s">
        <v>2476</v>
      </c>
      <c r="O74" s="96" t="s">
        <v>2478</v>
      </c>
      <c r="P74" s="101"/>
      <c r="Q74" s="100" t="s">
        <v>2254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2510</v>
      </c>
      <c r="C75" s="97">
        <v>44264.384976851848</v>
      </c>
      <c r="D75" s="96" t="s">
        <v>2189</v>
      </c>
      <c r="E75" s="106">
        <v>57</v>
      </c>
      <c r="F75" s="96" t="str">
        <f>VLOOKUP(E75,VIP!$A$2:$O11761,2,0)</f>
        <v>DRBR057</v>
      </c>
      <c r="G75" s="96" t="str">
        <f>VLOOKUP(E75,'LISTADO ATM'!$A$2:$B$900,2,0)</f>
        <v xml:space="preserve">ATM Oficina Malecon Center </v>
      </c>
      <c r="H75" s="96" t="str">
        <f>VLOOKUP(E75,VIP!$A$2:$O16682,7,FALSE)</f>
        <v>Si</v>
      </c>
      <c r="I75" s="96" t="str">
        <f>VLOOKUP(E75,VIP!$A$2:$O8647,8,FALSE)</f>
        <v>Si</v>
      </c>
      <c r="J75" s="96" t="str">
        <f>VLOOKUP(E75,VIP!$A$2:$O8597,8,FALSE)</f>
        <v>Si</v>
      </c>
      <c r="K75" s="96" t="str">
        <f>VLOOKUP(E75,VIP!$A$2:$O12171,6,0)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100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2530</v>
      </c>
      <c r="C76" s="97">
        <v>44264.666770833333</v>
      </c>
      <c r="D76" s="96" t="s">
        <v>2189</v>
      </c>
      <c r="E76" s="106">
        <v>686</v>
      </c>
      <c r="F76" s="96" t="str">
        <f>VLOOKUP(E76,VIP!$A$2:$O11771,2,0)</f>
        <v>DRBR686</v>
      </c>
      <c r="G76" s="96" t="str">
        <f>VLOOKUP(E76,'LISTADO ATM'!$A$2:$B$900,2,0)</f>
        <v>ATM Autoservicio Oficina Máximo Gómez</v>
      </c>
      <c r="H76" s="96" t="str">
        <f>VLOOKUP(E76,VIP!$A$2:$O16692,7,FALSE)</f>
        <v>Si</v>
      </c>
      <c r="I76" s="96" t="str">
        <f>VLOOKUP(E76,VIP!$A$2:$O8657,8,FALSE)</f>
        <v>Si</v>
      </c>
      <c r="J76" s="96" t="str">
        <f>VLOOKUP(E76,VIP!$A$2:$O8607,8,FALSE)</f>
        <v>Si</v>
      </c>
      <c r="K76" s="96" t="str">
        <f>VLOOKUP(E76,VIP!$A$2:$O12181,6,0)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28"/>
      <c r="Q76" s="100" t="s">
        <v>2228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2536</v>
      </c>
      <c r="C77" s="97">
        <v>44264.857881944445</v>
      </c>
      <c r="D77" s="96" t="s">
        <v>2189</v>
      </c>
      <c r="E77" s="106">
        <v>476</v>
      </c>
      <c r="F77" s="96" t="str">
        <f>VLOOKUP(E77,VIP!$A$2:$O11776,2,0)</f>
        <v>DRBR476</v>
      </c>
      <c r="G77" s="96" t="str">
        <f>VLOOKUP(E77,'LISTADO ATM'!$A$2:$B$900,2,0)</f>
        <v xml:space="preserve">ATM Multicentro La Sirena Las Caobas </v>
      </c>
      <c r="H77" s="96" t="str">
        <f>VLOOKUP(E77,VIP!$A$2:$O16697,7,FALSE)</f>
        <v>Si</v>
      </c>
      <c r="I77" s="96" t="str">
        <f>VLOOKUP(E77,VIP!$A$2:$O8662,8,FALSE)</f>
        <v>Si</v>
      </c>
      <c r="J77" s="96" t="str">
        <f>VLOOKUP(E77,VIP!$A$2:$O8612,8,FALSE)</f>
        <v>Si</v>
      </c>
      <c r="K77" s="96" t="str">
        <f>VLOOKUP(E77,VIP!$A$2:$O12186,6,0)</f>
        <v>SI</v>
      </c>
      <c r="L77" s="98" t="s">
        <v>2254</v>
      </c>
      <c r="M77" s="99" t="s">
        <v>2469</v>
      </c>
      <c r="N77" s="99" t="s">
        <v>2476</v>
      </c>
      <c r="O77" s="96" t="s">
        <v>2478</v>
      </c>
      <c r="P77" s="128"/>
      <c r="Q77" s="100" t="s">
        <v>2254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2537</v>
      </c>
      <c r="C78" s="97">
        <v>44264.865543981483</v>
      </c>
      <c r="D78" s="96" t="s">
        <v>2189</v>
      </c>
      <c r="E78" s="106">
        <v>558</v>
      </c>
      <c r="F78" s="96" t="str">
        <f>VLOOKUP(E78,VIP!$A$2:$O11777,2,0)</f>
        <v>DRBR106</v>
      </c>
      <c r="G78" s="96" t="str">
        <f>VLOOKUP(E78,'LISTADO ATM'!$A$2:$B$900,2,0)</f>
        <v xml:space="preserve">ATM Base Naval 27 de Febrero (Sans Soucí) </v>
      </c>
      <c r="H78" s="96" t="str">
        <f>VLOOKUP(E78,VIP!$A$2:$O16698,7,FALSE)</f>
        <v>Si</v>
      </c>
      <c r="I78" s="96" t="str">
        <f>VLOOKUP(E78,VIP!$A$2:$O8663,8,FALSE)</f>
        <v>Si</v>
      </c>
      <c r="J78" s="96" t="str">
        <f>VLOOKUP(E78,VIP!$A$2:$O8613,8,FALSE)</f>
        <v>Si</v>
      </c>
      <c r="K78" s="96" t="str">
        <f>VLOOKUP(E78,VIP!$A$2:$O12187,6,0)</f>
        <v>NO</v>
      </c>
      <c r="L78" s="98" t="s">
        <v>2254</v>
      </c>
      <c r="M78" s="99" t="s">
        <v>2469</v>
      </c>
      <c r="N78" s="99" t="s">
        <v>2476</v>
      </c>
      <c r="O78" s="96" t="s">
        <v>2478</v>
      </c>
      <c r="P78" s="128"/>
      <c r="Q78" s="100" t="s">
        <v>2254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2542</v>
      </c>
      <c r="C79" s="97">
        <v>44264.909421296295</v>
      </c>
      <c r="D79" s="96" t="s">
        <v>2189</v>
      </c>
      <c r="E79" s="106">
        <v>115</v>
      </c>
      <c r="F79" s="96" t="str">
        <f>VLOOKUP(E79,VIP!$A$2:$O11783,2,0)</f>
        <v>DRBR115</v>
      </c>
      <c r="G79" s="96" t="str">
        <f>VLOOKUP(E79,'LISTADO ATM'!$A$2:$B$900,2,0)</f>
        <v xml:space="preserve">ATM Oficina Megacentro I </v>
      </c>
      <c r="H79" s="96" t="str">
        <f>VLOOKUP(E79,VIP!$A$2:$O16704,7,FALSE)</f>
        <v>Si</v>
      </c>
      <c r="I79" s="96" t="str">
        <f>VLOOKUP(E79,VIP!$A$2:$O8669,8,FALSE)</f>
        <v>Si</v>
      </c>
      <c r="J79" s="96" t="str">
        <f>VLOOKUP(E79,VIP!$A$2:$O8619,8,FALSE)</f>
        <v>Si</v>
      </c>
      <c r="K79" s="96" t="str">
        <f>VLOOKUP(E79,VIP!$A$2:$O12193,6,0)</f>
        <v>SI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100" t="s">
        <v>2228</v>
      </c>
    </row>
    <row r="80" spans="1:17" s="102" customFormat="1" ht="18" x14ac:dyDescent="0.25">
      <c r="A80" s="96" t="str">
        <f>VLOOKUP(E80,'LISTADO ATM'!$A$2:$C$901,3,0)</f>
        <v>DISTRITO NACIONAL</v>
      </c>
      <c r="B80" s="113" t="s">
        <v>2548</v>
      </c>
      <c r="C80" s="97">
        <v>44264.918171296296</v>
      </c>
      <c r="D80" s="96" t="s">
        <v>2189</v>
      </c>
      <c r="E80" s="106">
        <v>900</v>
      </c>
      <c r="F80" s="96" t="str">
        <f>VLOOKUP(E80,VIP!$A$2:$O11790,2,0)</f>
        <v>DRBR900</v>
      </c>
      <c r="G80" s="96" t="str">
        <f>VLOOKUP(E80,'LISTADO ATM'!$A$2:$B$900,2,0)</f>
        <v xml:space="preserve">ATM UNP Merca Santo Domingo </v>
      </c>
      <c r="H80" s="96" t="str">
        <f>VLOOKUP(E80,VIP!$A$2:$O16711,7,FALSE)</f>
        <v>Si</v>
      </c>
      <c r="I80" s="96" t="str">
        <f>VLOOKUP(E80,VIP!$A$2:$O8676,8,FALSE)</f>
        <v>Si</v>
      </c>
      <c r="J80" s="96" t="str">
        <f>VLOOKUP(E80,VIP!$A$2:$O8626,8,FALSE)</f>
        <v>Si</v>
      </c>
      <c r="K80" s="96" t="str">
        <f>VLOOKUP(E80,VIP!$A$2:$O12200,6,0)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2551</v>
      </c>
      <c r="C81" s="97">
        <v>44264.924884259257</v>
      </c>
      <c r="D81" s="96" t="s">
        <v>2189</v>
      </c>
      <c r="E81" s="106">
        <v>78</v>
      </c>
      <c r="F81" s="96" t="str">
        <f>VLOOKUP(E81,VIP!$A$2:$O11794,2,0)</f>
        <v>DRBR078</v>
      </c>
      <c r="G81" s="96" t="str">
        <f>VLOOKUP(E81,'LISTADO ATM'!$A$2:$B$900,2,0)</f>
        <v xml:space="preserve">ATM Hotel Nickelodeon II ( Punta Cana) </v>
      </c>
      <c r="H81" s="96" t="str">
        <f>VLOOKUP(E81,VIP!$A$2:$O16715,7,FALSE)</f>
        <v>Si</v>
      </c>
      <c r="I81" s="96" t="str">
        <f>VLOOKUP(E81,VIP!$A$2:$O8680,8,FALSE)</f>
        <v>Si</v>
      </c>
      <c r="J81" s="96" t="str">
        <f>VLOOKUP(E81,VIP!$A$2:$O8630,8,FALSE)</f>
        <v>Si</v>
      </c>
      <c r="K81" s="96" t="str">
        <f>VLOOKUP(E81,VIP!$A$2:$O12204,6,0)</f>
        <v/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8"/>
      <c r="Q81" s="100" t="s">
        <v>2492</v>
      </c>
    </row>
    <row r="82" spans="1:17" s="102" customFormat="1" ht="18" x14ac:dyDescent="0.25">
      <c r="A82" s="96" t="str">
        <f>VLOOKUP(E82,'LISTADO ATM'!$A$2:$C$901,3,0)</f>
        <v>DISTRITO NACIONAL</v>
      </c>
      <c r="B82" s="113" t="s">
        <v>2561</v>
      </c>
      <c r="C82" s="97">
        <v>44264.983344907407</v>
      </c>
      <c r="D82" s="96" t="s">
        <v>2189</v>
      </c>
      <c r="E82" s="106">
        <v>586</v>
      </c>
      <c r="F82" s="96" t="str">
        <f>VLOOKUP(E82,VIP!$A$2:$O11803,2,0)</f>
        <v>DRBR01Q</v>
      </c>
      <c r="G82" s="96" t="str">
        <f>VLOOKUP(E82,'LISTADO ATM'!$A$2:$B$900,2,0)</f>
        <v xml:space="preserve">ATM Palacio de Justicia D.N. </v>
      </c>
      <c r="H82" s="96" t="str">
        <f>VLOOKUP(E82,VIP!$A$2:$O16724,7,FALSE)</f>
        <v>Si</v>
      </c>
      <c r="I82" s="96" t="str">
        <f>VLOOKUP(E82,VIP!$A$2:$O8689,8,FALSE)</f>
        <v>Si</v>
      </c>
      <c r="J82" s="96" t="str">
        <f>VLOOKUP(E82,VIP!$A$2:$O8639,8,FALSE)</f>
        <v>Si</v>
      </c>
      <c r="K82" s="96" t="str">
        <f>VLOOKUP(E82,VIP!$A$2:$O12213,6,0)</f>
        <v>NO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28"/>
      <c r="Q82" s="100" t="s">
        <v>2254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2555</v>
      </c>
      <c r="C83" s="97">
        <v>44265.046388888892</v>
      </c>
      <c r="D83" s="96" t="s">
        <v>2189</v>
      </c>
      <c r="E83" s="106">
        <v>527</v>
      </c>
      <c r="F83" s="96" t="str">
        <f>VLOOKUP(E83,VIP!$A$2:$O11797,2,0)</f>
        <v>DRBR527</v>
      </c>
      <c r="G83" s="96" t="str">
        <f>VLOOKUP(E83,'LISTADO ATM'!$A$2:$B$900,2,0)</f>
        <v>ATM Oficina Zona Oriental II</v>
      </c>
      <c r="H83" s="96" t="str">
        <f>VLOOKUP(E83,VIP!$A$2:$O16718,7,FALSE)</f>
        <v>Si</v>
      </c>
      <c r="I83" s="96" t="str">
        <f>VLOOKUP(E83,VIP!$A$2:$O8683,8,FALSE)</f>
        <v>Si</v>
      </c>
      <c r="J83" s="96" t="str">
        <f>VLOOKUP(E83,VIP!$A$2:$O8633,8,FALSE)</f>
        <v>Si</v>
      </c>
      <c r="K83" s="96" t="str">
        <f>VLOOKUP(E83,VIP!$A$2:$O12207,6,0)</f>
        <v>SI</v>
      </c>
      <c r="L83" s="98" t="s">
        <v>2228</v>
      </c>
      <c r="M83" s="99" t="s">
        <v>2469</v>
      </c>
      <c r="N83" s="99" t="s">
        <v>2476</v>
      </c>
      <c r="O83" s="96" t="s">
        <v>2478</v>
      </c>
      <c r="P83" s="128"/>
      <c r="Q83" s="100" t="s">
        <v>2228</v>
      </c>
    </row>
    <row r="84" spans="1:17" s="102" customFormat="1" ht="18" x14ac:dyDescent="0.25">
      <c r="A84" s="96" t="str">
        <f>VLOOKUP(E84,'LISTADO ATM'!$A$2:$C$901,3,0)</f>
        <v>ESTE</v>
      </c>
      <c r="B84" s="113" t="s">
        <v>2569</v>
      </c>
      <c r="C84" s="97">
        <v>44265.365740740737</v>
      </c>
      <c r="D84" s="96" t="s">
        <v>2189</v>
      </c>
      <c r="E84" s="106">
        <v>293</v>
      </c>
      <c r="F84" s="96" t="str">
        <f>VLOOKUP(E84,VIP!$A$2:$O11800,2,0)</f>
        <v>DRBR293</v>
      </c>
      <c r="G84" s="96" t="str">
        <f>VLOOKUP(E84,'LISTADO ATM'!$A$2:$B$900,2,0)</f>
        <v xml:space="preserve">ATM S/M Nueva Visión (San Pedro) </v>
      </c>
      <c r="H84" s="96" t="str">
        <f>VLOOKUP(E84,VIP!$A$2:$O16721,7,FALSE)</f>
        <v>Si</v>
      </c>
      <c r="I84" s="96" t="str">
        <f>VLOOKUP(E84,VIP!$A$2:$O8686,8,FALSE)</f>
        <v>Si</v>
      </c>
      <c r="J84" s="96" t="str">
        <f>VLOOKUP(E84,VIP!$A$2:$O8636,8,FALSE)</f>
        <v>Si</v>
      </c>
      <c r="K84" s="96" t="str">
        <f>VLOOKUP(E84,VIP!$A$2:$O12210,6,0)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2568</v>
      </c>
      <c r="C85" s="97">
        <v>44265.395046296297</v>
      </c>
      <c r="D85" s="96" t="s">
        <v>2189</v>
      </c>
      <c r="E85" s="106">
        <v>551</v>
      </c>
      <c r="F85" s="96" t="str">
        <f>VLOOKUP(E85,VIP!$A$2:$O11799,2,0)</f>
        <v>DRBR01C</v>
      </c>
      <c r="G85" s="96" t="str">
        <f>VLOOKUP(E85,'LISTADO ATM'!$A$2:$B$900,2,0)</f>
        <v xml:space="preserve">ATM Oficina Padre Castellanos </v>
      </c>
      <c r="H85" s="96" t="str">
        <f>VLOOKUP(E85,VIP!$A$2:$O16720,7,FALSE)</f>
        <v>Si</v>
      </c>
      <c r="I85" s="96" t="str">
        <f>VLOOKUP(E85,VIP!$A$2:$O8685,8,FALSE)</f>
        <v>Si</v>
      </c>
      <c r="J85" s="96" t="str">
        <f>VLOOKUP(E85,VIP!$A$2:$O8635,8,FALSE)</f>
        <v>Si</v>
      </c>
      <c r="K85" s="96" t="str">
        <f>VLOOKUP(E85,VIP!$A$2:$O12209,6,0)</f>
        <v>NO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2616</v>
      </c>
      <c r="C86" s="97">
        <v>44265.457199074073</v>
      </c>
      <c r="D86" s="96" t="s">
        <v>2513</v>
      </c>
      <c r="E86" s="106">
        <v>24</v>
      </c>
      <c r="F86" s="96" t="str">
        <f>VLOOKUP(E86,VIP!$A$2:$O11829,2,0)</f>
        <v>DRBR024</v>
      </c>
      <c r="G86" s="96" t="str">
        <f>VLOOKUP(E86,'LISTADO ATM'!$A$2:$B$900,2,0)</f>
        <v xml:space="preserve">ATM Oficina Eusebio Manzueta </v>
      </c>
      <c r="H86" s="96" t="str">
        <f>VLOOKUP(E86,VIP!$A$2:$O16750,7,FALSE)</f>
        <v>No</v>
      </c>
      <c r="I86" s="96" t="str">
        <f>VLOOKUP(E86,VIP!$A$2:$O8715,8,FALSE)</f>
        <v>No</v>
      </c>
      <c r="J86" s="96" t="str">
        <f>VLOOKUP(E86,VIP!$A$2:$O8665,8,FALSE)</f>
        <v>No</v>
      </c>
      <c r="K86" s="96" t="str">
        <f>VLOOKUP(E86,VIP!$A$2:$O12239,6,0)</f>
        <v>NO</v>
      </c>
      <c r="L86" s="98" t="s">
        <v>2430</v>
      </c>
      <c r="M86" s="99" t="s">
        <v>2469</v>
      </c>
      <c r="N86" s="99" t="s">
        <v>2476</v>
      </c>
      <c r="O86" s="96" t="s">
        <v>2514</v>
      </c>
      <c r="P86" s="128"/>
      <c r="Q86" s="100" t="s">
        <v>2430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2615</v>
      </c>
      <c r="C87" s="97">
        <v>44265.461238425924</v>
      </c>
      <c r="D87" s="96" t="s">
        <v>2189</v>
      </c>
      <c r="E87" s="106">
        <v>879</v>
      </c>
      <c r="F87" s="96" t="str">
        <f>VLOOKUP(E87,VIP!$A$2:$O11828,2,0)</f>
        <v>DRBR879</v>
      </c>
      <c r="G87" s="96" t="str">
        <f>VLOOKUP(E87,'LISTADO ATM'!$A$2:$B$900,2,0)</f>
        <v xml:space="preserve">ATM Plaza Metropolitana </v>
      </c>
      <c r="H87" s="96" t="str">
        <f>VLOOKUP(E87,VIP!$A$2:$O16749,7,FALSE)</f>
        <v>Si</v>
      </c>
      <c r="I87" s="96" t="str">
        <f>VLOOKUP(E87,VIP!$A$2:$O8714,8,FALSE)</f>
        <v>Si</v>
      </c>
      <c r="J87" s="96" t="str">
        <f>VLOOKUP(E87,VIP!$A$2:$O8664,8,FALSE)</f>
        <v>Si</v>
      </c>
      <c r="K87" s="96" t="str">
        <f>VLOOKUP(E87,VIP!$A$2:$O12238,6,0)</f>
        <v>NO</v>
      </c>
      <c r="L87" s="98" t="s">
        <v>2228</v>
      </c>
      <c r="M87" s="99" t="s">
        <v>2469</v>
      </c>
      <c r="N87" s="99" t="s">
        <v>2502</v>
      </c>
      <c r="O87" s="96" t="s">
        <v>2478</v>
      </c>
      <c r="P87" s="128"/>
      <c r="Q87" s="100" t="s">
        <v>2228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2614</v>
      </c>
      <c r="C88" s="97">
        <v>44265.462118055555</v>
      </c>
      <c r="D88" s="96" t="s">
        <v>2189</v>
      </c>
      <c r="E88" s="106">
        <v>688</v>
      </c>
      <c r="F88" s="96" t="str">
        <f>VLOOKUP(E88,VIP!$A$2:$O11827,2,0)</f>
        <v>DRBR688</v>
      </c>
      <c r="G88" s="96" t="str">
        <f>VLOOKUP(E88,'LISTADO ATM'!$A$2:$B$900,2,0)</f>
        <v>ATM Innova Centro Ave. Kennedy</v>
      </c>
      <c r="H88" s="96" t="str">
        <f>VLOOKUP(E88,VIP!$A$2:$O16748,7,FALSE)</f>
        <v>Si</v>
      </c>
      <c r="I88" s="96" t="str">
        <f>VLOOKUP(E88,VIP!$A$2:$O8713,8,FALSE)</f>
        <v>Si</v>
      </c>
      <c r="J88" s="96" t="str">
        <f>VLOOKUP(E88,VIP!$A$2:$O8663,8,FALSE)</f>
        <v>Si</v>
      </c>
      <c r="K88" s="96" t="str">
        <f>VLOOKUP(E88,VIP!$A$2:$O12237,6,0)</f>
        <v>NO</v>
      </c>
      <c r="L88" s="98" t="s">
        <v>2228</v>
      </c>
      <c r="M88" s="99" t="s">
        <v>2469</v>
      </c>
      <c r="N88" s="99" t="s">
        <v>2502</v>
      </c>
      <c r="O88" s="96" t="s">
        <v>2478</v>
      </c>
      <c r="P88" s="128"/>
      <c r="Q88" s="100" t="s">
        <v>2228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2613</v>
      </c>
      <c r="C89" s="97">
        <v>44265.462777777779</v>
      </c>
      <c r="D89" s="96" t="s">
        <v>2189</v>
      </c>
      <c r="E89" s="106">
        <v>570</v>
      </c>
      <c r="F89" s="96" t="str">
        <f>VLOOKUP(E89,VIP!$A$2:$O11826,2,0)</f>
        <v>DRBR478</v>
      </c>
      <c r="G89" s="96" t="str">
        <f>VLOOKUP(E89,'LISTADO ATM'!$A$2:$B$900,2,0)</f>
        <v xml:space="preserve">ATM S/M Liverpool Villa Mella </v>
      </c>
      <c r="H89" s="96" t="str">
        <f>VLOOKUP(E89,VIP!$A$2:$O16747,7,FALSE)</f>
        <v>Si</v>
      </c>
      <c r="I89" s="96" t="str">
        <f>VLOOKUP(E89,VIP!$A$2:$O8712,8,FALSE)</f>
        <v>Si</v>
      </c>
      <c r="J89" s="96" t="str">
        <f>VLOOKUP(E89,VIP!$A$2:$O8662,8,FALSE)</f>
        <v>Si</v>
      </c>
      <c r="K89" s="96" t="str">
        <f>VLOOKUP(E89,VIP!$A$2:$O12236,6,0)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28"/>
      <c r="Q89" s="100" t="s">
        <v>2228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2612</v>
      </c>
      <c r="C90" s="97">
        <v>44265.463854166665</v>
      </c>
      <c r="D90" s="96" t="s">
        <v>2513</v>
      </c>
      <c r="E90" s="106">
        <v>231</v>
      </c>
      <c r="F90" s="96" t="str">
        <f>VLOOKUP(E90,VIP!$A$2:$O11825,2,0)</f>
        <v>DRBR231</v>
      </c>
      <c r="G90" s="96" t="str">
        <f>VLOOKUP(E90,'LISTADO ATM'!$A$2:$B$900,2,0)</f>
        <v xml:space="preserve">ATM Oficina Zona Oriental </v>
      </c>
      <c r="H90" s="96" t="str">
        <f>VLOOKUP(E90,VIP!$A$2:$O16746,7,FALSE)</f>
        <v>Si</v>
      </c>
      <c r="I90" s="96" t="str">
        <f>VLOOKUP(E90,VIP!$A$2:$O8711,8,FALSE)</f>
        <v>Si</v>
      </c>
      <c r="J90" s="96" t="str">
        <f>VLOOKUP(E90,VIP!$A$2:$O8661,8,FALSE)</f>
        <v>Si</v>
      </c>
      <c r="K90" s="96" t="str">
        <f>VLOOKUP(E90,VIP!$A$2:$O12235,6,0)</f>
        <v>SI</v>
      </c>
      <c r="L90" s="98" t="s">
        <v>2430</v>
      </c>
      <c r="M90" s="99" t="s">
        <v>2469</v>
      </c>
      <c r="N90" s="99" t="s">
        <v>2476</v>
      </c>
      <c r="O90" s="96" t="s">
        <v>2514</v>
      </c>
      <c r="P90" s="128"/>
      <c r="Q90" s="100" t="s">
        <v>2430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2611</v>
      </c>
      <c r="C91" s="97">
        <v>44265.464733796296</v>
      </c>
      <c r="D91" s="96" t="s">
        <v>2189</v>
      </c>
      <c r="E91" s="106">
        <v>696</v>
      </c>
      <c r="F91" s="96" t="str">
        <f>VLOOKUP(E91,VIP!$A$2:$O11824,2,0)</f>
        <v>DRBR696</v>
      </c>
      <c r="G91" s="96" t="str">
        <f>VLOOKUP(E91,'LISTADO ATM'!$A$2:$B$900,2,0)</f>
        <v>ATM Olé Jacobo Majluta</v>
      </c>
      <c r="H91" s="96" t="str">
        <f>VLOOKUP(E91,VIP!$A$2:$O16745,7,FALSE)</f>
        <v>Si</v>
      </c>
      <c r="I91" s="96" t="str">
        <f>VLOOKUP(E91,VIP!$A$2:$O8710,8,FALSE)</f>
        <v>Si</v>
      </c>
      <c r="J91" s="96" t="str">
        <f>VLOOKUP(E91,VIP!$A$2:$O8660,8,FALSE)</f>
        <v>Si</v>
      </c>
      <c r="K91" s="96" t="str">
        <f>VLOOKUP(E91,VIP!$A$2:$O12234,6,0)</f>
        <v>NO</v>
      </c>
      <c r="L91" s="98" t="s">
        <v>2492</v>
      </c>
      <c r="M91" s="99" t="s">
        <v>2469</v>
      </c>
      <c r="N91" s="99" t="s">
        <v>2476</v>
      </c>
      <c r="O91" s="96" t="s">
        <v>2478</v>
      </c>
      <c r="P91" s="128"/>
      <c r="Q91" s="100" t="s">
        <v>2492</v>
      </c>
    </row>
    <row r="92" spans="1:17" s="102" customFormat="1" ht="18" x14ac:dyDescent="0.25">
      <c r="A92" s="96" t="str">
        <f>VLOOKUP(E92,'LISTADO ATM'!$A$2:$C$901,3,0)</f>
        <v>ESTE</v>
      </c>
      <c r="B92" s="113" t="s">
        <v>2610</v>
      </c>
      <c r="C92" s="97">
        <v>44265.470601851855</v>
      </c>
      <c r="D92" s="96" t="s">
        <v>2189</v>
      </c>
      <c r="E92" s="106">
        <v>67</v>
      </c>
      <c r="F92" s="96" t="str">
        <f>VLOOKUP(E92,VIP!$A$2:$O11823,2,0)</f>
        <v>DRBR067</v>
      </c>
      <c r="G92" s="96" t="str">
        <f>VLOOKUP(E92,'LISTADO ATM'!$A$2:$B$900,2,0)</f>
        <v xml:space="preserve">ATM Hotel NaturaPark (Punta Cana) </v>
      </c>
      <c r="H92" s="96" t="str">
        <f>VLOOKUP(E92,VIP!$A$2:$O16744,7,FALSE)</f>
        <v>Si</v>
      </c>
      <c r="I92" s="96" t="str">
        <f>VLOOKUP(E92,VIP!$A$2:$O8709,8,FALSE)</f>
        <v>Si</v>
      </c>
      <c r="J92" s="96" t="str">
        <f>VLOOKUP(E92,VIP!$A$2:$O8659,8,FALSE)</f>
        <v>Si</v>
      </c>
      <c r="K92" s="96" t="str">
        <f>VLOOKUP(E92,VIP!$A$2:$O12233,6,0)</f>
        <v>NO</v>
      </c>
      <c r="L92" s="98" t="s">
        <v>2492</v>
      </c>
      <c r="M92" s="99" t="s">
        <v>2469</v>
      </c>
      <c r="N92" s="99" t="s">
        <v>2476</v>
      </c>
      <c r="O92" s="96" t="s">
        <v>2478</v>
      </c>
      <c r="P92" s="128"/>
      <c r="Q92" s="100" t="s">
        <v>2492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2609</v>
      </c>
      <c r="C93" s="97">
        <v>44265.474918981483</v>
      </c>
      <c r="D93" s="96" t="s">
        <v>2189</v>
      </c>
      <c r="E93" s="106">
        <v>300</v>
      </c>
      <c r="F93" s="96" t="str">
        <f>VLOOKUP(E93,VIP!$A$2:$O11822,2,0)</f>
        <v>DRBR300</v>
      </c>
      <c r="G93" s="96" t="str">
        <f>VLOOKUP(E93,'LISTADO ATM'!$A$2:$B$900,2,0)</f>
        <v xml:space="preserve">ATM S/M Aprezio Los Guaricanos </v>
      </c>
      <c r="H93" s="96" t="str">
        <f>VLOOKUP(E93,VIP!$A$2:$O16743,7,FALSE)</f>
        <v>Si</v>
      </c>
      <c r="I93" s="96" t="str">
        <f>VLOOKUP(E93,VIP!$A$2:$O8708,8,FALSE)</f>
        <v>Si</v>
      </c>
      <c r="J93" s="96" t="str">
        <f>VLOOKUP(E93,VIP!$A$2:$O8658,8,FALSE)</f>
        <v>Si</v>
      </c>
      <c r="K93" s="96" t="str">
        <f>VLOOKUP(E93,VIP!$A$2:$O12232,6,0)</f>
        <v>NO</v>
      </c>
      <c r="L93" s="98" t="s">
        <v>2254</v>
      </c>
      <c r="M93" s="99" t="s">
        <v>2469</v>
      </c>
      <c r="N93" s="99" t="s">
        <v>2476</v>
      </c>
      <c r="O93" s="96" t="s">
        <v>2478</v>
      </c>
      <c r="P93" s="128"/>
      <c r="Q93" s="100" t="s">
        <v>2254</v>
      </c>
    </row>
    <row r="94" spans="1:17" s="102" customFormat="1" ht="18" x14ac:dyDescent="0.25">
      <c r="A94" s="96" t="str">
        <f>VLOOKUP(E94,'LISTADO ATM'!$A$2:$C$901,3,0)</f>
        <v>ESTE</v>
      </c>
      <c r="B94" s="113" t="s">
        <v>2608</v>
      </c>
      <c r="C94" s="97">
        <v>44265.477256944447</v>
      </c>
      <c r="D94" s="96" t="s">
        <v>2189</v>
      </c>
      <c r="E94" s="106">
        <v>204</v>
      </c>
      <c r="F94" s="96" t="str">
        <f>VLOOKUP(E94,VIP!$A$2:$O11821,2,0)</f>
        <v>DRBR204</v>
      </c>
      <c r="G94" s="96" t="str">
        <f>VLOOKUP(E94,'LISTADO ATM'!$A$2:$B$900,2,0)</f>
        <v>ATM Hotel Dominicus II</v>
      </c>
      <c r="H94" s="96" t="str">
        <f>VLOOKUP(E94,VIP!$A$2:$O16742,7,FALSE)</f>
        <v>Si</v>
      </c>
      <c r="I94" s="96" t="str">
        <f>VLOOKUP(E94,VIP!$A$2:$O8707,8,FALSE)</f>
        <v>Si</v>
      </c>
      <c r="J94" s="96" t="str">
        <f>VLOOKUP(E94,VIP!$A$2:$O8657,8,FALSE)</f>
        <v>Si</v>
      </c>
      <c r="K94" s="96" t="str">
        <f>VLOOKUP(E94,VIP!$A$2:$O12231,6,0)</f>
        <v>NO</v>
      </c>
      <c r="L94" s="98" t="s">
        <v>2254</v>
      </c>
      <c r="M94" s="99" t="s">
        <v>2469</v>
      </c>
      <c r="N94" s="99" t="s">
        <v>2476</v>
      </c>
      <c r="O94" s="96" t="s">
        <v>2478</v>
      </c>
      <c r="P94" s="128"/>
      <c r="Q94" s="100" t="s">
        <v>2254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2607</v>
      </c>
      <c r="C95" s="97">
        <v>44265.481493055559</v>
      </c>
      <c r="D95" s="96" t="s">
        <v>2472</v>
      </c>
      <c r="E95" s="106">
        <v>165</v>
      </c>
      <c r="F95" s="96" t="str">
        <f>VLOOKUP(E95,VIP!$A$2:$O11820,2,0)</f>
        <v>DRBR165</v>
      </c>
      <c r="G95" s="96" t="str">
        <f>VLOOKUP(E95,'LISTADO ATM'!$A$2:$B$900,2,0)</f>
        <v>ATM Autoservicio Megacentro</v>
      </c>
      <c r="H95" s="96" t="str">
        <f>VLOOKUP(E95,VIP!$A$2:$O16741,7,FALSE)</f>
        <v>Si</v>
      </c>
      <c r="I95" s="96" t="str">
        <f>VLOOKUP(E95,VIP!$A$2:$O8706,8,FALSE)</f>
        <v>Si</v>
      </c>
      <c r="J95" s="96" t="str">
        <f>VLOOKUP(E95,VIP!$A$2:$O8656,8,FALSE)</f>
        <v>Si</v>
      </c>
      <c r="K95" s="96" t="str">
        <f>VLOOKUP(E95,VIP!$A$2:$O12230,6,0)</f>
        <v>SI</v>
      </c>
      <c r="L95" s="98" t="s">
        <v>2430</v>
      </c>
      <c r="M95" s="99" t="s">
        <v>2469</v>
      </c>
      <c r="N95" s="99" t="s">
        <v>2476</v>
      </c>
      <c r="O95" s="96" t="s">
        <v>2477</v>
      </c>
      <c r="P95" s="128"/>
      <c r="Q95" s="100" t="s">
        <v>2430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2604</v>
      </c>
      <c r="C96" s="97">
        <v>44265.529490740744</v>
      </c>
      <c r="D96" s="96" t="s">
        <v>2190</v>
      </c>
      <c r="E96" s="106">
        <v>496</v>
      </c>
      <c r="F96" s="96" t="str">
        <f>VLOOKUP(E96,VIP!$A$2:$O11817,2,0)</f>
        <v>DRBR496</v>
      </c>
      <c r="G96" s="96" t="str">
        <f>VLOOKUP(E96,'LISTADO ATM'!$A$2:$B$900,2,0)</f>
        <v xml:space="preserve">ATM Multicentro La Sirena Bonao </v>
      </c>
      <c r="H96" s="96" t="str">
        <f>VLOOKUP(E96,VIP!$A$2:$O16738,7,FALSE)</f>
        <v>Si</v>
      </c>
      <c r="I96" s="96" t="str">
        <f>VLOOKUP(E96,VIP!$A$2:$O8703,8,FALSE)</f>
        <v>Si</v>
      </c>
      <c r="J96" s="96" t="str">
        <f>VLOOKUP(E96,VIP!$A$2:$O8653,8,FALSE)</f>
        <v>Si</v>
      </c>
      <c r="K96" s="96" t="str">
        <f>VLOOKUP(E96,VIP!$A$2:$O12227,6,0)</f>
        <v>NO</v>
      </c>
      <c r="L96" s="98" t="s">
        <v>2492</v>
      </c>
      <c r="M96" s="99" t="s">
        <v>2469</v>
      </c>
      <c r="N96" s="99" t="s">
        <v>2476</v>
      </c>
      <c r="O96" s="96" t="s">
        <v>2493</v>
      </c>
      <c r="P96" s="128"/>
      <c r="Q96" s="100" t="s">
        <v>2492</v>
      </c>
    </row>
    <row r="97" spans="1:17" s="102" customFormat="1" ht="18" x14ac:dyDescent="0.25">
      <c r="A97" s="96" t="str">
        <f>VLOOKUP(E97,'LISTADO ATM'!$A$2:$C$901,3,0)</f>
        <v>SUR</v>
      </c>
      <c r="B97" s="113" t="s">
        <v>2603</v>
      </c>
      <c r="C97" s="97">
        <v>44265.531851851854</v>
      </c>
      <c r="D97" s="96" t="s">
        <v>2189</v>
      </c>
      <c r="E97" s="106">
        <v>301</v>
      </c>
      <c r="F97" s="96" t="str">
        <f>VLOOKUP(E97,VIP!$A$2:$O11816,2,0)</f>
        <v>DRBR301</v>
      </c>
      <c r="G97" s="96" t="str">
        <f>VLOOKUP(E97,'LISTADO ATM'!$A$2:$B$900,2,0)</f>
        <v xml:space="preserve">ATM UNP Alfa y Omega (Barahona) </v>
      </c>
      <c r="H97" s="96" t="str">
        <f>VLOOKUP(E97,VIP!$A$2:$O16737,7,FALSE)</f>
        <v>Si</v>
      </c>
      <c r="I97" s="96" t="str">
        <f>VLOOKUP(E97,VIP!$A$2:$O8702,8,FALSE)</f>
        <v>Si</v>
      </c>
      <c r="J97" s="96" t="str">
        <f>VLOOKUP(E97,VIP!$A$2:$O8652,8,FALSE)</f>
        <v>Si</v>
      </c>
      <c r="K97" s="96" t="str">
        <f>VLOOKUP(E97,VIP!$A$2:$O12226,6,0)</f>
        <v>NO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28"/>
      <c r="Q97" s="100" t="s">
        <v>2228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2602</v>
      </c>
      <c r="C98" s="97">
        <v>44265.532488425924</v>
      </c>
      <c r="D98" s="96" t="s">
        <v>2189</v>
      </c>
      <c r="E98" s="106">
        <v>552</v>
      </c>
      <c r="F98" s="96" t="str">
        <f>VLOOKUP(E98,VIP!$A$2:$O11815,2,0)</f>
        <v>DRBR323</v>
      </c>
      <c r="G98" s="96" t="str">
        <f>VLOOKUP(E98,'LISTADO ATM'!$A$2:$B$900,2,0)</f>
        <v xml:space="preserve">ATM Suprema Corte de Justicia </v>
      </c>
      <c r="H98" s="96" t="str">
        <f>VLOOKUP(E98,VIP!$A$2:$O16736,7,FALSE)</f>
        <v>Si</v>
      </c>
      <c r="I98" s="96" t="str">
        <f>VLOOKUP(E98,VIP!$A$2:$O8701,8,FALSE)</f>
        <v>Si</v>
      </c>
      <c r="J98" s="96" t="str">
        <f>VLOOKUP(E98,VIP!$A$2:$O8651,8,FALSE)</f>
        <v>Si</v>
      </c>
      <c r="K98" s="96" t="str">
        <f>VLOOKUP(E98,VIP!$A$2:$O12225,6,0)</f>
        <v>NO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128"/>
      <c r="Q98" s="100" t="s">
        <v>2228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2601</v>
      </c>
      <c r="C99" s="97">
        <v>44265.584456018521</v>
      </c>
      <c r="D99" s="96" t="s">
        <v>2513</v>
      </c>
      <c r="E99" s="106">
        <v>119</v>
      </c>
      <c r="F99" s="96" t="str">
        <f>VLOOKUP(E99,VIP!$A$2:$O11814,2,0)</f>
        <v>DRBR119</v>
      </c>
      <c r="G99" s="96" t="str">
        <f>VLOOKUP(E99,'LISTADO ATM'!$A$2:$B$900,2,0)</f>
        <v>ATM Oficina La Barranquita</v>
      </c>
      <c r="H99" s="96" t="str">
        <f>VLOOKUP(E99,VIP!$A$2:$O16735,7,FALSE)</f>
        <v>N/A</v>
      </c>
      <c r="I99" s="96" t="str">
        <f>VLOOKUP(E99,VIP!$A$2:$O8700,8,FALSE)</f>
        <v>N/A</v>
      </c>
      <c r="J99" s="96" t="str">
        <f>VLOOKUP(E99,VIP!$A$2:$O8650,8,FALSE)</f>
        <v>N/A</v>
      </c>
      <c r="K99" s="96" t="str">
        <f>VLOOKUP(E99,VIP!$A$2:$O12224,6,0)</f>
        <v>N/A</v>
      </c>
      <c r="L99" s="98" t="s">
        <v>2430</v>
      </c>
      <c r="M99" s="99" t="s">
        <v>2469</v>
      </c>
      <c r="N99" s="99" t="s">
        <v>2476</v>
      </c>
      <c r="O99" s="96" t="s">
        <v>2514</v>
      </c>
      <c r="P99" s="128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2600</v>
      </c>
      <c r="C100" s="97">
        <v>44265.589212962965</v>
      </c>
      <c r="D100" s="96" t="s">
        <v>2190</v>
      </c>
      <c r="E100" s="106">
        <v>53</v>
      </c>
      <c r="F100" s="96" t="str">
        <f>VLOOKUP(E100,VIP!$A$2:$O11813,2,0)</f>
        <v>DRBR053</v>
      </c>
      <c r="G100" s="96" t="str">
        <f>VLOOKUP(E100,'LISTADO ATM'!$A$2:$B$900,2,0)</f>
        <v xml:space="preserve">ATM Oficina Constanza </v>
      </c>
      <c r="H100" s="96" t="str">
        <f>VLOOKUP(E100,VIP!$A$2:$O16734,7,FALSE)</f>
        <v>Si</v>
      </c>
      <c r="I100" s="96" t="str">
        <f>VLOOKUP(E100,VIP!$A$2:$O8699,8,FALSE)</f>
        <v>Si</v>
      </c>
      <c r="J100" s="96" t="str">
        <f>VLOOKUP(E100,VIP!$A$2:$O8649,8,FALSE)</f>
        <v>Si</v>
      </c>
      <c r="K100" s="96" t="str">
        <f>VLOOKUP(E100,VIP!$A$2:$O12223,6,0)</f>
        <v>NO</v>
      </c>
      <c r="L100" s="98" t="s">
        <v>2228</v>
      </c>
      <c r="M100" s="99" t="s">
        <v>2469</v>
      </c>
      <c r="N100" s="99" t="s">
        <v>2476</v>
      </c>
      <c r="O100" s="96" t="s">
        <v>2493</v>
      </c>
      <c r="P100" s="128"/>
      <c r="Q100" s="100" t="s">
        <v>2228</v>
      </c>
    </row>
    <row r="101" spans="1:17" s="102" customFormat="1" ht="18" x14ac:dyDescent="0.25">
      <c r="A101" s="96" t="str">
        <f>VLOOKUP(E101,'LISTADO ATM'!$A$2:$C$901,3,0)</f>
        <v>ESTE</v>
      </c>
      <c r="B101" s="113" t="s">
        <v>2599</v>
      </c>
      <c r="C101" s="97">
        <v>44265.598587962966</v>
      </c>
      <c r="D101" s="96" t="s">
        <v>2189</v>
      </c>
      <c r="E101" s="106">
        <v>161</v>
      </c>
      <c r="F101" s="96" t="str">
        <f>VLOOKUP(E101,VIP!$A$2:$O11812,2,0)</f>
        <v>DRBR161</v>
      </c>
      <c r="G101" s="96" t="str">
        <f>VLOOKUP(E101,'LISTADO ATM'!$A$2:$B$900,2,0)</f>
        <v xml:space="preserve">ATM Jumbo Punta Cana </v>
      </c>
      <c r="H101" s="96" t="str">
        <f>VLOOKUP(E101,VIP!$A$2:$O16733,7,FALSE)</f>
        <v>Si</v>
      </c>
      <c r="I101" s="96" t="str">
        <f>VLOOKUP(E101,VIP!$A$2:$O8698,8,FALSE)</f>
        <v>Si</v>
      </c>
      <c r="J101" s="96" t="str">
        <f>VLOOKUP(E101,VIP!$A$2:$O8648,8,FALSE)</f>
        <v>Si</v>
      </c>
      <c r="K101" s="96" t="str">
        <f>VLOOKUP(E101,VIP!$A$2:$O12222,6,0)</f>
        <v>NO</v>
      </c>
      <c r="L101" s="98" t="s">
        <v>2254</v>
      </c>
      <c r="M101" s="99" t="s">
        <v>2469</v>
      </c>
      <c r="N101" s="99" t="s">
        <v>2502</v>
      </c>
      <c r="O101" s="96" t="s">
        <v>2478</v>
      </c>
      <c r="P101" s="128"/>
      <c r="Q101" s="100" t="s">
        <v>2254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2598</v>
      </c>
      <c r="C102" s="97">
        <v>44265.600787037038</v>
      </c>
      <c r="D102" s="96" t="s">
        <v>2189</v>
      </c>
      <c r="E102" s="106">
        <v>264</v>
      </c>
      <c r="F102" s="96" t="str">
        <f>VLOOKUP(E102,VIP!$A$2:$O11811,2,0)</f>
        <v>DRBR264</v>
      </c>
      <c r="G102" s="96" t="str">
        <f>VLOOKUP(E102,'LISTADO ATM'!$A$2:$B$900,2,0)</f>
        <v xml:space="preserve">ATM S/M Nacional Independencia </v>
      </c>
      <c r="H102" s="96" t="str">
        <f>VLOOKUP(E102,VIP!$A$2:$O16732,7,FALSE)</f>
        <v>Si</v>
      </c>
      <c r="I102" s="96" t="str">
        <f>VLOOKUP(E102,VIP!$A$2:$O8697,8,FALSE)</f>
        <v>Si</v>
      </c>
      <c r="J102" s="96" t="str">
        <f>VLOOKUP(E102,VIP!$A$2:$O8647,8,FALSE)</f>
        <v>Si</v>
      </c>
      <c r="K102" s="96" t="str">
        <f>VLOOKUP(E102,VIP!$A$2:$O12221,6,0)</f>
        <v>SI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28"/>
      <c r="Q102" s="100" t="s">
        <v>2228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2597</v>
      </c>
      <c r="C103" s="97">
        <v>44265.60083333333</v>
      </c>
      <c r="D103" s="96" t="s">
        <v>2189</v>
      </c>
      <c r="E103" s="106">
        <v>422</v>
      </c>
      <c r="F103" s="96" t="str">
        <f>VLOOKUP(E103,VIP!$A$2:$O11810,2,0)</f>
        <v>DRBR422</v>
      </c>
      <c r="G103" s="96" t="str">
        <f>VLOOKUP(E103,'LISTADO ATM'!$A$2:$B$900,2,0)</f>
        <v xml:space="preserve">ATM Olé Manoguayabo </v>
      </c>
      <c r="H103" s="96" t="str">
        <f>VLOOKUP(E103,VIP!$A$2:$O16731,7,FALSE)</f>
        <v>Si</v>
      </c>
      <c r="I103" s="96" t="str">
        <f>VLOOKUP(E103,VIP!$A$2:$O8696,8,FALSE)</f>
        <v>Si</v>
      </c>
      <c r="J103" s="96" t="str">
        <f>VLOOKUP(E103,VIP!$A$2:$O8646,8,FALSE)</f>
        <v>Si</v>
      </c>
      <c r="K103" s="96" t="str">
        <f>VLOOKUP(E103,VIP!$A$2:$O12220,6,0)</f>
        <v>NO</v>
      </c>
      <c r="L103" s="98" t="s">
        <v>2492</v>
      </c>
      <c r="M103" s="99" t="s">
        <v>2469</v>
      </c>
      <c r="N103" s="99" t="s">
        <v>2476</v>
      </c>
      <c r="O103" s="96" t="s">
        <v>2478</v>
      </c>
      <c r="P103" s="128"/>
      <c r="Q103" s="100" t="s">
        <v>2492</v>
      </c>
    </row>
    <row r="104" spans="1:17" s="102" customFormat="1" ht="18" x14ac:dyDescent="0.25">
      <c r="A104" s="96" t="str">
        <f>VLOOKUP(E104,'LISTADO ATM'!$A$2:$C$901,3,0)</f>
        <v>NORTE</v>
      </c>
      <c r="B104" s="113" t="s">
        <v>2596</v>
      </c>
      <c r="C104" s="97">
        <v>44265.601643518516</v>
      </c>
      <c r="D104" s="96" t="s">
        <v>2189</v>
      </c>
      <c r="E104" s="106">
        <v>292</v>
      </c>
      <c r="F104" s="96" t="str">
        <f>VLOOKUP(E104,VIP!$A$2:$O11809,2,0)</f>
        <v>DRBR292</v>
      </c>
      <c r="G104" s="96" t="str">
        <f>VLOOKUP(E104,'LISTADO ATM'!$A$2:$B$900,2,0)</f>
        <v xml:space="preserve">ATM UNP Castañuelas (Montecristi) </v>
      </c>
      <c r="H104" s="96" t="str">
        <f>VLOOKUP(E104,VIP!$A$2:$O16730,7,FALSE)</f>
        <v>Si</v>
      </c>
      <c r="I104" s="96" t="str">
        <f>VLOOKUP(E104,VIP!$A$2:$O8695,8,FALSE)</f>
        <v>Si</v>
      </c>
      <c r="J104" s="96" t="str">
        <f>VLOOKUP(E104,VIP!$A$2:$O8645,8,FALSE)</f>
        <v>Si</v>
      </c>
      <c r="K104" s="96" t="str">
        <f>VLOOKUP(E104,VIP!$A$2:$O12219,6,0)</f>
        <v>NO</v>
      </c>
      <c r="L104" s="98" t="s">
        <v>2492</v>
      </c>
      <c r="M104" s="99" t="s">
        <v>2469</v>
      </c>
      <c r="N104" s="99" t="s">
        <v>2476</v>
      </c>
      <c r="O104" s="96" t="s">
        <v>2617</v>
      </c>
      <c r="P104" s="128"/>
      <c r="Q104" s="100" t="s">
        <v>2492</v>
      </c>
    </row>
    <row r="105" spans="1:17" s="102" customFormat="1" ht="18" x14ac:dyDescent="0.25">
      <c r="A105" s="96" t="str">
        <f>VLOOKUP(E105,'LISTADO ATM'!$A$2:$C$901,3,0)</f>
        <v>NORTE</v>
      </c>
      <c r="B105" s="113" t="s">
        <v>2595</v>
      </c>
      <c r="C105" s="97">
        <v>44265.602939814817</v>
      </c>
      <c r="D105" s="96" t="s">
        <v>2189</v>
      </c>
      <c r="E105" s="106">
        <v>948</v>
      </c>
      <c r="F105" s="96" t="str">
        <f>VLOOKUP(E105,VIP!$A$2:$O11808,2,0)</f>
        <v>DRBR948</v>
      </c>
      <c r="G105" s="96" t="str">
        <f>VLOOKUP(E105,'LISTADO ATM'!$A$2:$B$900,2,0)</f>
        <v xml:space="preserve">ATM Autobanco El Jaya II (SFM) </v>
      </c>
      <c r="H105" s="96" t="str">
        <f>VLOOKUP(E105,VIP!$A$2:$O16729,7,FALSE)</f>
        <v>Si</v>
      </c>
      <c r="I105" s="96" t="str">
        <f>VLOOKUP(E105,VIP!$A$2:$O8694,8,FALSE)</f>
        <v>Si</v>
      </c>
      <c r="J105" s="96" t="str">
        <f>VLOOKUP(E105,VIP!$A$2:$O8644,8,FALSE)</f>
        <v>Si</v>
      </c>
      <c r="K105" s="96" t="str">
        <f>VLOOKUP(E105,VIP!$A$2:$O12218,6,0)</f>
        <v>NO</v>
      </c>
      <c r="L105" s="98" t="s">
        <v>2228</v>
      </c>
      <c r="M105" s="99" t="s">
        <v>2469</v>
      </c>
      <c r="N105" s="99" t="s">
        <v>2476</v>
      </c>
      <c r="O105" s="96" t="s">
        <v>2617</v>
      </c>
      <c r="P105" s="128"/>
      <c r="Q105" s="100" t="s">
        <v>2228</v>
      </c>
    </row>
    <row r="106" spans="1:17" s="102" customFormat="1" ht="18" x14ac:dyDescent="0.25">
      <c r="A106" s="96" t="str">
        <f>VLOOKUP(E106,'LISTADO ATM'!$A$2:$C$901,3,0)</f>
        <v>NORTE</v>
      </c>
      <c r="B106" s="113" t="s">
        <v>2594</v>
      </c>
      <c r="C106" s="97">
        <v>44265.60328703704</v>
      </c>
      <c r="D106" s="96" t="s">
        <v>2513</v>
      </c>
      <c r="E106" s="106">
        <v>307</v>
      </c>
      <c r="F106" s="96" t="str">
        <f>VLOOKUP(E106,VIP!$A$2:$O11807,2,0)</f>
        <v>DRBR307</v>
      </c>
      <c r="G106" s="96" t="str">
        <f>VLOOKUP(E106,'LISTADO ATM'!$A$2:$B$900,2,0)</f>
        <v>ATM Oficina Nagua II</v>
      </c>
      <c r="H106" s="96" t="str">
        <f>VLOOKUP(E106,VIP!$A$2:$O16728,7,FALSE)</f>
        <v>Si</v>
      </c>
      <c r="I106" s="96" t="str">
        <f>VLOOKUP(E106,VIP!$A$2:$O8693,8,FALSE)</f>
        <v>Si</v>
      </c>
      <c r="J106" s="96" t="str">
        <f>VLOOKUP(E106,VIP!$A$2:$O8643,8,FALSE)</f>
        <v>Si</v>
      </c>
      <c r="K106" s="96" t="str">
        <f>VLOOKUP(E106,VIP!$A$2:$O12217,6,0)</f>
        <v>SI</v>
      </c>
      <c r="L106" s="98" t="s">
        <v>2535</v>
      </c>
      <c r="M106" s="99" t="s">
        <v>2469</v>
      </c>
      <c r="N106" s="99" t="s">
        <v>2476</v>
      </c>
      <c r="O106" s="96" t="s">
        <v>2514</v>
      </c>
      <c r="P106" s="128"/>
      <c r="Q106" s="100" t="s">
        <v>2535</v>
      </c>
    </row>
    <row r="107" spans="1:17" s="102" customFormat="1" ht="18" x14ac:dyDescent="0.25">
      <c r="A107" s="96" t="str">
        <f>VLOOKUP(E107,'LISTADO ATM'!$A$2:$C$901,3,0)</f>
        <v>SUR</v>
      </c>
      <c r="B107" s="113" t="s">
        <v>2593</v>
      </c>
      <c r="C107" s="97">
        <v>44265.614293981482</v>
      </c>
      <c r="D107" s="96" t="s">
        <v>2513</v>
      </c>
      <c r="E107" s="106">
        <v>871</v>
      </c>
      <c r="F107" s="96" t="str">
        <f>VLOOKUP(E107,VIP!$A$2:$O11806,2,0)</f>
        <v>DRBR871</v>
      </c>
      <c r="G107" s="96" t="str">
        <f>VLOOKUP(E107,'LISTADO ATM'!$A$2:$B$900,2,0)</f>
        <v>ATM Plaza Cultural San Juan</v>
      </c>
      <c r="H107" s="96" t="str">
        <f>VLOOKUP(E107,VIP!$A$2:$O16727,7,FALSE)</f>
        <v>N/A</v>
      </c>
      <c r="I107" s="96" t="str">
        <f>VLOOKUP(E107,VIP!$A$2:$O8692,8,FALSE)</f>
        <v>N/A</v>
      </c>
      <c r="J107" s="96" t="str">
        <f>VLOOKUP(E107,VIP!$A$2:$O8642,8,FALSE)</f>
        <v>N/A</v>
      </c>
      <c r="K107" s="96" t="str">
        <f>VLOOKUP(E107,VIP!$A$2:$O12216,6,0)</f>
        <v>N/A</v>
      </c>
      <c r="L107" s="98" t="s">
        <v>2462</v>
      </c>
      <c r="M107" s="99" t="s">
        <v>2469</v>
      </c>
      <c r="N107" s="99" t="s">
        <v>2476</v>
      </c>
      <c r="O107" s="96" t="s">
        <v>2514</v>
      </c>
      <c r="P107" s="128"/>
      <c r="Q107" s="100" t="s">
        <v>2462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2592</v>
      </c>
      <c r="C108" s="97">
        <v>44265.616331018522</v>
      </c>
      <c r="D108" s="96" t="s">
        <v>2523</v>
      </c>
      <c r="E108" s="106">
        <v>747</v>
      </c>
      <c r="F108" s="96" t="str">
        <f>VLOOKUP(E108,VIP!$A$2:$O11805,2,0)</f>
        <v>DRBR200</v>
      </c>
      <c r="G108" s="96" t="str">
        <f>VLOOKUP(E108,'LISTADO ATM'!$A$2:$B$900,2,0)</f>
        <v xml:space="preserve">ATM Club BR (Santiago) </v>
      </c>
      <c r="H108" s="96" t="str">
        <f>VLOOKUP(E108,VIP!$A$2:$O16726,7,FALSE)</f>
        <v>Si</v>
      </c>
      <c r="I108" s="96" t="str">
        <f>VLOOKUP(E108,VIP!$A$2:$O8691,8,FALSE)</f>
        <v>Si</v>
      </c>
      <c r="J108" s="96" t="str">
        <f>VLOOKUP(E108,VIP!$A$2:$O8641,8,FALSE)</f>
        <v>Si</v>
      </c>
      <c r="K108" s="96" t="str">
        <f>VLOOKUP(E108,VIP!$A$2:$O12215,6,0)</f>
        <v>SI</v>
      </c>
      <c r="L108" s="98" t="s">
        <v>2430</v>
      </c>
      <c r="M108" s="99" t="s">
        <v>2469</v>
      </c>
      <c r="N108" s="99" t="s">
        <v>2476</v>
      </c>
      <c r="O108" s="96" t="s">
        <v>2524</v>
      </c>
      <c r="P108" s="128"/>
      <c r="Q108" s="100" t="s">
        <v>2430</v>
      </c>
    </row>
    <row r="109" spans="1:17" s="102" customFormat="1" ht="18" x14ac:dyDescent="0.25">
      <c r="A109" s="96" t="str">
        <f>VLOOKUP(E109,'LISTADO ATM'!$A$2:$C$901,3,0)</f>
        <v>NORTE</v>
      </c>
      <c r="B109" s="113" t="s">
        <v>2591</v>
      </c>
      <c r="C109" s="97">
        <v>44265.616666666669</v>
      </c>
      <c r="D109" s="96" t="s">
        <v>2190</v>
      </c>
      <c r="E109" s="106">
        <v>666</v>
      </c>
      <c r="F109" s="96" t="str">
        <f>VLOOKUP(E109,VIP!$A$2:$O11804,2,0)</f>
        <v>DRBR666</v>
      </c>
      <c r="G109" s="96" t="str">
        <f>VLOOKUP(E109,'LISTADO ATM'!$A$2:$B$900,2,0)</f>
        <v>ATM S/M El Porvernir Libert</v>
      </c>
      <c r="H109" s="96" t="str">
        <f>VLOOKUP(E109,VIP!$A$2:$O16725,7,FALSE)</f>
        <v>N/A</v>
      </c>
      <c r="I109" s="96" t="str">
        <f>VLOOKUP(E109,VIP!$A$2:$O8690,8,FALSE)</f>
        <v>N/A</v>
      </c>
      <c r="J109" s="96" t="str">
        <f>VLOOKUP(E109,VIP!$A$2:$O8640,8,FALSE)</f>
        <v>N/A</v>
      </c>
      <c r="K109" s="96" t="str">
        <f>VLOOKUP(E109,VIP!$A$2:$O12214,6,0)</f>
        <v>N/A</v>
      </c>
      <c r="L109" s="98" t="s">
        <v>2254</v>
      </c>
      <c r="M109" s="99" t="s">
        <v>2469</v>
      </c>
      <c r="N109" s="99" t="s">
        <v>2476</v>
      </c>
      <c r="O109" s="96" t="s">
        <v>2498</v>
      </c>
      <c r="P109" s="128"/>
      <c r="Q109" s="100" t="s">
        <v>2254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2590</v>
      </c>
      <c r="C110" s="97">
        <v>44265.620254629626</v>
      </c>
      <c r="D110" s="96" t="s">
        <v>2472</v>
      </c>
      <c r="E110" s="106">
        <v>87</v>
      </c>
      <c r="F110" s="96" t="str">
        <f>VLOOKUP(E110,VIP!$A$2:$O11803,2,0)</f>
        <v>DRBR087</v>
      </c>
      <c r="G110" s="96" t="str">
        <f>VLOOKUP(E110,'LISTADO ATM'!$A$2:$B$900,2,0)</f>
        <v xml:space="preserve">ATM Autoservicio Sarasota </v>
      </c>
      <c r="H110" s="96" t="str">
        <f>VLOOKUP(E110,VIP!$A$2:$O16724,7,FALSE)</f>
        <v>Si</v>
      </c>
      <c r="I110" s="96" t="str">
        <f>VLOOKUP(E110,VIP!$A$2:$O8689,8,FALSE)</f>
        <v>Si</v>
      </c>
      <c r="J110" s="96" t="str">
        <f>VLOOKUP(E110,VIP!$A$2:$O8639,8,FALSE)</f>
        <v>Si</v>
      </c>
      <c r="K110" s="96" t="str">
        <f>VLOOKUP(E110,VIP!$A$2:$O12213,6,0)</f>
        <v>NO</v>
      </c>
      <c r="L110" s="98" t="s">
        <v>2618</v>
      </c>
      <c r="M110" s="99" t="s">
        <v>2469</v>
      </c>
      <c r="N110" s="99" t="s">
        <v>2476</v>
      </c>
      <c r="O110" s="96" t="s">
        <v>2477</v>
      </c>
      <c r="P110" s="128"/>
      <c r="Q110" s="100" t="s">
        <v>2618</v>
      </c>
    </row>
    <row r="111" spans="1:17" ht="18" x14ac:dyDescent="0.25">
      <c r="A111" s="96" t="str">
        <f>VLOOKUP(E111,'LISTADO ATM'!$A$2:$C$901,3,0)</f>
        <v>DISTRITO NACIONAL</v>
      </c>
      <c r="B111" s="113" t="s">
        <v>2629</v>
      </c>
      <c r="C111" s="97">
        <v>44265.763252314813</v>
      </c>
      <c r="D111" s="96" t="s">
        <v>2513</v>
      </c>
      <c r="E111" s="106">
        <v>516</v>
      </c>
      <c r="F111" s="96" t="str">
        <f>VLOOKUP(E111,VIP!$A$2:$O11831,2,0)</f>
        <v>DRBR516</v>
      </c>
      <c r="G111" s="96" t="str">
        <f>VLOOKUP(E111,'LISTADO ATM'!$A$2:$B$900,2,0)</f>
        <v xml:space="preserve">ATM Oficina Gascue </v>
      </c>
      <c r="H111" s="96" t="str">
        <f>VLOOKUP(E111,VIP!$A$2:$O16752,7,FALSE)</f>
        <v>Si</v>
      </c>
      <c r="I111" s="96" t="str">
        <f>VLOOKUP(E111,VIP!$A$2:$O8717,8,FALSE)</f>
        <v>Si</v>
      </c>
      <c r="J111" s="96" t="str">
        <f>VLOOKUP(E111,VIP!$A$2:$O8667,8,FALSE)</f>
        <v>Si</v>
      </c>
      <c r="K111" s="96" t="str">
        <f>VLOOKUP(E111,VIP!$A$2:$O12241,6,0)</f>
        <v>SI</v>
      </c>
      <c r="L111" s="98" t="s">
        <v>2430</v>
      </c>
      <c r="M111" s="99" t="s">
        <v>2469</v>
      </c>
      <c r="N111" s="99" t="s">
        <v>2476</v>
      </c>
      <c r="O111" s="96" t="s">
        <v>2514</v>
      </c>
      <c r="P111" s="128"/>
      <c r="Q111" s="100" t="s">
        <v>2430</v>
      </c>
    </row>
    <row r="112" spans="1:17" ht="18" x14ac:dyDescent="0.25">
      <c r="A112" s="96" t="str">
        <f>VLOOKUP(E112,'LISTADO ATM'!$A$2:$C$901,3,0)</f>
        <v>ESTE</v>
      </c>
      <c r="B112" s="113" t="s">
        <v>2630</v>
      </c>
      <c r="C112" s="97">
        <v>44265.761921296296</v>
      </c>
      <c r="D112" s="96" t="s">
        <v>2472</v>
      </c>
      <c r="E112" s="106">
        <v>480</v>
      </c>
      <c r="F112" s="96" t="str">
        <f>VLOOKUP(E112,VIP!$A$2:$O11832,2,0)</f>
        <v>DRBR480</v>
      </c>
      <c r="G112" s="96" t="str">
        <f>VLOOKUP(E112,'LISTADO ATM'!$A$2:$B$900,2,0)</f>
        <v>ATM UNP Farmaconal Higuey</v>
      </c>
      <c r="H112" s="96" t="str">
        <f>VLOOKUP(E112,VIP!$A$2:$O16753,7,FALSE)</f>
        <v>N/A</v>
      </c>
      <c r="I112" s="96" t="str">
        <f>VLOOKUP(E112,VIP!$A$2:$O8718,8,FALSE)</f>
        <v>N/A</v>
      </c>
      <c r="J112" s="96" t="str">
        <f>VLOOKUP(E112,VIP!$A$2:$O8668,8,FALSE)</f>
        <v>N/A</v>
      </c>
      <c r="K112" s="96" t="str">
        <f>VLOOKUP(E112,VIP!$A$2:$O12242,6,0)</f>
        <v>N/A</v>
      </c>
      <c r="L112" s="98" t="s">
        <v>2430</v>
      </c>
      <c r="M112" s="99" t="s">
        <v>2469</v>
      </c>
      <c r="N112" s="99" t="s">
        <v>2476</v>
      </c>
      <c r="O112" s="96" t="s">
        <v>2477</v>
      </c>
      <c r="P112" s="128"/>
      <c r="Q112" s="100" t="s">
        <v>2430</v>
      </c>
    </row>
    <row r="113" spans="1:17" ht="18" x14ac:dyDescent="0.25">
      <c r="A113" s="96" t="str">
        <f>VLOOKUP(E113,'LISTADO ATM'!$A$2:$C$901,3,0)</f>
        <v>NORTE</v>
      </c>
      <c r="B113" s="113" t="s">
        <v>2631</v>
      </c>
      <c r="C113" s="97">
        <v>44265.760555555556</v>
      </c>
      <c r="D113" s="96" t="s">
        <v>2513</v>
      </c>
      <c r="E113" s="106">
        <v>965</v>
      </c>
      <c r="F113" s="96" t="str">
        <f>VLOOKUP(E113,VIP!$A$2:$O11833,2,0)</f>
        <v>DRBR965</v>
      </c>
      <c r="G113" s="96" t="str">
        <f>VLOOKUP(E113,'LISTADO ATM'!$A$2:$B$900,2,0)</f>
        <v xml:space="preserve">ATM S/M La Fuente FUN (Santiago) </v>
      </c>
      <c r="H113" s="96" t="str">
        <f>VLOOKUP(E113,VIP!$A$2:$O16754,7,FALSE)</f>
        <v>Si</v>
      </c>
      <c r="I113" s="96" t="str">
        <f>VLOOKUP(E113,VIP!$A$2:$O8719,8,FALSE)</f>
        <v>Si</v>
      </c>
      <c r="J113" s="96" t="str">
        <f>VLOOKUP(E113,VIP!$A$2:$O8669,8,FALSE)</f>
        <v>Si</v>
      </c>
      <c r="K113" s="96" t="str">
        <f>VLOOKUP(E113,VIP!$A$2:$O12243,6,0)</f>
        <v>NO</v>
      </c>
      <c r="L113" s="98" t="s">
        <v>2430</v>
      </c>
      <c r="M113" s="99" t="s">
        <v>2469</v>
      </c>
      <c r="N113" s="99" t="s">
        <v>2476</v>
      </c>
      <c r="O113" s="96" t="s">
        <v>2514</v>
      </c>
      <c r="P113" s="128"/>
      <c r="Q113" s="100" t="s">
        <v>2430</v>
      </c>
    </row>
    <row r="114" spans="1:17" ht="18" x14ac:dyDescent="0.25">
      <c r="A114" s="96" t="str">
        <f>VLOOKUP(E114,'LISTADO ATM'!$A$2:$C$901,3,0)</f>
        <v>SUR</v>
      </c>
      <c r="B114" s="113" t="s">
        <v>2632</v>
      </c>
      <c r="C114" s="97">
        <v>44265.708379629628</v>
      </c>
      <c r="D114" s="96" t="s">
        <v>2513</v>
      </c>
      <c r="E114" s="106">
        <v>249</v>
      </c>
      <c r="F114" s="96" t="str">
        <f>VLOOKUP(E114,VIP!$A$2:$O11834,2,0)</f>
        <v>DRBR249</v>
      </c>
      <c r="G114" s="96" t="str">
        <f>VLOOKUP(E114,'LISTADO ATM'!$A$2:$B$900,2,0)</f>
        <v xml:space="preserve">ATM Banco Agrícola Neiba </v>
      </c>
      <c r="H114" s="96" t="str">
        <f>VLOOKUP(E114,VIP!$A$2:$O16755,7,FALSE)</f>
        <v>Si</v>
      </c>
      <c r="I114" s="96" t="str">
        <f>VLOOKUP(E114,VIP!$A$2:$O8720,8,FALSE)</f>
        <v>Si</v>
      </c>
      <c r="J114" s="96" t="str">
        <f>VLOOKUP(E114,VIP!$A$2:$O8670,8,FALSE)</f>
        <v>Si</v>
      </c>
      <c r="K114" s="96" t="str">
        <f>VLOOKUP(E114,VIP!$A$2:$O12244,6,0)</f>
        <v>NO</v>
      </c>
      <c r="L114" s="98" t="s">
        <v>2430</v>
      </c>
      <c r="M114" s="99" t="s">
        <v>2469</v>
      </c>
      <c r="N114" s="99" t="s">
        <v>2476</v>
      </c>
      <c r="O114" s="96" t="s">
        <v>2514</v>
      </c>
      <c r="P114" s="128"/>
      <c r="Q114" s="100" t="s">
        <v>2430</v>
      </c>
    </row>
    <row r="115" spans="1:17" ht="18" x14ac:dyDescent="0.25">
      <c r="A115" s="96" t="str">
        <f>VLOOKUP(E115,'LISTADO ATM'!$A$2:$C$901,3,0)</f>
        <v>NORTE</v>
      </c>
      <c r="B115" s="113" t="s">
        <v>2633</v>
      </c>
      <c r="C115" s="97">
        <v>44265.707245370373</v>
      </c>
      <c r="D115" s="96" t="s">
        <v>2513</v>
      </c>
      <c r="E115" s="106">
        <v>138</v>
      </c>
      <c r="F115" s="96" t="str">
        <f>VLOOKUP(E115,VIP!$A$2:$O11835,2,0)</f>
        <v>DRBR138</v>
      </c>
      <c r="G115" s="96" t="str">
        <f>VLOOKUP(E115,'LISTADO ATM'!$A$2:$B$900,2,0)</f>
        <v xml:space="preserve">ATM UNP Fantino </v>
      </c>
      <c r="H115" s="96" t="str">
        <f>VLOOKUP(E115,VIP!$A$2:$O16756,7,FALSE)</f>
        <v>Si</v>
      </c>
      <c r="I115" s="96" t="str">
        <f>VLOOKUP(E115,VIP!$A$2:$O8721,8,FALSE)</f>
        <v>Si</v>
      </c>
      <c r="J115" s="96" t="str">
        <f>VLOOKUP(E115,VIP!$A$2:$O8671,8,FALSE)</f>
        <v>Si</v>
      </c>
      <c r="K115" s="96" t="str">
        <f>VLOOKUP(E115,VIP!$A$2:$O12245,6,0)</f>
        <v>NO</v>
      </c>
      <c r="L115" s="98" t="s">
        <v>2430</v>
      </c>
      <c r="M115" s="99" t="s">
        <v>2469</v>
      </c>
      <c r="N115" s="99" t="s">
        <v>2476</v>
      </c>
      <c r="O115" s="96" t="s">
        <v>2514</v>
      </c>
      <c r="P115" s="128"/>
      <c r="Q115" s="100" t="s">
        <v>2430</v>
      </c>
    </row>
    <row r="116" spans="1:17" ht="18" x14ac:dyDescent="0.25">
      <c r="A116" s="96" t="str">
        <f>VLOOKUP(E116,'LISTADO ATM'!$A$2:$C$901,3,0)</f>
        <v>DISTRITO NACIONAL</v>
      </c>
      <c r="B116" s="113" t="s">
        <v>2634</v>
      </c>
      <c r="C116" s="97">
        <v>44265.684398148151</v>
      </c>
      <c r="D116" s="96" t="s">
        <v>2472</v>
      </c>
      <c r="E116" s="106">
        <v>678</v>
      </c>
      <c r="F116" s="96" t="str">
        <f>VLOOKUP(E116,VIP!$A$2:$O11836,2,0)</f>
        <v>DRBR678</v>
      </c>
      <c r="G116" s="96" t="str">
        <f>VLOOKUP(E116,'LISTADO ATM'!$A$2:$B$900,2,0)</f>
        <v>ATM Eco Petroleo San Isidro</v>
      </c>
      <c r="H116" s="96" t="str">
        <f>VLOOKUP(E116,VIP!$A$2:$O16757,7,FALSE)</f>
        <v>Si</v>
      </c>
      <c r="I116" s="96" t="str">
        <f>VLOOKUP(E116,VIP!$A$2:$O8722,8,FALSE)</f>
        <v>Si</v>
      </c>
      <c r="J116" s="96" t="str">
        <f>VLOOKUP(E116,VIP!$A$2:$O8672,8,FALSE)</f>
        <v>Si</v>
      </c>
      <c r="K116" s="96" t="str">
        <f>VLOOKUP(E116,VIP!$A$2:$O12246,6,0)</f>
        <v>NO</v>
      </c>
      <c r="L116" s="98" t="s">
        <v>2462</v>
      </c>
      <c r="M116" s="99" t="s">
        <v>2469</v>
      </c>
      <c r="N116" s="99" t="s">
        <v>2476</v>
      </c>
      <c r="O116" s="96" t="s">
        <v>2477</v>
      </c>
      <c r="P116" s="128"/>
      <c r="Q116" s="100" t="s">
        <v>2462</v>
      </c>
    </row>
    <row r="117" spans="1:17" ht="18" x14ac:dyDescent="0.25">
      <c r="A117" s="96" t="str">
        <f>VLOOKUP(E117,'LISTADO ATM'!$A$2:$C$901,3,0)</f>
        <v>NORTE</v>
      </c>
      <c r="B117" s="113" t="s">
        <v>2635</v>
      </c>
      <c r="C117" s="97">
        <v>44265.680914351855</v>
      </c>
      <c r="D117" s="96" t="s">
        <v>2513</v>
      </c>
      <c r="E117" s="106">
        <v>882</v>
      </c>
      <c r="F117" s="96" t="str">
        <f>VLOOKUP(E117,VIP!$A$2:$O11837,2,0)</f>
        <v>DRBR882</v>
      </c>
      <c r="G117" s="96" t="str">
        <f>VLOOKUP(E117,'LISTADO ATM'!$A$2:$B$900,2,0)</f>
        <v xml:space="preserve">ATM Oficina Moca II </v>
      </c>
      <c r="H117" s="96" t="str">
        <f>VLOOKUP(E117,VIP!$A$2:$O16758,7,FALSE)</f>
        <v>Si</v>
      </c>
      <c r="I117" s="96" t="str">
        <f>VLOOKUP(E117,VIP!$A$2:$O8723,8,FALSE)</f>
        <v>Si</v>
      </c>
      <c r="J117" s="96" t="str">
        <f>VLOOKUP(E117,VIP!$A$2:$O8673,8,FALSE)</f>
        <v>Si</v>
      </c>
      <c r="K117" s="96" t="str">
        <f>VLOOKUP(E117,VIP!$A$2:$O12247,6,0)</f>
        <v>SI</v>
      </c>
      <c r="L117" s="98" t="s">
        <v>2462</v>
      </c>
      <c r="M117" s="99" t="s">
        <v>2469</v>
      </c>
      <c r="N117" s="99" t="s">
        <v>2476</v>
      </c>
      <c r="O117" s="96" t="s">
        <v>2514</v>
      </c>
      <c r="P117" s="128"/>
      <c r="Q117" s="100" t="s">
        <v>2462</v>
      </c>
    </row>
    <row r="118" spans="1:17" ht="18" x14ac:dyDescent="0.25">
      <c r="A118" s="96" t="str">
        <f>VLOOKUP(E118,'LISTADO ATM'!$A$2:$C$901,3,0)</f>
        <v>NORTE</v>
      </c>
      <c r="B118" s="113" t="s">
        <v>2636</v>
      </c>
      <c r="C118" s="97">
        <v>44265.659085648149</v>
      </c>
      <c r="D118" s="96" t="s">
        <v>2189</v>
      </c>
      <c r="E118" s="106">
        <v>333</v>
      </c>
      <c r="F118" s="96" t="str">
        <f>VLOOKUP(E118,VIP!$A$2:$O11838,2,0)</f>
        <v>DRBR333</v>
      </c>
      <c r="G118" s="96" t="str">
        <f>VLOOKUP(E118,'LISTADO ATM'!$A$2:$B$900,2,0)</f>
        <v>ATM Oficina Turey Maimón</v>
      </c>
      <c r="H118" s="96" t="str">
        <f>VLOOKUP(E118,VIP!$A$2:$O16759,7,FALSE)</f>
        <v>Si</v>
      </c>
      <c r="I118" s="96" t="str">
        <f>VLOOKUP(E118,VIP!$A$2:$O8724,8,FALSE)</f>
        <v>Si</v>
      </c>
      <c r="J118" s="96" t="str">
        <f>VLOOKUP(E118,VIP!$A$2:$O8674,8,FALSE)</f>
        <v>Si</v>
      </c>
      <c r="K118" s="96" t="str">
        <f>VLOOKUP(E118,VIP!$A$2:$O12248,6,0)</f>
        <v>NO</v>
      </c>
      <c r="L118" s="98" t="s">
        <v>2228</v>
      </c>
      <c r="M118" s="99" t="s">
        <v>2469</v>
      </c>
      <c r="N118" s="99" t="s">
        <v>2476</v>
      </c>
      <c r="O118" s="96" t="s">
        <v>2617</v>
      </c>
      <c r="P118" s="128"/>
      <c r="Q118" s="100" t="s">
        <v>2228</v>
      </c>
    </row>
    <row r="119" spans="1:17" ht="18" x14ac:dyDescent="0.25">
      <c r="A119" s="96" t="str">
        <f>VLOOKUP(E119,'LISTADO ATM'!$A$2:$C$901,3,0)</f>
        <v>DISTRITO NACIONAL</v>
      </c>
      <c r="B119" s="113" t="s">
        <v>2637</v>
      </c>
      <c r="C119" s="97">
        <v>44265.658703703702</v>
      </c>
      <c r="D119" s="96" t="s">
        <v>2189</v>
      </c>
      <c r="E119" s="106">
        <v>118</v>
      </c>
      <c r="F119" s="96" t="str">
        <f>VLOOKUP(E119,VIP!$A$2:$O11839,2,0)</f>
        <v>DRBR118</v>
      </c>
      <c r="G119" s="96" t="str">
        <f>VLOOKUP(E119,'LISTADO ATM'!$A$2:$B$900,2,0)</f>
        <v>ATM Plaza Torino</v>
      </c>
      <c r="H119" s="96" t="str">
        <f>VLOOKUP(E119,VIP!$A$2:$O16760,7,FALSE)</f>
        <v>N/A</v>
      </c>
      <c r="I119" s="96" t="str">
        <f>VLOOKUP(E119,VIP!$A$2:$O8725,8,FALSE)</f>
        <v>N/A</v>
      </c>
      <c r="J119" s="96" t="str">
        <f>VLOOKUP(E119,VIP!$A$2:$O8675,8,FALSE)</f>
        <v>N/A</v>
      </c>
      <c r="K119" s="96" t="str">
        <f>VLOOKUP(E119,VIP!$A$2:$O12249,6,0)</f>
        <v>N/A</v>
      </c>
      <c r="L119" s="98" t="s">
        <v>2228</v>
      </c>
      <c r="M119" s="99" t="s">
        <v>2469</v>
      </c>
      <c r="N119" s="99" t="s">
        <v>2476</v>
      </c>
      <c r="O119" s="96" t="s">
        <v>2478</v>
      </c>
      <c r="P119" s="128"/>
      <c r="Q119" s="100" t="s">
        <v>2228</v>
      </c>
    </row>
    <row r="120" spans="1:17" ht="18" x14ac:dyDescent="0.25">
      <c r="A120" s="96" t="str">
        <f>VLOOKUP(E120,'LISTADO ATM'!$A$2:$C$901,3,0)</f>
        <v>ESTE</v>
      </c>
      <c r="B120" s="113" t="s">
        <v>2638</v>
      </c>
      <c r="C120" s="97">
        <v>44265.656273148146</v>
      </c>
      <c r="D120" s="96" t="s">
        <v>2189</v>
      </c>
      <c r="E120" s="106">
        <v>217</v>
      </c>
      <c r="F120" s="96" t="str">
        <f>VLOOKUP(E120,VIP!$A$2:$O11840,2,0)</f>
        <v>DRBR217</v>
      </c>
      <c r="G120" s="96" t="str">
        <f>VLOOKUP(E120,'LISTADO ATM'!$A$2:$B$900,2,0)</f>
        <v xml:space="preserve">ATM Oficina Bávaro </v>
      </c>
      <c r="H120" s="96" t="str">
        <f>VLOOKUP(E120,VIP!$A$2:$O16761,7,FALSE)</f>
        <v>Si</v>
      </c>
      <c r="I120" s="96" t="str">
        <f>VLOOKUP(E120,VIP!$A$2:$O8726,8,FALSE)</f>
        <v>Si</v>
      </c>
      <c r="J120" s="96" t="str">
        <f>VLOOKUP(E120,VIP!$A$2:$O8676,8,FALSE)</f>
        <v>Si</v>
      </c>
      <c r="K120" s="96" t="str">
        <f>VLOOKUP(E120,VIP!$A$2:$O12250,6,0)</f>
        <v>NO</v>
      </c>
      <c r="L120" s="98" t="s">
        <v>2228</v>
      </c>
      <c r="M120" s="99" t="s">
        <v>2469</v>
      </c>
      <c r="N120" s="99" t="s">
        <v>2476</v>
      </c>
      <c r="O120" s="96" t="s">
        <v>2478</v>
      </c>
      <c r="P120" s="128"/>
      <c r="Q120" s="100" t="s">
        <v>2228</v>
      </c>
    </row>
    <row r="121" spans="1:17" ht="18" x14ac:dyDescent="0.25">
      <c r="A121" s="96" t="str">
        <f>VLOOKUP(E121,'LISTADO ATM'!$A$2:$C$901,3,0)</f>
        <v>DISTRITO NACIONAL</v>
      </c>
      <c r="B121" s="113" t="s">
        <v>2639</v>
      </c>
      <c r="C121" s="97">
        <v>44265.647800925923</v>
      </c>
      <c r="D121" s="96" t="s">
        <v>2189</v>
      </c>
      <c r="E121" s="106">
        <v>915</v>
      </c>
      <c r="F121" s="96" t="str">
        <f>VLOOKUP(E121,VIP!$A$2:$O11841,2,0)</f>
        <v>DRBR24F</v>
      </c>
      <c r="G121" s="96" t="str">
        <f>VLOOKUP(E121,'LISTADO ATM'!$A$2:$B$900,2,0)</f>
        <v xml:space="preserve">ATM Multicentro La Sirena Aut. Duarte </v>
      </c>
      <c r="H121" s="96" t="str">
        <f>VLOOKUP(E121,VIP!$A$2:$O16762,7,FALSE)</f>
        <v>Si</v>
      </c>
      <c r="I121" s="96" t="str">
        <f>VLOOKUP(E121,VIP!$A$2:$O8727,8,FALSE)</f>
        <v>Si</v>
      </c>
      <c r="J121" s="96" t="str">
        <f>VLOOKUP(E121,VIP!$A$2:$O8677,8,FALSE)</f>
        <v>Si</v>
      </c>
      <c r="K121" s="96" t="str">
        <f>VLOOKUP(E121,VIP!$A$2:$O12251,6,0)</f>
        <v>SI</v>
      </c>
      <c r="L121" s="98" t="s">
        <v>2254</v>
      </c>
      <c r="M121" s="99" t="s">
        <v>2469</v>
      </c>
      <c r="N121" s="99" t="s">
        <v>2476</v>
      </c>
      <c r="O121" s="96" t="s">
        <v>2478</v>
      </c>
      <c r="P121" s="128"/>
      <c r="Q121" s="100" t="s">
        <v>2254</v>
      </c>
    </row>
    <row r="122" spans="1:17" ht="18" x14ac:dyDescent="0.25">
      <c r="A122" s="96" t="str">
        <f>VLOOKUP(E122,'LISTADO ATM'!$A$2:$C$901,3,0)</f>
        <v>DISTRITO NACIONAL</v>
      </c>
      <c r="B122" s="113" t="s">
        <v>2640</v>
      </c>
      <c r="C122" s="97">
        <v>44265.634722222225</v>
      </c>
      <c r="D122" s="96" t="s">
        <v>2189</v>
      </c>
      <c r="E122" s="106">
        <v>929</v>
      </c>
      <c r="F122" s="96" t="str">
        <f>VLOOKUP(E122,VIP!$A$2:$O11842,2,0)</f>
        <v>DRBR929</v>
      </c>
      <c r="G122" s="96" t="str">
        <f>VLOOKUP(E122,'LISTADO ATM'!$A$2:$B$900,2,0)</f>
        <v>ATM Autoservicio Nacional El Conde</v>
      </c>
      <c r="H122" s="96" t="str">
        <f>VLOOKUP(E122,VIP!$A$2:$O16763,7,FALSE)</f>
        <v>Si</v>
      </c>
      <c r="I122" s="96" t="str">
        <f>VLOOKUP(E122,VIP!$A$2:$O8728,8,FALSE)</f>
        <v>Si</v>
      </c>
      <c r="J122" s="96" t="str">
        <f>VLOOKUP(E122,VIP!$A$2:$O8678,8,FALSE)</f>
        <v>Si</v>
      </c>
      <c r="K122" s="96" t="str">
        <f>VLOOKUP(E122,VIP!$A$2:$O12252,6,0)</f>
        <v>NO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28"/>
      <c r="Q122" s="100" t="s">
        <v>2228</v>
      </c>
    </row>
  </sheetData>
  <autoFilter ref="A4:Q122">
    <sortState ref="A5:Q122">
      <sortCondition ref="M4:M1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1:B1048576 B50:B56 B1:B4">
    <cfRule type="duplicateValues" dxfId="194" priority="52"/>
  </conditionalFormatting>
  <conditionalFormatting sqref="B111:B1048576 B50:B56 B1:B16">
    <cfRule type="duplicateValues" dxfId="193" priority="49"/>
  </conditionalFormatting>
  <conditionalFormatting sqref="B17:B19">
    <cfRule type="duplicateValues" dxfId="192" priority="119225"/>
  </conditionalFormatting>
  <conditionalFormatting sqref="E111:E1048576 E1:E56">
    <cfRule type="duplicateValues" dxfId="191" priority="39"/>
  </conditionalFormatting>
  <conditionalFormatting sqref="B57:B61">
    <cfRule type="duplicateValues" dxfId="190" priority="38"/>
  </conditionalFormatting>
  <conditionalFormatting sqref="B57:B61">
    <cfRule type="duplicateValues" dxfId="189" priority="37"/>
  </conditionalFormatting>
  <conditionalFormatting sqref="E57:E61">
    <cfRule type="duplicateValues" dxfId="188" priority="36"/>
  </conditionalFormatting>
  <conditionalFormatting sqref="B57:B61">
    <cfRule type="duplicateValues" dxfId="187" priority="35"/>
  </conditionalFormatting>
  <conditionalFormatting sqref="B62:B64">
    <cfRule type="duplicateValues" dxfId="186" priority="33"/>
  </conditionalFormatting>
  <conditionalFormatting sqref="B62:B64">
    <cfRule type="duplicateValues" dxfId="185" priority="32"/>
  </conditionalFormatting>
  <conditionalFormatting sqref="E62:E64">
    <cfRule type="duplicateValues" dxfId="184" priority="31"/>
  </conditionalFormatting>
  <conditionalFormatting sqref="B62:B64">
    <cfRule type="duplicateValues" dxfId="183" priority="30"/>
  </conditionalFormatting>
  <conditionalFormatting sqref="B111:B1048576 B1:B64">
    <cfRule type="duplicateValues" dxfId="182" priority="29"/>
  </conditionalFormatting>
  <conditionalFormatting sqref="B65:B73">
    <cfRule type="duplicateValues" dxfId="181" priority="28"/>
  </conditionalFormatting>
  <conditionalFormatting sqref="B65:B73">
    <cfRule type="duplicateValues" dxfId="180" priority="27"/>
  </conditionalFormatting>
  <conditionalFormatting sqref="E65:E73">
    <cfRule type="duplicateValues" dxfId="179" priority="26"/>
  </conditionalFormatting>
  <conditionalFormatting sqref="B65:B73">
    <cfRule type="duplicateValues" dxfId="178" priority="25"/>
  </conditionalFormatting>
  <conditionalFormatting sqref="B65:B73">
    <cfRule type="duplicateValues" dxfId="177" priority="24"/>
  </conditionalFormatting>
  <conditionalFormatting sqref="E111:E1048576 E1:E73">
    <cfRule type="duplicateValues" dxfId="176" priority="23"/>
  </conditionalFormatting>
  <conditionalFormatting sqref="B5:B16">
    <cfRule type="duplicateValues" dxfId="175" priority="119246"/>
  </conditionalFormatting>
  <conditionalFormatting sqref="B20:B23">
    <cfRule type="duplicateValues" dxfId="174" priority="119251"/>
  </conditionalFormatting>
  <conditionalFormatting sqref="B74">
    <cfRule type="duplicateValues" dxfId="173" priority="22"/>
  </conditionalFormatting>
  <conditionalFormatting sqref="B74">
    <cfRule type="duplicateValues" dxfId="172" priority="21"/>
  </conditionalFormatting>
  <conditionalFormatting sqref="E74">
    <cfRule type="duplicateValues" dxfId="171" priority="20"/>
  </conditionalFormatting>
  <conditionalFormatting sqref="B74">
    <cfRule type="duplicateValues" dxfId="170" priority="19"/>
  </conditionalFormatting>
  <conditionalFormatting sqref="B74">
    <cfRule type="duplicateValues" dxfId="169" priority="18"/>
  </conditionalFormatting>
  <conditionalFormatting sqref="E74">
    <cfRule type="duplicateValues" dxfId="168" priority="17"/>
  </conditionalFormatting>
  <conditionalFormatting sqref="B75:B101">
    <cfRule type="duplicateValues" dxfId="167" priority="16"/>
  </conditionalFormatting>
  <conditionalFormatting sqref="B75:B101">
    <cfRule type="duplicateValues" dxfId="166" priority="15"/>
  </conditionalFormatting>
  <conditionalFormatting sqref="E75:E101">
    <cfRule type="duplicateValues" dxfId="165" priority="14"/>
  </conditionalFormatting>
  <conditionalFormatting sqref="B75:B101">
    <cfRule type="duplicateValues" dxfId="164" priority="13"/>
  </conditionalFormatting>
  <conditionalFormatting sqref="B75:B101">
    <cfRule type="duplicateValues" dxfId="163" priority="12"/>
  </conditionalFormatting>
  <conditionalFormatting sqref="E75:E101">
    <cfRule type="duplicateValues" dxfId="162" priority="11"/>
  </conditionalFormatting>
  <conditionalFormatting sqref="E1:E1048576">
    <cfRule type="duplicateValues" dxfId="161" priority="4"/>
  </conditionalFormatting>
  <conditionalFormatting sqref="B1:B1048576">
    <cfRule type="duplicateValues" dxfId="160" priority="3"/>
  </conditionalFormatting>
  <conditionalFormatting sqref="B102:B110">
    <cfRule type="duplicateValues" dxfId="159" priority="119259"/>
  </conditionalFormatting>
  <conditionalFormatting sqref="E102:E110">
    <cfRule type="duplicateValues" dxfId="158" priority="119261"/>
  </conditionalFormatting>
  <conditionalFormatting sqref="B24:B56">
    <cfRule type="duplicateValues" dxfId="157" priority="119268"/>
  </conditionalFormatting>
  <conditionalFormatting sqref="B111:B122">
    <cfRule type="duplicateValues" dxfId="156" priority="2"/>
  </conditionalFormatting>
  <conditionalFormatting sqref="E111:E122">
    <cfRule type="duplicateValues" dxfId="15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7" zoomScale="80" zoomScaleNormal="80" workbookViewId="0">
      <selection activeCell="G26" sqref="G26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0" t="s">
        <v>2158</v>
      </c>
      <c r="B1" s="141"/>
      <c r="C1" s="141"/>
      <c r="D1" s="141"/>
      <c r="E1" s="142"/>
    </row>
    <row r="2" spans="1:5" ht="25.5" x14ac:dyDescent="0.25">
      <c r="A2" s="143" t="s">
        <v>2474</v>
      </c>
      <c r="B2" s="144"/>
      <c r="C2" s="144"/>
      <c r="D2" s="144"/>
      <c r="E2" s="14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6" t="s">
        <v>2425</v>
      </c>
      <c r="B7" s="147"/>
      <c r="C7" s="147"/>
      <c r="D7" s="147"/>
      <c r="E7" s="148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2496</v>
      </c>
      <c r="E9" s="126">
        <v>335816761</v>
      </c>
    </row>
    <row r="10" spans="1:5" ht="18" x14ac:dyDescent="0.25">
      <c r="A10" s="111" t="str">
        <f>VLOOKUP(B10,'[1]LISTADO ATM'!$A$2:$C$820,3,0)</f>
        <v>DISTRITO NACIONAL</v>
      </c>
      <c r="B10" s="106">
        <v>486</v>
      </c>
      <c r="C10" s="106" t="str">
        <f>VLOOKUP(B10,'[1]LISTADO ATM'!$A$2:$B$820,2,0)</f>
        <v xml:space="preserve">ATM Olé La Caleta </v>
      </c>
      <c r="D10" s="127" t="s">
        <v>2496</v>
      </c>
      <c r="E10" s="126">
        <v>335816120</v>
      </c>
    </row>
    <row r="11" spans="1:5" ht="18" x14ac:dyDescent="0.25">
      <c r="A11" s="111" t="str">
        <f>VLOOKUP(B11,'[1]LISTADO ATM'!$A$2:$C$820,3,0)</f>
        <v>DISTRITO NACIONAL</v>
      </c>
      <c r="B11" s="106">
        <v>938</v>
      </c>
      <c r="C11" s="106" t="str">
        <f>VLOOKUP(B11,'[1]LISTADO ATM'!$A$2:$B$820,2,0)</f>
        <v xml:space="preserve">ATM Autobanco Oficina Filadelfia Plaza </v>
      </c>
      <c r="D11" s="127" t="s">
        <v>2496</v>
      </c>
      <c r="E11" s="126">
        <v>335815643</v>
      </c>
    </row>
    <row r="12" spans="1:5" ht="18" x14ac:dyDescent="0.25">
      <c r="A12" s="111" t="str">
        <f>VLOOKUP(B12,'[1]LISTADO ATM'!$A$2:$C$820,3,0)</f>
        <v>DISTRITO NACIONAL</v>
      </c>
      <c r="B12" s="106">
        <v>438</v>
      </c>
      <c r="C12" s="106" t="str">
        <f>VLOOKUP(B12,'[1]LISTADO ATM'!$A$2:$B$820,2,0)</f>
        <v xml:space="preserve">ATM Autobanco Torre IV </v>
      </c>
      <c r="D12" s="127" t="s">
        <v>2496</v>
      </c>
      <c r="E12" s="126">
        <v>335815879</v>
      </c>
    </row>
    <row r="13" spans="1:5" ht="18" x14ac:dyDescent="0.25">
      <c r="A13" s="111" t="str">
        <f>VLOOKUP(B13,'[1]LISTADO ATM'!$A$2:$C$820,3,0)</f>
        <v>SUR</v>
      </c>
      <c r="B13" s="106">
        <v>677</v>
      </c>
      <c r="C13" s="106" t="str">
        <f>VLOOKUP(B13,'[1]LISTADO ATM'!$A$2:$B$820,2,0)</f>
        <v>ATM PBG Villa Jaragua</v>
      </c>
      <c r="D13" s="127" t="s">
        <v>2496</v>
      </c>
      <c r="E13" s="126">
        <v>335815649</v>
      </c>
    </row>
    <row r="14" spans="1:5" ht="18" x14ac:dyDescent="0.25">
      <c r="A14" s="111" t="str">
        <f>VLOOKUP(B14,'[1]LISTADO ATM'!$A$2:$C$820,3,0)</f>
        <v>DISTRITO NACIONAL</v>
      </c>
      <c r="B14" s="106">
        <v>435</v>
      </c>
      <c r="C14" s="106" t="str">
        <f>VLOOKUP(B14,'[1]LISTADO ATM'!$A$2:$B$820,2,0)</f>
        <v xml:space="preserve">ATM Autobanco Torre I </v>
      </c>
      <c r="D14" s="127" t="s">
        <v>2496</v>
      </c>
      <c r="E14" s="126">
        <v>335815903</v>
      </c>
    </row>
    <row r="15" spans="1:5" ht="18" x14ac:dyDescent="0.25">
      <c r="A15" s="111" t="str">
        <f>VLOOKUP(B15,'[1]LISTADO ATM'!$A$2:$C$820,3,0)</f>
        <v>DISTRITO NACIONAL</v>
      </c>
      <c r="B15" s="106">
        <v>596</v>
      </c>
      <c r="C15" s="106" t="str">
        <f>VLOOKUP(B15,'[1]LISTADO ATM'!$A$2:$B$820,2,0)</f>
        <v xml:space="preserve">ATM Autobanco Malecón Center </v>
      </c>
      <c r="D15" s="127" t="s">
        <v>2496</v>
      </c>
      <c r="E15" s="126">
        <v>335817437</v>
      </c>
    </row>
    <row r="16" spans="1:5" ht="18" x14ac:dyDescent="0.25">
      <c r="A16" s="111" t="str">
        <f>VLOOKUP(B16,'[1]LISTADO ATM'!$A$2:$C$820,3,0)</f>
        <v>DISTRITO NACIONAL</v>
      </c>
      <c r="B16" s="106">
        <v>791</v>
      </c>
      <c r="C16" s="106" t="str">
        <f>VLOOKUP(B16,'[1]LISTADO ATM'!$A$2:$B$820,2,0)</f>
        <v xml:space="preserve">ATM Oficina Sans Soucí </v>
      </c>
      <c r="D16" s="127" t="s">
        <v>2496</v>
      </c>
      <c r="E16" s="126">
        <v>335817473</v>
      </c>
    </row>
    <row r="17" spans="1:6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26"/>
    </row>
    <row r="18" spans="1:6" ht="18.75" thickBot="1" x14ac:dyDescent="0.3">
      <c r="A18" s="108" t="s">
        <v>2428</v>
      </c>
      <c r="B18" s="114">
        <f>COUNT(B9:B17)</f>
        <v>8</v>
      </c>
      <c r="C18" s="138"/>
      <c r="D18" s="149"/>
      <c r="E18" s="139"/>
    </row>
    <row r="19" spans="1:6" ht="15.75" thickBot="1" x14ac:dyDescent="0.3">
      <c r="E19" s="110"/>
      <c r="F19" s="130"/>
    </row>
    <row r="20" spans="1:6" ht="18.75" thickBot="1" x14ac:dyDescent="0.3">
      <c r="A20" s="150" t="s">
        <v>2430</v>
      </c>
      <c r="B20" s="151"/>
      <c r="C20" s="151"/>
      <c r="D20" s="151"/>
      <c r="E20" s="152"/>
    </row>
    <row r="21" spans="1:6" ht="18" x14ac:dyDescent="0.25">
      <c r="A21" s="104" t="s">
        <v>15</v>
      </c>
      <c r="B21" s="105" t="s">
        <v>2426</v>
      </c>
      <c r="C21" s="105" t="s">
        <v>46</v>
      </c>
      <c r="D21" s="105" t="s">
        <v>2432</v>
      </c>
      <c r="E21" s="121" t="s">
        <v>2427</v>
      </c>
    </row>
    <row r="22" spans="1:6" ht="18" x14ac:dyDescent="0.25">
      <c r="A22" s="111" t="str">
        <f>VLOOKUP(B22,'[1]LISTADO ATM'!$A$2:$C$820,3,0)</f>
        <v>DISTRITO NACIONAL</v>
      </c>
      <c r="B22" s="106">
        <v>24</v>
      </c>
      <c r="C22" s="106" t="str">
        <f>VLOOKUP(B22,'[1]LISTADO ATM'!$A$2:$B$820,2,0)</f>
        <v xml:space="preserve">ATM Oficina Eusebio Manzueta </v>
      </c>
      <c r="D22" s="124" t="s">
        <v>2454</v>
      </c>
      <c r="E22" s="126">
        <v>335817310</v>
      </c>
    </row>
    <row r="23" spans="1:6" ht="18" x14ac:dyDescent="0.25">
      <c r="A23" s="111" t="str">
        <f>VLOOKUP(B23,'[1]LISTADO ATM'!$A$2:$C$820,3,0)</f>
        <v>DISTRITO NACIONAL</v>
      </c>
      <c r="B23" s="106">
        <v>231</v>
      </c>
      <c r="C23" s="106" t="str">
        <f>VLOOKUP(B23,'[1]LISTADO ATM'!$A$2:$B$820,2,0)</f>
        <v xml:space="preserve">ATM Oficina Zona Oriental </v>
      </c>
      <c r="D23" s="124" t="s">
        <v>2454</v>
      </c>
      <c r="E23" s="126">
        <v>335817339</v>
      </c>
    </row>
    <row r="24" spans="1:6" ht="18" x14ac:dyDescent="0.25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4" t="s">
        <v>2454</v>
      </c>
      <c r="E24" s="126">
        <v>335817412</v>
      </c>
    </row>
    <row r="25" spans="1:6" ht="18" x14ac:dyDescent="0.25">
      <c r="A25" s="111" t="str">
        <f>VLOOKUP(B25,'[1]LISTADO ATM'!$A$2:$C$820,3,0)</f>
        <v>NORTE</v>
      </c>
      <c r="B25" s="106">
        <v>119</v>
      </c>
      <c r="C25" s="106" t="str">
        <f>VLOOKUP(B25,'[1]LISTADO ATM'!$A$2:$B$820,2,0)</f>
        <v>ATM Oficina La Barranquita</v>
      </c>
      <c r="D25" s="124" t="s">
        <v>2454</v>
      </c>
      <c r="E25" s="126">
        <v>335817650</v>
      </c>
    </row>
    <row r="26" spans="1:6" ht="18" x14ac:dyDescent="0.25">
      <c r="A26" s="111" t="str">
        <f>VLOOKUP(B26,'[1]LISTADO ATM'!$A$2:$C$820,3,0)</f>
        <v>NORTE</v>
      </c>
      <c r="B26" s="106">
        <v>747</v>
      </c>
      <c r="C26" s="106" t="str">
        <f>VLOOKUP(B26,'[1]LISTADO ATM'!$A$2:$B$820,2,0)</f>
        <v xml:space="preserve">ATM Club BR (Santiago) </v>
      </c>
      <c r="D26" s="124" t="s">
        <v>2454</v>
      </c>
      <c r="E26" s="126">
        <v>335817766</v>
      </c>
    </row>
    <row r="27" spans="1:6" ht="18" x14ac:dyDescent="0.25">
      <c r="A27" s="111" t="str">
        <f>VLOOKUP(B27,'[1]LISTADO ATM'!$A$2:$C$820,3,0)</f>
        <v>NORTE</v>
      </c>
      <c r="B27" s="106">
        <v>138</v>
      </c>
      <c r="C27" s="106" t="str">
        <f>VLOOKUP(B27,'[1]LISTADO ATM'!$A$2:$B$820,2,0)</f>
        <v xml:space="preserve">ATM UNP Fantino </v>
      </c>
      <c r="D27" s="124" t="s">
        <v>2454</v>
      </c>
      <c r="E27" s="126">
        <v>335817986</v>
      </c>
    </row>
    <row r="28" spans="1:6" ht="18" x14ac:dyDescent="0.25">
      <c r="A28" s="111" t="str">
        <f>VLOOKUP(B28,'[1]LISTADO ATM'!$A$2:$C$820,3,0)</f>
        <v>SUR</v>
      </c>
      <c r="B28" s="106">
        <v>249</v>
      </c>
      <c r="C28" s="106" t="str">
        <f>VLOOKUP(B28,'[1]LISTADO ATM'!$A$2:$B$820,2,0)</f>
        <v xml:space="preserve">ATM Banco Agrícola Neiba </v>
      </c>
      <c r="D28" s="124" t="s">
        <v>2454</v>
      </c>
      <c r="E28" s="126">
        <v>335817987</v>
      </c>
    </row>
    <row r="29" spans="1:6" ht="18" x14ac:dyDescent="0.25">
      <c r="A29" s="111" t="str">
        <f>VLOOKUP(B29,'[1]LISTADO ATM'!$A$2:$C$820,3,0)</f>
        <v>NORTE</v>
      </c>
      <c r="B29" s="106">
        <v>965</v>
      </c>
      <c r="C29" s="106" t="str">
        <f>VLOOKUP(B29,'[1]LISTADO ATM'!$A$2:$B$820,2,0)</f>
        <v xml:space="preserve">ATM S/M La Fuente FUN (Santiago) </v>
      </c>
      <c r="D29" s="124" t="s">
        <v>2454</v>
      </c>
      <c r="E29" s="126">
        <v>335818029</v>
      </c>
    </row>
    <row r="30" spans="1:6" ht="18" x14ac:dyDescent="0.25">
      <c r="A30" s="111" t="str">
        <f>VLOOKUP(B30,'[1]LISTADO ATM'!$A$2:$C$820,3,0)</f>
        <v>ESTE</v>
      </c>
      <c r="B30" s="106">
        <v>480</v>
      </c>
      <c r="C30" s="106" t="str">
        <f>VLOOKUP(B30,'[1]LISTADO ATM'!$A$2:$B$820,2,0)</f>
        <v>ATM UNP Farmaconal Higuey</v>
      </c>
      <c r="D30" s="124" t="s">
        <v>2454</v>
      </c>
      <c r="E30" s="126">
        <v>335818031</v>
      </c>
    </row>
    <row r="31" spans="1:6" ht="18" x14ac:dyDescent="0.25">
      <c r="A31" s="111" t="str">
        <f>VLOOKUP(B31,'[1]LISTADO ATM'!$A$2:$C$820,3,0)</f>
        <v>DISTRITO NACIONAL</v>
      </c>
      <c r="B31" s="106">
        <v>516</v>
      </c>
      <c r="C31" s="106" t="str">
        <f>VLOOKUP(B31,'[1]LISTADO ATM'!$A$2:$B$820,2,0)</f>
        <v xml:space="preserve">ATM Oficina Gascue </v>
      </c>
      <c r="D31" s="124" t="s">
        <v>2454</v>
      </c>
      <c r="E31" s="126">
        <v>335818032</v>
      </c>
    </row>
    <row r="32" spans="1:6" ht="18" x14ac:dyDescent="0.25">
      <c r="A32" s="111"/>
      <c r="B32" s="106"/>
      <c r="C32" s="169"/>
      <c r="D32" s="170"/>
      <c r="E32" s="126"/>
    </row>
    <row r="33" spans="1:5" ht="18" x14ac:dyDescent="0.25">
      <c r="A33" s="111"/>
      <c r="B33" s="106"/>
      <c r="C33" s="169"/>
      <c r="D33" s="170"/>
      <c r="E33" s="126"/>
    </row>
    <row r="34" spans="1:5" ht="18.75" thickBot="1" x14ac:dyDescent="0.3">
      <c r="A34" s="112" t="s">
        <v>2428</v>
      </c>
      <c r="B34" s="114">
        <f>COUNT(B22:B31)</f>
        <v>10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50" t="s">
        <v>2571</v>
      </c>
      <c r="B36" s="151"/>
      <c r="C36" s="151"/>
      <c r="D36" s="151"/>
      <c r="E36" s="152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8" x14ac:dyDescent="0.25">
      <c r="A39" s="111" t="str">
        <f>VLOOKUP(B39,'[1]LISTADO ATM'!$A$2:$C$820,3,0)</f>
        <v>NORTE</v>
      </c>
      <c r="B39" s="106">
        <v>882</v>
      </c>
      <c r="C39" s="106" t="str">
        <f>VLOOKUP(B39,'[1]LISTADO ATM'!$A$2:$B$820,2,0)</f>
        <v xml:space="preserve">ATM Oficina Moca II </v>
      </c>
      <c r="D39" s="106" t="s">
        <v>2494</v>
      </c>
      <c r="E39" s="126">
        <v>335817924</v>
      </c>
    </row>
    <row r="40" spans="1:5" ht="18" x14ac:dyDescent="0.25">
      <c r="A40" s="111" t="str">
        <f>VLOOKUP(B40,'[1]LISTADO ATM'!$A$2:$C$820,3,0)</f>
        <v>DISTRITO NACIONAL</v>
      </c>
      <c r="B40" s="106">
        <v>678</v>
      </c>
      <c r="C40" s="106" t="str">
        <f>VLOOKUP(B40,'[1]LISTADO ATM'!$A$2:$B$820,2,0)</f>
        <v>ATM Eco Petroleo San Isidro</v>
      </c>
      <c r="D40" s="106" t="s">
        <v>2494</v>
      </c>
      <c r="E40" s="126">
        <v>335817935</v>
      </c>
    </row>
    <row r="41" spans="1:5" ht="18" x14ac:dyDescent="0.25">
      <c r="A41" s="77"/>
      <c r="B41" s="106"/>
      <c r="C41" s="169"/>
      <c r="D41" s="106"/>
      <c r="E41" s="113"/>
    </row>
    <row r="42" spans="1:5" ht="18" x14ac:dyDescent="0.25">
      <c r="A42" s="77"/>
      <c r="B42" s="106"/>
      <c r="C42" s="169"/>
      <c r="D42" s="106"/>
      <c r="E42" s="113"/>
    </row>
    <row r="43" spans="1:5" ht="18.75" thickBot="1" x14ac:dyDescent="0.3">
      <c r="A43" s="108" t="s">
        <v>2428</v>
      </c>
      <c r="B43" s="114">
        <f>COUNT(B38:B40)</f>
        <v>3</v>
      </c>
      <c r="C43" s="123"/>
      <c r="D43" s="107"/>
      <c r="E43" s="125"/>
    </row>
    <row r="44" spans="1:5" ht="15.75" thickBot="1" x14ac:dyDescent="0.3">
      <c r="E44" s="110"/>
    </row>
    <row r="45" spans="1:5" ht="18.75" thickBot="1" x14ac:dyDescent="0.3">
      <c r="A45" s="155" t="s">
        <v>2429</v>
      </c>
      <c r="B45" s="156"/>
      <c r="E45" s="110"/>
    </row>
    <row r="46" spans="1:5" ht="18.75" thickBot="1" x14ac:dyDescent="0.3">
      <c r="A46" s="157">
        <f>+B34+B43</f>
        <v>13</v>
      </c>
      <c r="B46" s="158"/>
      <c r="E46" s="110"/>
    </row>
    <row r="47" spans="1:5" ht="15.75" thickBot="1" x14ac:dyDescent="0.3">
      <c r="E47" s="110"/>
    </row>
    <row r="48" spans="1:5" ht="18.75" thickBot="1" x14ac:dyDescent="0.3">
      <c r="A48" s="150" t="s">
        <v>2431</v>
      </c>
      <c r="B48" s="151"/>
      <c r="C48" s="151"/>
      <c r="D48" s="151"/>
      <c r="E48" s="152"/>
    </row>
    <row r="49" spans="1:5" ht="18" x14ac:dyDescent="0.25">
      <c r="A49" s="115" t="s">
        <v>15</v>
      </c>
      <c r="B49" s="105" t="s">
        <v>2426</v>
      </c>
      <c r="C49" s="109" t="s">
        <v>46</v>
      </c>
      <c r="D49" s="153" t="s">
        <v>2432</v>
      </c>
      <c r="E49" s="154"/>
    </row>
    <row r="50" spans="1:5" ht="18" x14ac:dyDescent="0.25">
      <c r="A50" s="106" t="str">
        <f>VLOOKUP(B50,'[1]LISTADO ATM'!$A$2:$C$820,3,0)</f>
        <v>DISTRITO NACIONAL</v>
      </c>
      <c r="B50" s="106">
        <v>560</v>
      </c>
      <c r="C50" s="111" t="str">
        <f>VLOOKUP(B50,'[1]LISTADO ATM'!$A$2:$B$820,2,0)</f>
        <v xml:space="preserve">ATM Junta Central Electoral </v>
      </c>
      <c r="D50" s="136" t="s">
        <v>2501</v>
      </c>
      <c r="E50" s="137"/>
    </row>
    <row r="51" spans="1:5" ht="18" x14ac:dyDescent="0.25">
      <c r="A51" s="106" t="str">
        <f>VLOOKUP(B51,'[1]LISTADO ATM'!$A$2:$C$820,3,0)</f>
        <v>NORTE</v>
      </c>
      <c r="B51" s="106">
        <v>283</v>
      </c>
      <c r="C51" s="111" t="str">
        <f>VLOOKUP(B51,'[1]LISTADO ATM'!$A$2:$B$820,2,0)</f>
        <v xml:space="preserve">ATM Oficina Nibaje </v>
      </c>
      <c r="D51" s="136" t="s">
        <v>2501</v>
      </c>
      <c r="E51" s="137"/>
    </row>
    <row r="52" spans="1:5" ht="18" x14ac:dyDescent="0.25">
      <c r="A52" s="106" t="str">
        <f>VLOOKUP(B52,'[1]LISTADO ATM'!$A$2:$C$820,3,0)</f>
        <v>DISTRITO NACIONAL</v>
      </c>
      <c r="B52" s="106">
        <v>551</v>
      </c>
      <c r="C52" s="111" t="str">
        <f>VLOOKUP(B52,'[1]LISTADO ATM'!$A$2:$B$820,2,0)</f>
        <v xml:space="preserve">ATM Oficina Padre Castellanos </v>
      </c>
      <c r="D52" s="136" t="s">
        <v>2501</v>
      </c>
      <c r="E52" s="137"/>
    </row>
    <row r="53" spans="1:5" ht="18" x14ac:dyDescent="0.25">
      <c r="A53" s="106" t="str">
        <f>VLOOKUP(B53,'[1]LISTADO ATM'!$A$2:$C$820,3,0)</f>
        <v>ESTE</v>
      </c>
      <c r="B53" s="106">
        <v>608</v>
      </c>
      <c r="C53" s="111" t="str">
        <f>VLOOKUP(B53,'[1]LISTADO ATM'!$A$2:$B$820,2,0)</f>
        <v xml:space="preserve">ATM Oficina Jumbo (San Pedro) </v>
      </c>
      <c r="D53" s="136" t="s">
        <v>2501</v>
      </c>
      <c r="E53" s="137"/>
    </row>
    <row r="54" spans="1:5" ht="18" x14ac:dyDescent="0.25">
      <c r="A54" s="106" t="str">
        <f>VLOOKUP(B54,'[1]LISTADO ATM'!$A$2:$C$820,3,0)</f>
        <v>SUR</v>
      </c>
      <c r="B54" s="106">
        <v>615</v>
      </c>
      <c r="C54" s="111" t="str">
        <f>VLOOKUP(B54,'[1]LISTADO ATM'!$A$2:$B$820,2,0)</f>
        <v xml:space="preserve">ATM Estación Sunix Cabral (Barahona) </v>
      </c>
      <c r="D54" s="136" t="s">
        <v>2501</v>
      </c>
      <c r="E54" s="137"/>
    </row>
    <row r="55" spans="1:5" ht="18" x14ac:dyDescent="0.25">
      <c r="A55" s="106" t="str">
        <f>VLOOKUP(B55,'[1]LISTADO ATM'!$A$2:$C$820,3,0)</f>
        <v>DISTRITO NACIONAL</v>
      </c>
      <c r="B55" s="106">
        <v>600</v>
      </c>
      <c r="C55" s="111" t="str">
        <f>VLOOKUP(B55,'[1]LISTADO ATM'!$A$2:$B$820,2,0)</f>
        <v>ATM S/M Bravo Hipica</v>
      </c>
      <c r="D55" s="136" t="s">
        <v>2501</v>
      </c>
      <c r="E55" s="137"/>
    </row>
    <row r="56" spans="1:5" ht="18" x14ac:dyDescent="0.25">
      <c r="A56" s="106" t="str">
        <f>VLOOKUP(B56,'[1]LISTADO ATM'!$A$2:$C$820,3,0)</f>
        <v>NORTE</v>
      </c>
      <c r="B56" s="106">
        <v>333</v>
      </c>
      <c r="C56" s="111" t="str">
        <f>VLOOKUP(B56,'[1]LISTADO ATM'!$A$2:$B$820,2,0)</f>
        <v>ATM Oficina Turey Maimón</v>
      </c>
      <c r="D56" s="136" t="s">
        <v>2628</v>
      </c>
      <c r="E56" s="137"/>
    </row>
    <row r="57" spans="1:5" ht="18" x14ac:dyDescent="0.25">
      <c r="A57" s="106" t="str">
        <f>VLOOKUP(B57,'[1]LISTADO ATM'!$A$2:$C$820,3,0)</f>
        <v>NORTE</v>
      </c>
      <c r="B57" s="106">
        <v>157</v>
      </c>
      <c r="C57" s="111" t="str">
        <f>VLOOKUP(B57,'[1]LISTADO ATM'!$A$2:$B$820,2,0)</f>
        <v xml:space="preserve">ATM Oficina Samaná </v>
      </c>
      <c r="D57" s="136" t="s">
        <v>2501</v>
      </c>
      <c r="E57" s="137"/>
    </row>
    <row r="58" spans="1:5" ht="18" x14ac:dyDescent="0.25">
      <c r="A58" s="106" t="str">
        <f>VLOOKUP(B58,'[1]LISTADO ATM'!$A$2:$C$820,3,0)</f>
        <v>ESTE</v>
      </c>
      <c r="B58" s="106">
        <v>353</v>
      </c>
      <c r="C58" s="111" t="str">
        <f>VLOOKUP(B58,'[1]LISTADO ATM'!$A$2:$B$820,2,0)</f>
        <v xml:space="preserve">ATM Estación Boulevard Juan Dolio </v>
      </c>
      <c r="D58" s="136" t="s">
        <v>2501</v>
      </c>
      <c r="E58" s="137"/>
    </row>
    <row r="59" spans="1:5" ht="18" x14ac:dyDescent="0.25">
      <c r="A59" s="106" t="str">
        <f>VLOOKUP(B59,'[1]LISTADO ATM'!$A$2:$C$820,3,0)</f>
        <v>ESTE</v>
      </c>
      <c r="B59" s="106">
        <v>631</v>
      </c>
      <c r="C59" s="111" t="str">
        <f>VLOOKUP(B59,'[1]LISTADO ATM'!$A$2:$B$820,2,0)</f>
        <v xml:space="preserve">ATM ASOCODEQUI (San Pedro) </v>
      </c>
      <c r="D59" s="136" t="s">
        <v>2501</v>
      </c>
      <c r="E59" s="137"/>
    </row>
    <row r="60" spans="1:5" ht="18" x14ac:dyDescent="0.25">
      <c r="A60" s="106" t="e">
        <f>VLOOKUP(B60,'[1]LISTADO ATM'!$A$2:$C$820,3,0)</f>
        <v>#N/A</v>
      </c>
      <c r="B60" s="106"/>
      <c r="C60" s="111" t="e">
        <f>VLOOKUP(B60,'[1]LISTADO ATM'!$A$2:$B$820,2,0)</f>
        <v>#N/A</v>
      </c>
      <c r="D60" s="131"/>
      <c r="E60" s="132"/>
    </row>
    <row r="61" spans="1:5" ht="18" x14ac:dyDescent="0.25">
      <c r="A61" s="106" t="e">
        <f>VLOOKUP(B61,'[1]LISTADO ATM'!$A$2:$C$820,3,0)</f>
        <v>#N/A</v>
      </c>
      <c r="B61" s="106"/>
      <c r="C61" s="111" t="e">
        <f>VLOOKUP(B61,'[1]LISTADO ATM'!$A$2:$B$820,2,0)</f>
        <v>#N/A</v>
      </c>
      <c r="D61" s="131"/>
      <c r="E61" s="132"/>
    </row>
    <row r="62" spans="1:5" ht="18.75" thickBot="1" x14ac:dyDescent="0.3">
      <c r="A62" s="108" t="s">
        <v>2428</v>
      </c>
      <c r="B62" s="114">
        <f>COUNT(B50:B59)</f>
        <v>10</v>
      </c>
      <c r="C62" s="123"/>
      <c r="D62" s="138"/>
      <c r="E62" s="139"/>
    </row>
  </sheetData>
  <mergeCells count="21">
    <mergeCell ref="D50:E50"/>
    <mergeCell ref="A36:E36"/>
    <mergeCell ref="D51:E51"/>
    <mergeCell ref="D52:E52"/>
    <mergeCell ref="D58:E58"/>
    <mergeCell ref="D53:E53"/>
    <mergeCell ref="D54:E54"/>
    <mergeCell ref="D55:E55"/>
    <mergeCell ref="D56:E56"/>
    <mergeCell ref="D57:E57"/>
    <mergeCell ref="A45:B45"/>
    <mergeCell ref="A46:B46"/>
    <mergeCell ref="A48:E48"/>
    <mergeCell ref="D49:E49"/>
    <mergeCell ref="A1:E1"/>
    <mergeCell ref="A2:E2"/>
    <mergeCell ref="A7:E7"/>
    <mergeCell ref="C18:E18"/>
    <mergeCell ref="A20:E20"/>
    <mergeCell ref="D59:E59"/>
    <mergeCell ref="D62:E62"/>
  </mergeCells>
  <phoneticPr fontId="47" type="noConversion"/>
  <conditionalFormatting sqref="B62 B34:B36 B1:B7 B38:B48 B9:B20 B73:B1048576">
    <cfRule type="duplicateValues" dxfId="44" priority="36"/>
  </conditionalFormatting>
  <conditionalFormatting sqref="B34:B36">
    <cfRule type="duplicateValues" dxfId="43" priority="37"/>
  </conditionalFormatting>
  <conditionalFormatting sqref="B62 B1:B7 B22:B36 B38:B48 B9:B20 B73:B1048576">
    <cfRule type="duplicateValues" dxfId="42" priority="38"/>
  </conditionalFormatting>
  <conditionalFormatting sqref="B50">
    <cfRule type="duplicateValues" dxfId="41" priority="34"/>
  </conditionalFormatting>
  <conditionalFormatting sqref="B50">
    <cfRule type="duplicateValues" dxfId="40" priority="35"/>
  </conditionalFormatting>
  <conditionalFormatting sqref="B1:B62 B73:B1048576">
    <cfRule type="duplicateValues" dxfId="39" priority="31"/>
    <cfRule type="duplicateValues" dxfId="38" priority="33"/>
  </conditionalFormatting>
  <conditionalFormatting sqref="B18">
    <cfRule type="duplicateValues" dxfId="37" priority="32"/>
  </conditionalFormatting>
  <conditionalFormatting sqref="E62:E1048576 E1:E26 E43:E50 E34:E38">
    <cfRule type="duplicateValues" dxfId="36" priority="39"/>
  </conditionalFormatting>
  <conditionalFormatting sqref="E51:E52">
    <cfRule type="duplicateValues" dxfId="35" priority="40"/>
  </conditionalFormatting>
  <conditionalFormatting sqref="E53">
    <cfRule type="duplicateValues" dxfId="34" priority="30"/>
  </conditionalFormatting>
  <conditionalFormatting sqref="E53">
    <cfRule type="duplicateValues" dxfId="33" priority="29"/>
  </conditionalFormatting>
  <conditionalFormatting sqref="E54">
    <cfRule type="duplicateValues" dxfId="32" priority="28"/>
  </conditionalFormatting>
  <conditionalFormatting sqref="E54">
    <cfRule type="duplicateValues" dxfId="31" priority="27"/>
  </conditionalFormatting>
  <conditionalFormatting sqref="E55">
    <cfRule type="duplicateValues" dxfId="30" priority="26"/>
  </conditionalFormatting>
  <conditionalFormatting sqref="E55">
    <cfRule type="duplicateValues" dxfId="29" priority="25"/>
  </conditionalFormatting>
  <conditionalFormatting sqref="E56">
    <cfRule type="duplicateValues" dxfId="28" priority="24"/>
  </conditionalFormatting>
  <conditionalFormatting sqref="E56">
    <cfRule type="duplicateValues" dxfId="27" priority="23"/>
  </conditionalFormatting>
  <conditionalFormatting sqref="E39:E42">
    <cfRule type="duplicateValues" dxfId="26" priority="22"/>
  </conditionalFormatting>
  <conditionalFormatting sqref="E39:E42">
    <cfRule type="duplicateValues" dxfId="25" priority="21"/>
  </conditionalFormatting>
  <conditionalFormatting sqref="E62:E1048576 E1:E26 E43:E52 E34:E38">
    <cfRule type="duplicateValues" dxfId="24" priority="41"/>
  </conditionalFormatting>
  <conditionalFormatting sqref="B22:B33">
    <cfRule type="duplicateValues" dxfId="23" priority="42"/>
  </conditionalFormatting>
  <conditionalFormatting sqref="E27:E28 E33">
    <cfRule type="duplicateValues" dxfId="22" priority="20"/>
  </conditionalFormatting>
  <conditionalFormatting sqref="E29:E31">
    <cfRule type="duplicateValues" dxfId="21" priority="19"/>
  </conditionalFormatting>
  <conditionalFormatting sqref="E32">
    <cfRule type="duplicateValues" dxfId="20" priority="18"/>
  </conditionalFormatting>
  <conditionalFormatting sqref="E58:E59">
    <cfRule type="duplicateValues" dxfId="19" priority="17"/>
  </conditionalFormatting>
  <conditionalFormatting sqref="E58:E59">
    <cfRule type="duplicateValues" dxfId="18" priority="16"/>
  </conditionalFormatting>
  <conditionalFormatting sqref="E57 E60:E61">
    <cfRule type="duplicateValues" dxfId="17" priority="43"/>
  </conditionalFormatting>
  <conditionalFormatting sqref="B51:B61">
    <cfRule type="duplicateValues" dxfId="16" priority="44"/>
  </conditionalFormatting>
  <conditionalFormatting sqref="B50:B61">
    <cfRule type="duplicateValues" dxfId="15" priority="45"/>
  </conditionalFormatting>
  <conditionalFormatting sqref="B63:B65">
    <cfRule type="duplicateValues" dxfId="14" priority="15"/>
  </conditionalFormatting>
  <conditionalFormatting sqref="B63:B65">
    <cfRule type="duplicateValues" dxfId="13" priority="14"/>
  </conditionalFormatting>
  <conditionalFormatting sqref="B63:B65">
    <cfRule type="duplicateValues" dxfId="12" priority="13"/>
  </conditionalFormatting>
  <conditionalFormatting sqref="B66">
    <cfRule type="duplicateValues" dxfId="11" priority="12"/>
  </conditionalFormatting>
  <conditionalFormatting sqref="B66">
    <cfRule type="duplicateValues" dxfId="10" priority="11"/>
  </conditionalFormatting>
  <conditionalFormatting sqref="B66:B72">
    <cfRule type="duplicateValues" dxfId="9" priority="10"/>
  </conditionalFormatting>
  <conditionalFormatting sqref="B67">
    <cfRule type="duplicateValues" dxfId="8" priority="9"/>
  </conditionalFormatting>
  <conditionalFormatting sqref="B68:B72">
    <cfRule type="duplicateValues" dxfId="7" priority="8"/>
  </conditionalFormatting>
  <conditionalFormatting sqref="B68:B72">
    <cfRule type="duplicateValues" dxfId="6" priority="7"/>
  </conditionalFormatting>
  <conditionalFormatting sqref="B68:B72">
    <cfRule type="duplicateValues" dxfId="5" priority="6"/>
  </conditionalFormatting>
  <conditionalFormatting sqref="B1:B1048576">
    <cfRule type="duplicateValues" dxfId="4" priority="5"/>
  </conditionalFormatting>
  <conditionalFormatting sqref="B63:B72">
    <cfRule type="duplicateValues" dxfId="3" priority="3"/>
  </conditionalFormatting>
  <conditionalFormatting sqref="B63:B72">
    <cfRule type="duplicateValues" dxfId="2" priority="4"/>
  </conditionalFormatting>
  <conditionalFormatting sqref="B63:B7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2500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7" priority="119152"/>
  </conditionalFormatting>
  <conditionalFormatting sqref="A7:A11">
    <cfRule type="duplicateValues" dxfId="116" priority="119156"/>
    <cfRule type="duplicateValues" dxfId="115" priority="119157"/>
  </conditionalFormatting>
  <conditionalFormatting sqref="A7:A11">
    <cfRule type="duplicateValues" dxfId="114" priority="119160"/>
    <cfRule type="duplicateValues" dxfId="113" priority="119161"/>
  </conditionalFormatting>
  <conditionalFormatting sqref="B37:B39">
    <cfRule type="duplicateValues" dxfId="112" priority="219"/>
    <cfRule type="duplicateValues" dxfId="111" priority="220"/>
  </conditionalFormatting>
  <conditionalFormatting sqref="B37:B39">
    <cfRule type="duplicateValues" dxfId="110" priority="218"/>
  </conditionalFormatting>
  <conditionalFormatting sqref="B37:B39">
    <cfRule type="duplicateValues" dxfId="109" priority="217"/>
  </conditionalFormatting>
  <conditionalFormatting sqref="B37:B39">
    <cfRule type="duplicateValues" dxfId="108" priority="215"/>
    <cfRule type="duplicateValues" dxfId="107" priority="216"/>
  </conditionalFormatting>
  <conditionalFormatting sqref="B3">
    <cfRule type="duplicateValues" dxfId="106" priority="193"/>
    <cfRule type="duplicateValues" dxfId="105" priority="194"/>
  </conditionalFormatting>
  <conditionalFormatting sqref="B3">
    <cfRule type="duplicateValues" dxfId="104" priority="192"/>
  </conditionalFormatting>
  <conditionalFormatting sqref="B3">
    <cfRule type="duplicateValues" dxfId="103" priority="191"/>
  </conditionalFormatting>
  <conditionalFormatting sqref="B3">
    <cfRule type="duplicateValues" dxfId="102" priority="189"/>
    <cfRule type="duplicateValues" dxfId="101" priority="190"/>
  </conditionalFormatting>
  <conditionalFormatting sqref="A4:A6">
    <cfRule type="duplicateValues" dxfId="100" priority="188"/>
  </conditionalFormatting>
  <conditionalFormatting sqref="A4:A6">
    <cfRule type="duplicateValues" dxfId="99" priority="186"/>
    <cfRule type="duplicateValues" dxfId="98" priority="187"/>
  </conditionalFormatting>
  <conditionalFormatting sqref="A4:A6">
    <cfRule type="duplicateValues" dxfId="97" priority="184"/>
    <cfRule type="duplicateValues" dxfId="96" priority="185"/>
  </conditionalFormatting>
  <conditionalFormatting sqref="A3:A6">
    <cfRule type="duplicateValues" dxfId="95" priority="165"/>
  </conditionalFormatting>
  <conditionalFormatting sqref="A3:A6">
    <cfRule type="duplicateValues" dxfId="94" priority="163"/>
    <cfRule type="duplicateValues" dxfId="93" priority="164"/>
  </conditionalFormatting>
  <conditionalFormatting sqref="A3:A6">
    <cfRule type="duplicateValues" dxfId="92" priority="161"/>
    <cfRule type="duplicateValues" dxfId="91" priority="162"/>
  </conditionalFormatting>
  <conditionalFormatting sqref="B4:B6">
    <cfRule type="duplicateValues" dxfId="90" priority="158"/>
    <cfRule type="duplicateValues" dxfId="89" priority="159"/>
  </conditionalFormatting>
  <conditionalFormatting sqref="B4:B6">
    <cfRule type="duplicateValues" dxfId="88" priority="157"/>
  </conditionalFormatting>
  <conditionalFormatting sqref="B4:B6">
    <cfRule type="duplicateValues" dxfId="87" priority="156"/>
  </conditionalFormatting>
  <conditionalFormatting sqref="B4:B6">
    <cfRule type="duplicateValues" dxfId="86" priority="154"/>
    <cfRule type="duplicateValues" dxfId="8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4" priority="69"/>
  </conditionalFormatting>
  <conditionalFormatting sqref="E9:E1048576 E1:E2">
    <cfRule type="duplicateValues" dxfId="83" priority="99250"/>
  </conditionalFormatting>
  <conditionalFormatting sqref="E4">
    <cfRule type="duplicateValues" dxfId="82" priority="62"/>
  </conditionalFormatting>
  <conditionalFormatting sqref="E5:E8">
    <cfRule type="duplicateValues" dxfId="81" priority="60"/>
  </conditionalFormatting>
  <conditionalFormatting sqref="B12">
    <cfRule type="duplicateValues" dxfId="80" priority="34"/>
    <cfRule type="duplicateValues" dxfId="79" priority="35"/>
    <cfRule type="duplicateValues" dxfId="78" priority="36"/>
  </conditionalFormatting>
  <conditionalFormatting sqref="B12">
    <cfRule type="duplicateValues" dxfId="77" priority="33"/>
  </conditionalFormatting>
  <conditionalFormatting sqref="B12">
    <cfRule type="duplicateValues" dxfId="76" priority="31"/>
    <cfRule type="duplicateValues" dxfId="75" priority="32"/>
  </conditionalFormatting>
  <conditionalFormatting sqref="B12">
    <cfRule type="duplicateValues" dxfId="74" priority="28"/>
    <cfRule type="duplicateValues" dxfId="73" priority="29"/>
    <cfRule type="duplicateValues" dxfId="72" priority="30"/>
  </conditionalFormatting>
  <conditionalFormatting sqref="B12">
    <cfRule type="duplicateValues" dxfId="71" priority="27"/>
  </conditionalFormatting>
  <conditionalFormatting sqref="B12">
    <cfRule type="duplicateValues" dxfId="70" priority="25"/>
    <cfRule type="duplicateValues" dxfId="69" priority="26"/>
  </conditionalFormatting>
  <conditionalFormatting sqref="B12">
    <cfRule type="duplicateValues" dxfId="68" priority="24"/>
  </conditionalFormatting>
  <conditionalFormatting sqref="B12">
    <cfRule type="duplicateValues" dxfId="67" priority="21"/>
    <cfRule type="duplicateValues" dxfId="66" priority="22"/>
    <cfRule type="duplicateValues" dxfId="65" priority="23"/>
  </conditionalFormatting>
  <conditionalFormatting sqref="B12">
    <cfRule type="duplicateValues" dxfId="64" priority="20"/>
  </conditionalFormatting>
  <conditionalFormatting sqref="B12">
    <cfRule type="duplicateValues" dxfId="63" priority="19"/>
  </conditionalFormatting>
  <conditionalFormatting sqref="B14">
    <cfRule type="duplicateValues" dxfId="62" priority="18"/>
  </conditionalFormatting>
  <conditionalFormatting sqref="B14">
    <cfRule type="duplicateValues" dxfId="61" priority="15"/>
    <cfRule type="duplicateValues" dxfId="60" priority="16"/>
    <cfRule type="duplicateValues" dxfId="59" priority="17"/>
  </conditionalFormatting>
  <conditionalFormatting sqref="B14">
    <cfRule type="duplicateValues" dxfId="58" priority="13"/>
    <cfRule type="duplicateValues" dxfId="57" priority="14"/>
  </conditionalFormatting>
  <conditionalFormatting sqref="B14">
    <cfRule type="duplicateValues" dxfId="56" priority="10"/>
    <cfRule type="duplicateValues" dxfId="55" priority="11"/>
    <cfRule type="duplicateValues" dxfId="54" priority="12"/>
  </conditionalFormatting>
  <conditionalFormatting sqref="B14">
    <cfRule type="duplicateValues" dxfId="53" priority="9"/>
  </conditionalFormatting>
  <conditionalFormatting sqref="B14">
    <cfRule type="duplicateValues" dxfId="52" priority="8"/>
  </conditionalFormatting>
  <conditionalFormatting sqref="B14">
    <cfRule type="duplicateValues" dxfId="51" priority="7"/>
  </conditionalFormatting>
  <conditionalFormatting sqref="B14">
    <cfRule type="duplicateValues" dxfId="50" priority="4"/>
    <cfRule type="duplicateValues" dxfId="49" priority="5"/>
    <cfRule type="duplicateValues" dxfId="48" priority="6"/>
  </conditionalFormatting>
  <conditionalFormatting sqref="B14">
    <cfRule type="duplicateValues" dxfId="47" priority="2"/>
    <cfRule type="duplicateValues" dxfId="46" priority="3"/>
  </conditionalFormatting>
  <conditionalFormatting sqref="C14">
    <cfRule type="duplicateValues" dxfId="4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2021-03-07T20:48:13Z</cp:lastPrinted>
  <dcterms:created xsi:type="dcterms:W3CDTF">2014-10-01T23:18:29Z</dcterms:created>
  <dcterms:modified xsi:type="dcterms:W3CDTF">2021-03-11T00:36:33Z</dcterms:modified>
</cp:coreProperties>
</file>