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6" l="1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A55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8" i="1" l="1"/>
  <c r="A14" i="1"/>
  <c r="A13" i="1"/>
  <c r="F18" i="1"/>
  <c r="G18" i="1"/>
  <c r="H18" i="1"/>
  <c r="I18" i="1"/>
  <c r="J18" i="1"/>
  <c r="K18" i="1"/>
  <c r="F14" i="1"/>
  <c r="G14" i="1"/>
  <c r="H14" i="1"/>
  <c r="I14" i="1"/>
  <c r="J14" i="1"/>
  <c r="K14" i="1"/>
  <c r="F13" i="1"/>
  <c r="G13" i="1"/>
  <c r="H13" i="1"/>
  <c r="I13" i="1"/>
  <c r="J13" i="1"/>
  <c r="K13" i="1"/>
  <c r="F48" i="1" l="1"/>
  <c r="G48" i="1"/>
  <c r="H48" i="1"/>
  <c r="I48" i="1"/>
  <c r="J48" i="1"/>
  <c r="K48" i="1"/>
  <c r="F66" i="1"/>
  <c r="G66" i="1"/>
  <c r="H66" i="1"/>
  <c r="I66" i="1"/>
  <c r="J66" i="1"/>
  <c r="K66" i="1"/>
  <c r="F47" i="1"/>
  <c r="G47" i="1"/>
  <c r="H47" i="1"/>
  <c r="I47" i="1"/>
  <c r="J47" i="1"/>
  <c r="K47" i="1"/>
  <c r="F65" i="1"/>
  <c r="G65" i="1"/>
  <c r="H65" i="1"/>
  <c r="I65" i="1"/>
  <c r="J65" i="1"/>
  <c r="K65" i="1"/>
  <c r="F46" i="1"/>
  <c r="G46" i="1"/>
  <c r="H46" i="1"/>
  <c r="I46" i="1"/>
  <c r="J46" i="1"/>
  <c r="K46" i="1"/>
  <c r="A48" i="1"/>
  <c r="A66" i="1"/>
  <c r="A47" i="1"/>
  <c r="A65" i="1"/>
  <c r="A46" i="1"/>
  <c r="F56" i="1" l="1"/>
  <c r="G56" i="1"/>
  <c r="H56" i="1"/>
  <c r="I56" i="1"/>
  <c r="J56" i="1"/>
  <c r="K56" i="1"/>
  <c r="F17" i="1"/>
  <c r="G17" i="1"/>
  <c r="H17" i="1"/>
  <c r="I17" i="1"/>
  <c r="J17" i="1"/>
  <c r="K17" i="1"/>
  <c r="F55" i="1"/>
  <c r="G55" i="1"/>
  <c r="H55" i="1"/>
  <c r="I55" i="1"/>
  <c r="J55" i="1"/>
  <c r="K55" i="1"/>
  <c r="F70" i="1"/>
  <c r="G70" i="1"/>
  <c r="H70" i="1"/>
  <c r="I70" i="1"/>
  <c r="J70" i="1"/>
  <c r="K70" i="1"/>
  <c r="F45" i="1"/>
  <c r="G45" i="1"/>
  <c r="H45" i="1"/>
  <c r="I45" i="1"/>
  <c r="J45" i="1"/>
  <c r="K45" i="1"/>
  <c r="F12" i="1"/>
  <c r="G12" i="1"/>
  <c r="H12" i="1"/>
  <c r="I12" i="1"/>
  <c r="J12" i="1"/>
  <c r="K12" i="1"/>
  <c r="F44" i="1"/>
  <c r="G44" i="1"/>
  <c r="H44" i="1"/>
  <c r="I44" i="1"/>
  <c r="J44" i="1"/>
  <c r="K44" i="1"/>
  <c r="A56" i="1"/>
  <c r="A17" i="1"/>
  <c r="A55" i="1"/>
  <c r="A70" i="1"/>
  <c r="A45" i="1"/>
  <c r="A12" i="1"/>
  <c r="A44" i="1"/>
  <c r="F25" i="1" l="1"/>
  <c r="G25" i="1"/>
  <c r="H25" i="1"/>
  <c r="I25" i="1"/>
  <c r="J25" i="1"/>
  <c r="K25" i="1"/>
  <c r="F54" i="1"/>
  <c r="G54" i="1"/>
  <c r="H54" i="1"/>
  <c r="I54" i="1"/>
  <c r="J54" i="1"/>
  <c r="K54" i="1"/>
  <c r="F53" i="1"/>
  <c r="G53" i="1"/>
  <c r="H53" i="1"/>
  <c r="I53" i="1"/>
  <c r="J53" i="1"/>
  <c r="K53" i="1"/>
  <c r="F11" i="1"/>
  <c r="G11" i="1"/>
  <c r="H11" i="1"/>
  <c r="I11" i="1"/>
  <c r="J11" i="1"/>
  <c r="K11" i="1"/>
  <c r="F10" i="1"/>
  <c r="G10" i="1"/>
  <c r="H10" i="1"/>
  <c r="I10" i="1"/>
  <c r="J10" i="1"/>
  <c r="K10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9" i="1"/>
  <c r="G9" i="1"/>
  <c r="H9" i="1"/>
  <c r="I9" i="1"/>
  <c r="J9" i="1"/>
  <c r="K9" i="1"/>
  <c r="F40" i="1"/>
  <c r="G40" i="1"/>
  <c r="H40" i="1"/>
  <c r="I40" i="1"/>
  <c r="J40" i="1"/>
  <c r="K40" i="1"/>
  <c r="F8" i="1"/>
  <c r="G8" i="1"/>
  <c r="H8" i="1"/>
  <c r="I8" i="1"/>
  <c r="J8" i="1"/>
  <c r="K8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24" i="1"/>
  <c r="G24" i="1"/>
  <c r="H24" i="1"/>
  <c r="I24" i="1"/>
  <c r="J24" i="1"/>
  <c r="K24" i="1"/>
  <c r="F69" i="1"/>
  <c r="G69" i="1"/>
  <c r="H69" i="1"/>
  <c r="I69" i="1"/>
  <c r="J69" i="1"/>
  <c r="K69" i="1"/>
  <c r="F7" i="1"/>
  <c r="G7" i="1"/>
  <c r="H7" i="1"/>
  <c r="I7" i="1"/>
  <c r="J7" i="1"/>
  <c r="K7" i="1"/>
  <c r="F36" i="1"/>
  <c r="G36" i="1"/>
  <c r="H36" i="1"/>
  <c r="I36" i="1"/>
  <c r="J36" i="1"/>
  <c r="K36" i="1"/>
  <c r="A25" i="1"/>
  <c r="A54" i="1"/>
  <c r="A53" i="1"/>
  <c r="A11" i="1"/>
  <c r="A10" i="1"/>
  <c r="A43" i="1"/>
  <c r="A42" i="1"/>
  <c r="A41" i="1"/>
  <c r="A9" i="1"/>
  <c r="A40" i="1"/>
  <c r="A8" i="1"/>
  <c r="A39" i="1"/>
  <c r="A38" i="1"/>
  <c r="A37" i="1"/>
  <c r="A24" i="1"/>
  <c r="A69" i="1"/>
  <c r="A7" i="1"/>
  <c r="A36" i="1"/>
  <c r="K15" i="1" l="1"/>
  <c r="J15" i="1"/>
  <c r="I15" i="1"/>
  <c r="H15" i="1"/>
  <c r="G15" i="1"/>
  <c r="F15" i="1"/>
  <c r="K35" i="1"/>
  <c r="J35" i="1"/>
  <c r="I35" i="1"/>
  <c r="H35" i="1"/>
  <c r="G35" i="1"/>
  <c r="F35" i="1"/>
  <c r="K6" i="1"/>
  <c r="J6" i="1"/>
  <c r="I6" i="1"/>
  <c r="H6" i="1"/>
  <c r="G6" i="1"/>
  <c r="F6" i="1"/>
  <c r="K16" i="1"/>
  <c r="J16" i="1"/>
  <c r="I16" i="1"/>
  <c r="H16" i="1"/>
  <c r="G16" i="1"/>
  <c r="F16" i="1"/>
  <c r="A16" i="1"/>
  <c r="A6" i="1"/>
  <c r="A35" i="1"/>
  <c r="A15" i="1"/>
  <c r="F64" i="1" l="1"/>
  <c r="G64" i="1"/>
  <c r="H64" i="1"/>
  <c r="I64" i="1"/>
  <c r="J64" i="1"/>
  <c r="K64" i="1"/>
  <c r="F63" i="1"/>
  <c r="G63" i="1"/>
  <c r="H63" i="1"/>
  <c r="I63" i="1"/>
  <c r="J63" i="1"/>
  <c r="K63" i="1"/>
  <c r="F23" i="1"/>
  <c r="G23" i="1"/>
  <c r="H23" i="1"/>
  <c r="I23" i="1"/>
  <c r="J23" i="1"/>
  <c r="K23" i="1"/>
  <c r="F62" i="1"/>
  <c r="G62" i="1"/>
  <c r="H62" i="1"/>
  <c r="I62" i="1"/>
  <c r="J62" i="1"/>
  <c r="K62" i="1"/>
  <c r="F22" i="1"/>
  <c r="G22" i="1"/>
  <c r="H22" i="1"/>
  <c r="I22" i="1"/>
  <c r="J22" i="1"/>
  <c r="K22" i="1"/>
  <c r="F59" i="1"/>
  <c r="G59" i="1"/>
  <c r="H59" i="1"/>
  <c r="I59" i="1"/>
  <c r="J59" i="1"/>
  <c r="K59" i="1"/>
  <c r="F58" i="1"/>
  <c r="G58" i="1"/>
  <c r="H58" i="1"/>
  <c r="I58" i="1"/>
  <c r="J58" i="1"/>
  <c r="K5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64" i="1"/>
  <c r="A63" i="1"/>
  <c r="A23" i="1"/>
  <c r="A62" i="1"/>
  <c r="A22" i="1"/>
  <c r="A59" i="1"/>
  <c r="A58" i="1"/>
  <c r="A34" i="1"/>
  <c r="A33" i="1"/>
  <c r="A32" i="1"/>
  <c r="A21" i="1" l="1"/>
  <c r="A57" i="1"/>
  <c r="A68" i="1"/>
  <c r="A5" i="1"/>
  <c r="A52" i="1"/>
  <c r="A20" i="1"/>
  <c r="A31" i="1"/>
  <c r="A61" i="1"/>
  <c r="A60" i="1"/>
  <c r="A30" i="1"/>
  <c r="A29" i="1"/>
  <c r="A19" i="1"/>
  <c r="F19" i="1"/>
  <c r="G19" i="1"/>
  <c r="H19" i="1"/>
  <c r="I19" i="1"/>
  <c r="J19" i="1"/>
  <c r="K19" i="1"/>
  <c r="F21" i="1"/>
  <c r="G21" i="1"/>
  <c r="H21" i="1"/>
  <c r="I21" i="1"/>
  <c r="J21" i="1"/>
  <c r="K21" i="1"/>
  <c r="F57" i="1"/>
  <c r="G57" i="1"/>
  <c r="H57" i="1"/>
  <c r="I57" i="1"/>
  <c r="J57" i="1"/>
  <c r="K57" i="1"/>
  <c r="F68" i="1"/>
  <c r="G68" i="1"/>
  <c r="H68" i="1"/>
  <c r="I68" i="1"/>
  <c r="J68" i="1"/>
  <c r="K68" i="1"/>
  <c r="F5" i="1"/>
  <c r="G5" i="1"/>
  <c r="H5" i="1"/>
  <c r="I5" i="1"/>
  <c r="J5" i="1"/>
  <c r="K5" i="1"/>
  <c r="F52" i="1"/>
  <c r="G52" i="1"/>
  <c r="H52" i="1"/>
  <c r="I52" i="1"/>
  <c r="J52" i="1"/>
  <c r="K52" i="1"/>
  <c r="F20" i="1"/>
  <c r="G20" i="1"/>
  <c r="H20" i="1"/>
  <c r="I20" i="1"/>
  <c r="J20" i="1"/>
  <c r="K20" i="1"/>
  <c r="F31" i="1"/>
  <c r="G31" i="1"/>
  <c r="H31" i="1"/>
  <c r="I31" i="1"/>
  <c r="J31" i="1"/>
  <c r="K31" i="1"/>
  <c r="F61" i="1"/>
  <c r="G61" i="1"/>
  <c r="H61" i="1"/>
  <c r="I61" i="1"/>
  <c r="J61" i="1"/>
  <c r="K61" i="1"/>
  <c r="F60" i="1"/>
  <c r="G60" i="1"/>
  <c r="H60" i="1"/>
  <c r="I60" i="1"/>
  <c r="J60" i="1"/>
  <c r="K60" i="1"/>
  <c r="F30" i="1"/>
  <c r="G30" i="1"/>
  <c r="H30" i="1"/>
  <c r="I30" i="1"/>
  <c r="J30" i="1"/>
  <c r="K30" i="1"/>
  <c r="F29" i="1"/>
  <c r="G29" i="1"/>
  <c r="H29" i="1"/>
  <c r="I29" i="1"/>
  <c r="J29" i="1"/>
  <c r="K29" i="1"/>
  <c r="F67" i="1"/>
  <c r="G67" i="1"/>
  <c r="H67" i="1"/>
  <c r="I67" i="1"/>
  <c r="J67" i="1"/>
  <c r="K67" i="1"/>
  <c r="A67" i="1"/>
  <c r="A50" i="1" l="1"/>
  <c r="A51" i="1"/>
  <c r="A28" i="1"/>
  <c r="F50" i="1"/>
  <c r="G50" i="1"/>
  <c r="H50" i="1"/>
  <c r="I50" i="1"/>
  <c r="J50" i="1"/>
  <c r="K50" i="1"/>
  <c r="F51" i="1"/>
  <c r="G51" i="1"/>
  <c r="H51" i="1"/>
  <c r="I51" i="1"/>
  <c r="J51" i="1"/>
  <c r="K51" i="1"/>
  <c r="F28" i="1"/>
  <c r="G28" i="1"/>
  <c r="H28" i="1"/>
  <c r="I28" i="1"/>
  <c r="J28" i="1"/>
  <c r="K28" i="1"/>
  <c r="F49" i="1" l="1"/>
  <c r="G49" i="1"/>
  <c r="H49" i="1"/>
  <c r="I49" i="1"/>
  <c r="J49" i="1"/>
  <c r="K49" i="1"/>
  <c r="A49" i="1"/>
  <c r="A27" i="1" l="1"/>
  <c r="A26" i="1"/>
  <c r="F27" i="1"/>
  <c r="G27" i="1"/>
  <c r="H27" i="1"/>
  <c r="I27" i="1"/>
  <c r="J27" i="1"/>
  <c r="K27" i="1"/>
  <c r="F26" i="1"/>
  <c r="G26" i="1"/>
  <c r="H26" i="1"/>
  <c r="I26" i="1"/>
  <c r="J26" i="1"/>
  <c r="K26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9" i="15" l="1"/>
  <c r="D40" i="15"/>
  <c r="D4" i="9"/>
  <c r="D5" i="9" s="1"/>
  <c r="D6" i="9" s="1"/>
  <c r="D20" i="15"/>
  <c r="D22" i="15" s="1"/>
</calcChain>
</file>

<file path=xl/sharedStrings.xml><?xml version="1.0" encoding="utf-8"?>
<sst xmlns="http://schemas.openxmlformats.org/spreadsheetml/2006/main" count="13194" uniqueCount="2585">
  <si>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</si>
  <si>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</si>
  <si>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</si>
  <si>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</si>
  <si>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</si>
  <si>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</si>
  <si>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</si>
  <si>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</si>
  <si>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</si>
  <si>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</si>
  <si>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</si>
  <si>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</si>
  <si>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</si>
  <si>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</si>
  <si>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</si>
  <si>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</si>
  <si>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</si>
  <si>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</si>
  <si>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</si>
  <si>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</si>
  <si>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</si>
  <si>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</si>
  <si>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</si>
  <si>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</si>
  <si>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</si>
  <si>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</si>
  <si>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</si>
  <si>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</si>
  <si>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</si>
  <si>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</si>
  <si>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</si>
  <si>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</si>
  <si>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</si>
  <si>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</si>
  <si>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</si>
  <si>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</si>
  <si>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</si>
  <si>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</si>
  <si>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</si>
  <si>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</si>
  <si>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</si>
  <si>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</si>
  <si>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</si>
  <si>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</si>
  <si>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</si>
  <si>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</si>
  <si>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</si>
  <si>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</si>
  <si>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</si>
  <si>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</si>
  <si>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</si>
  <si>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</si>
  <si>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</si>
  <si>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</si>
  <si>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</si>
  <si>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</si>
  <si>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</si>
  <si>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</si>
  <si>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</si>
  <si>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</si>
  <si>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</si>
  <si>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</si>
  <si>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</si>
  <si>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</si>
  <si>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</si>
  <si>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</si>
  <si>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</si>
  <si>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</si>
  <si>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</si>
  <si>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</si>
  <si>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</si>
  <si>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</si>
  <si>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</si>
  <si>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</si>
  <si>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</si>
  <si>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</si>
  <si>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</si>
  <si>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</si>
  <si>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</si>
  <si>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</si>
  <si>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</si>
  <si>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</si>
  <si>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</si>
  <si>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</si>
  <si>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</si>
  <si>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</si>
  <si>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</si>
  <si>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</si>
  <si>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</si>
  <si>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</si>
  <si>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</si>
  <si>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</si>
  <si>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</si>
  <si>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</si>
  <si>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</si>
  <si>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</si>
  <si>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</si>
  <si>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</si>
  <si>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</si>
  <si>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</si>
  <si>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</si>
  <si>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</si>
  <si>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</si>
  <si>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</si>
  <si>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</si>
  <si>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</si>
  <si>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</si>
  <si>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</si>
  <si>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</si>
  <si>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</si>
  <si>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</si>
  <si>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</si>
  <si>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</si>
  <si>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</si>
  <si>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</si>
  <si>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</si>
  <si>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</si>
  <si>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</si>
  <si>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</si>
  <si>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</si>
  <si>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</si>
  <si>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</si>
  <si>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</si>
  <si>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</si>
  <si>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</si>
  <si>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</si>
  <si>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</si>
  <si>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</si>
  <si>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</si>
  <si>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</si>
  <si>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</si>
  <si>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</si>
  <si>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</si>
  <si>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</si>
  <si>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</si>
  <si>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</si>
  <si>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</si>
  <si>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</si>
  <si>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</si>
  <si>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</si>
  <si>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</si>
  <si>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</si>
  <si>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</si>
  <si>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</si>
  <si>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</si>
  <si>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</si>
  <si>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</si>
  <si>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</si>
  <si>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</si>
  <si>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</si>
  <si>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</si>
  <si>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</si>
  <si>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</si>
  <si>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</si>
  <si>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</si>
  <si>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</si>
  <si>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</si>
  <si>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</si>
  <si>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</si>
  <si>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</si>
  <si>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</si>
  <si>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</si>
  <si>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</si>
  <si>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</si>
  <si>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</si>
  <si>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</si>
  <si>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</si>
  <si>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</si>
  <si>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</si>
  <si>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</si>
  <si>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</si>
  <si>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</si>
  <si>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</si>
  <si>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</si>
  <si>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</si>
  <si>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</si>
  <si>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</si>
  <si>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</si>
  <si>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</si>
  <si>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</si>
  <si>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</si>
  <si>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</si>
  <si>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</si>
  <si>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</si>
  <si>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</si>
  <si>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</si>
  <si>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</si>
  <si>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</si>
  <si>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</si>
  <si>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</si>
  <si>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</si>
  <si>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</si>
  <si>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</si>
  <si>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</si>
  <si>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</si>
  <si>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</si>
  <si>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</si>
  <si>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</si>
  <si>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</si>
  <si>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</si>
  <si>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</si>
  <si>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</si>
  <si>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</si>
  <si>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</si>
  <si>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</si>
  <si>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</si>
  <si>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</si>
  <si>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</si>
  <si>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</si>
  <si>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</si>
  <si>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</si>
  <si>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</si>
  <si>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</si>
  <si>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</si>
  <si>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</si>
  <si>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</si>
  <si>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</si>
  <si>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</si>
  <si>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</si>
  <si>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</si>
  <si>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</si>
  <si>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</si>
  <si>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</si>
  <si>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</si>
  <si>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</si>
  <si>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</si>
  <si>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</si>
  <si>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</si>
  <si>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</si>
  <si>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</si>
  <si>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</si>
  <si>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</si>
  <si>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</si>
  <si>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</si>
  <si>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</si>
  <si>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</si>
  <si>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</si>
  <si>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</si>
  <si>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</si>
  <si>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</si>
  <si>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</si>
  <si>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</si>
  <si>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</si>
  <si>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</si>
  <si>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</si>
  <si>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</si>
  <si>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</si>
  <si>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</si>
  <si>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</si>
  <si>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</si>
  <si>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</si>
  <si>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</si>
  <si>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</si>
  <si>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</si>
  <si>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</si>
  <si>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</si>
  <si>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</si>
  <si>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</si>
  <si>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</si>
  <si>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</si>
  <si>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</si>
  <si>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</si>
  <si>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</si>
  <si>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</si>
  <si>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</si>
  <si>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</si>
  <si>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</si>
  <si>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</si>
  <si>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</si>
  <si>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</si>
  <si>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</si>
  <si>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</si>
  <si>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</si>
  <si>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</si>
  <si>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</si>
  <si>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</si>
  <si>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</si>
  <si>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</si>
  <si>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</si>
  <si>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</si>
  <si>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</si>
  <si>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</si>
  <si>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</si>
  <si>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</si>
  <si>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</si>
  <si>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</si>
  <si>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</si>
  <si>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</si>
  <si>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</si>
  <si>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</si>
  <si>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</si>
  <si>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</si>
  <si>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</si>
  <si>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</si>
  <si>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</si>
  <si>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</si>
  <si>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</si>
  <si>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</si>
  <si>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</si>
  <si>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</si>
  <si>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</si>
  <si>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</si>
  <si>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</si>
  <si>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</si>
  <si>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</si>
  <si>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</si>
  <si>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</si>
  <si>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</si>
  <si>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</si>
  <si>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</si>
  <si>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</si>
  <si>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</si>
  <si>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</si>
  <si>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</si>
  <si>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</si>
  <si>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</si>
  <si>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</si>
  <si>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</si>
  <si>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</si>
  <si>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</si>
  <si>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</si>
  <si>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</si>
  <si>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</si>
  <si>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</si>
  <si>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</si>
  <si>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</si>
  <si>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</si>
  <si>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</si>
  <si>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</si>
  <si>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</si>
  <si>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</si>
  <si>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</si>
  <si>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</si>
  <si>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</si>
  <si>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</si>
  <si>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</si>
  <si>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</si>
  <si>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</si>
  <si>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</si>
  <si>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</si>
  <si>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</si>
  <si>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</si>
  <si>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</si>
  <si>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</si>
  <si>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</si>
  <si>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</si>
  <si>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</si>
  <si>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</si>
  <si>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</si>
  <si>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</si>
  <si>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</si>
  <si>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</si>
  <si>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</si>
  <si>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</si>
  <si>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</si>
  <si>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</si>
  <si>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</si>
  <si>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</si>
  <si>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</si>
  <si>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</si>
  <si>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</si>
  <si>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</si>
  <si>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</si>
  <si>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</si>
  <si>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</si>
  <si>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</si>
  <si>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</si>
  <si>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</si>
  <si>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</si>
  <si>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</si>
  <si>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</si>
  <si>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</si>
  <si>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</si>
  <si>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</si>
  <si>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</si>
  <si>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</si>
  <si>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</si>
  <si>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</si>
  <si>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</si>
  <si>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</si>
  <si>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</si>
  <si>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</si>
  <si>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</si>
  <si>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</si>
  <si>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</si>
  <si>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</si>
  <si>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</si>
  <si>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</si>
  <si>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</si>
  <si>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</si>
  <si>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</si>
  <si>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</si>
  <si>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</si>
  <si>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</si>
  <si>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</si>
  <si>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</si>
  <si>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</si>
  <si>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</si>
  <si>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</si>
  <si>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</si>
  <si>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</si>
  <si>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</si>
  <si>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</si>
  <si>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</si>
  <si>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</si>
  <si>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</si>
  <si>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</si>
  <si>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</si>
  <si>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</si>
  <si>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</si>
  <si>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</si>
  <si>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</si>
  <si>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</si>
  <si>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</si>
  <si>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</si>
  <si>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</si>
  <si>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</si>
  <si>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</si>
  <si>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</si>
  <si>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</si>
  <si>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</si>
  <si>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</si>
  <si>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</si>
  <si>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</si>
  <si>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</si>
  <si>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</si>
  <si>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</si>
  <si>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</si>
  <si>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</si>
  <si>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</si>
  <si>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</si>
  <si>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</si>
  <si>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</si>
  <si>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</si>
  <si>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</si>
  <si>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</si>
  <si>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</si>
  <si>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</si>
  <si>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</si>
  <si>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</si>
  <si>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</si>
  <si>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</si>
  <si>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</si>
  <si>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</si>
  <si>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</si>
  <si>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</si>
  <si>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</si>
  <si>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</si>
  <si>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</si>
  <si>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</si>
  <si>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</si>
  <si>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</si>
  <si>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</si>
  <si>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</si>
  <si>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</si>
  <si>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</si>
  <si>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</si>
  <si>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</si>
  <si>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</si>
  <si>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</si>
  <si>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</si>
  <si>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</si>
  <si>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</si>
  <si>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</si>
  <si>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</si>
  <si>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</si>
  <si>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</si>
  <si>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</si>
  <si>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</si>
  <si>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</si>
  <si>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</si>
  <si>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</si>
  <si>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</si>
  <si>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</si>
  <si>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</si>
  <si>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</si>
  <si>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</si>
  <si>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</si>
  <si>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</si>
  <si>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</si>
  <si>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</si>
  <si>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</si>
  <si>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</si>
  <si>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</si>
  <si>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</si>
  <si>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</si>
  <si>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</si>
  <si>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</si>
  <si>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</si>
  <si>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</si>
  <si>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</si>
  <si>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</si>
  <si>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</si>
  <si>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</si>
  <si>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</si>
  <si>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</si>
  <si>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</si>
  <si>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</si>
  <si>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</si>
  <si>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</si>
  <si>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</si>
  <si>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</si>
  <si>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</si>
  <si>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</si>
  <si>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</si>
  <si>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</si>
  <si>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</si>
  <si>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</si>
  <si>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</si>
  <si>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</si>
  <si>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</si>
  <si>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</si>
  <si>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</si>
  <si>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</si>
  <si>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</si>
  <si>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</si>
  <si>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</si>
  <si>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</si>
  <si>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</si>
  <si>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</si>
  <si>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</si>
  <si>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</si>
  <si>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</si>
  <si>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</si>
  <si>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</si>
  <si>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</si>
  <si>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</si>
  <si>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</si>
  <si>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</si>
  <si>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</si>
  <si>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</si>
  <si>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</si>
  <si>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</si>
  <si>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</si>
  <si>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</si>
  <si>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</si>
  <si>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</si>
  <si>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</si>
  <si>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</si>
  <si>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</si>
  <si>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</si>
  <si>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</si>
  <si>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</si>
  <si>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</si>
  <si>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</si>
  <si>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</si>
  <si>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</si>
  <si>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</si>
  <si>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</si>
  <si>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</si>
  <si>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</si>
  <si>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</si>
  <si>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</si>
  <si>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</si>
  <si>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</si>
  <si>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</si>
  <si>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</si>
  <si>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</si>
  <si>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</si>
  <si>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</si>
  <si>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</si>
  <si>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</si>
  <si>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</si>
  <si>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</si>
  <si>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</si>
  <si>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</si>
  <si>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</si>
  <si>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</si>
  <si>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</si>
  <si>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</si>
  <si>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</si>
  <si>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</si>
  <si>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</si>
  <si>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</si>
  <si>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</si>
  <si>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</si>
  <si>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</si>
  <si>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</si>
  <si>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</si>
  <si>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</si>
  <si>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</si>
  <si>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</si>
  <si>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</si>
  <si>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</si>
  <si>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</si>
  <si>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</si>
  <si>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</si>
  <si>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</si>
  <si>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</si>
  <si>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</si>
  <si>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</si>
  <si>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</si>
  <si>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</si>
  <si>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</si>
  <si>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</si>
  <si>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</si>
  <si>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</si>
  <si>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</si>
  <si>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</si>
  <si>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</si>
  <si>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</si>
  <si>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</si>
  <si>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</si>
  <si>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</si>
  <si>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</si>
  <si>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</si>
  <si>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</si>
  <si>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</si>
  <si>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</si>
  <si>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</si>
  <si>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</si>
  <si>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</si>
  <si>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</si>
  <si>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</si>
  <si>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</si>
  <si>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</si>
  <si>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</si>
  <si>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</si>
  <si>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</si>
  <si>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</si>
  <si>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</si>
  <si>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</si>
  <si>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</si>
  <si>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</si>
  <si>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</si>
  <si>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</si>
  <si>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</si>
  <si>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</si>
  <si>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</si>
  <si>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</si>
  <si>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</si>
  <si>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</si>
  <si>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</si>
  <si>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</si>
  <si>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</si>
  <si>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</si>
  <si>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</si>
  <si>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</si>
  <si>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</si>
  <si>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</si>
  <si>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</si>
  <si>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</si>
  <si>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</si>
  <si>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</si>
  <si>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</si>
  <si>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</si>
  <si>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</si>
  <si>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</si>
  <si>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</si>
  <si>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</si>
  <si>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</si>
  <si>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</si>
  <si>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</si>
  <si>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</si>
  <si>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</si>
  <si>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</si>
  <si>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</si>
  <si>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</si>
  <si>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</si>
  <si>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</si>
  <si>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</si>
  <si>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</si>
  <si>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</si>
  <si>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</si>
  <si>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</si>
  <si>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</si>
  <si>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</si>
  <si>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</si>
  <si>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</si>
  <si>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</si>
  <si>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</si>
  <si>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</si>
  <si>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</si>
  <si>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</si>
  <si>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</si>
  <si>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</si>
  <si>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</si>
  <si>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</si>
  <si>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</si>
  <si>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</si>
  <si>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</si>
  <si>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</si>
  <si>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</si>
  <si>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</si>
  <si>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</si>
  <si>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</si>
  <si>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</si>
  <si>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</si>
  <si>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</si>
  <si>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</si>
  <si>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</si>
  <si>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</si>
  <si>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</si>
  <si>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</si>
  <si>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</si>
  <si>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</si>
  <si>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</si>
  <si>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</si>
  <si>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</si>
  <si>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</si>
  <si>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</si>
  <si>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</si>
  <si>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</si>
  <si>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</si>
  <si>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</si>
  <si>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</si>
  <si>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</si>
  <si>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</si>
  <si>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</si>
  <si>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</si>
  <si>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</si>
  <si>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</si>
  <si>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</si>
  <si>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</si>
  <si>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</si>
  <si>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</si>
  <si>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</si>
  <si>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</si>
  <si>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</si>
  <si>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</si>
  <si>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</si>
  <si>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</si>
  <si>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</si>
  <si>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</si>
  <si>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</si>
  <si>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</si>
  <si>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</si>
  <si>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</si>
  <si>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</si>
  <si>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</si>
  <si>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</si>
  <si>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</si>
  <si>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</si>
  <si>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</si>
  <si>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</si>
  <si>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</si>
  <si>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</si>
  <si>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</si>
  <si>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</si>
  <si>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</si>
  <si>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</si>
  <si>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</si>
  <si>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</si>
  <si>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</si>
  <si>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</si>
  <si>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</si>
  <si>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</si>
  <si>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</si>
  <si>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</si>
  <si>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</si>
  <si>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</si>
  <si>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</si>
  <si>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</si>
  <si>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</si>
  <si>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</si>
  <si>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</si>
  <si>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</si>
  <si>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</si>
  <si>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</si>
  <si>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</si>
  <si>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</si>
  <si>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</si>
  <si>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</si>
  <si>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</si>
  <si>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</si>
  <si>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</si>
  <si>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</si>
  <si>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</si>
  <si>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</si>
  <si>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</si>
  <si>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</si>
  <si>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</si>
  <si>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</si>
  <si>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</si>
  <si>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</si>
  <si>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</si>
  <si>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</si>
  <si>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</si>
  <si>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</si>
  <si>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</si>
  <si>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</si>
  <si>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</si>
  <si>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</si>
  <si>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</si>
  <si>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</si>
  <si>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</si>
  <si>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</si>
  <si>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</si>
  <si>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</si>
  <si>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</si>
  <si>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</si>
  <si>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</si>
  <si>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</si>
  <si>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</si>
  <si>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</si>
  <si>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</si>
  <si>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</si>
  <si>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</si>
  <si>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</si>
  <si>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</si>
  <si>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</si>
  <si>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</si>
  <si>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</si>
  <si>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</si>
  <si>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</si>
  <si>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</si>
  <si>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</si>
  <si>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</si>
  <si>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</si>
  <si>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</si>
  <si>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</si>
  <si>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</si>
  <si>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</si>
  <si>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</si>
  <si>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</si>
  <si>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</si>
  <si>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</si>
  <si>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</si>
  <si>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</si>
  <si>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</si>
  <si>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</si>
  <si>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</si>
  <si>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</si>
  <si>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</si>
  <si>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</si>
  <si>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</si>
  <si>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</si>
  <si>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</si>
  <si>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</si>
  <si>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</si>
  <si>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</si>
  <si>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</si>
  <si>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</si>
  <si>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</si>
  <si>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</si>
  <si>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</si>
  <si>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</si>
  <si>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</si>
  <si>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</si>
  <si>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</si>
  <si>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</si>
  <si>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</si>
  <si>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</si>
  <si>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</si>
  <si>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</si>
  <si>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</si>
  <si>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</si>
  <si>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</si>
  <si>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</si>
  <si>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</si>
  <si>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</si>
  <si>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</si>
  <si>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</si>
  <si>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</si>
  <si>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</si>
  <si>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</si>
  <si>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</si>
  <si>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</si>
  <si>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</si>
  <si>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</si>
  <si>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</si>
  <si>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</si>
  <si>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</si>
  <si>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</si>
  <si>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</si>
  <si>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</si>
  <si>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</si>
  <si>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</si>
  <si>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</si>
  <si>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</si>
  <si>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</si>
  <si>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</si>
  <si>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</si>
  <si>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</si>
  <si>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</si>
  <si>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</si>
  <si>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</si>
  <si>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</si>
  <si>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</si>
  <si>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</si>
  <si>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</si>
  <si>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</si>
  <si>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</si>
  <si>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</si>
  <si>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</si>
  <si>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</si>
  <si>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</si>
  <si>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</si>
  <si>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</si>
  <si>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</si>
  <si>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</si>
  <si>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</si>
  <si>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</si>
  <si>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</si>
  <si>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</si>
  <si>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</si>
  <si>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</si>
  <si>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</si>
  <si>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</si>
  <si>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</si>
  <si>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</si>
  <si>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</si>
  <si>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</si>
  <si>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</si>
  <si>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</si>
  <si>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</si>
  <si>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</si>
  <si>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</si>
  <si>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</si>
  <si>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</si>
  <si>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</si>
  <si>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</si>
  <si>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</si>
  <si>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</si>
  <si>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</si>
  <si>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</si>
  <si>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</si>
  <si>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</si>
  <si>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</si>
  <si>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</si>
  <si>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</si>
  <si>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</si>
  <si>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</si>
  <si>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</si>
  <si>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</si>
  <si>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</si>
  <si>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</si>
  <si>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</si>
  <si>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</si>
  <si>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</si>
  <si>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</si>
  <si>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</si>
  <si>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</si>
  <si>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</si>
  <si>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</si>
  <si>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</si>
  <si>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</si>
  <si>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</si>
  <si>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</si>
  <si>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</si>
  <si>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</si>
  <si>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</si>
  <si>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</si>
  <si>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</si>
  <si>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</si>
  <si>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</si>
  <si>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</si>
  <si>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</si>
  <si>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</si>
  <si>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</si>
  <si>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</si>
  <si>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</si>
  <si>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</si>
  <si>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</si>
  <si>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</si>
  <si>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</si>
  <si>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</si>
  <si>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</si>
  <si>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</si>
  <si>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</si>
  <si>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</si>
  <si>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</si>
  <si>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</si>
  <si>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</si>
  <si>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</si>
  <si>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</si>
  <si>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</si>
  <si>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</si>
  <si>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</si>
  <si>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</si>
  <si>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</si>
  <si>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</si>
  <si>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</si>
  <si>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</si>
  <si>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</si>
  <si>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</si>
  <si>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</si>
  <si>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</si>
  <si>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</si>
  <si>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</si>
  <si>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</si>
  <si>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</si>
  <si>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</si>
  <si>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</si>
  <si>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</si>
  <si>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</si>
  <si>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</si>
  <si>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</si>
  <si>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</si>
  <si>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</si>
  <si>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</si>
  <si>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</si>
  <si>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</si>
  <si>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</si>
  <si>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</si>
  <si>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</si>
  <si>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</si>
  <si>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</si>
  <si>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</si>
  <si>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</si>
  <si>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</si>
  <si>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</si>
  <si>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</si>
  <si>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</si>
  <si>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</si>
  <si>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</si>
  <si>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</si>
  <si>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</si>
  <si>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</si>
  <si>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</si>
  <si>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</si>
  <si>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</si>
  <si>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</si>
  <si>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</si>
  <si>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</si>
  <si>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</si>
  <si>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</si>
  <si>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</si>
  <si>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</si>
  <si>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</si>
  <si>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</si>
  <si>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</si>
  <si>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</si>
  <si>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</si>
  <si>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</si>
  <si>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</si>
  <si>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</si>
  <si>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</si>
  <si>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</si>
  <si>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</si>
  <si>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</si>
  <si>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</si>
  <si>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</si>
  <si>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</si>
  <si>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</si>
  <si>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</si>
  <si>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</si>
  <si>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</si>
  <si>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</si>
  <si>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</si>
  <si>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</si>
  <si>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</si>
  <si>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</si>
  <si>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</si>
  <si>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</si>
  <si>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</si>
  <si>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</si>
  <si>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</si>
  <si>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</si>
  <si>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</si>
  <si>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</si>
  <si>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</si>
  <si>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</si>
  <si>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</si>
  <si>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</si>
  <si>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</si>
  <si>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</si>
  <si>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</si>
  <si>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</si>
  <si>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</si>
  <si>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</si>
  <si>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</si>
  <si>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</si>
  <si>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</si>
  <si>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</si>
  <si>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</si>
  <si>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</si>
  <si>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</si>
  <si>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</si>
  <si>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</si>
  <si>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</si>
  <si>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</si>
  <si>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</si>
  <si>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</si>
  <si>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</si>
  <si>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</si>
  <si>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</si>
  <si>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</si>
  <si>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</si>
  <si>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</si>
  <si>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</si>
  <si>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</si>
  <si>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</si>
  <si>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</si>
  <si>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</si>
  <si>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</si>
  <si>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</si>
  <si>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</si>
  <si>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</si>
  <si>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</si>
  <si>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</si>
  <si>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</si>
  <si>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</si>
  <si>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</si>
  <si>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</si>
  <si>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</si>
  <si>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</si>
  <si>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</si>
  <si>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</si>
  <si>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</si>
  <si>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</si>
  <si>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</si>
  <si>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</si>
  <si>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</si>
  <si>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</si>
  <si>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</si>
  <si>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</si>
  <si>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</si>
  <si>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</si>
  <si>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</si>
  <si>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</si>
  <si>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</si>
  <si>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</si>
  <si>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</si>
  <si>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</si>
  <si>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</si>
  <si>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</si>
  <si>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</si>
  <si>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</si>
  <si>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</si>
  <si>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</si>
  <si>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</si>
  <si>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</si>
  <si>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</si>
  <si>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</si>
  <si>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</si>
  <si>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</si>
  <si>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</si>
  <si>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</si>
  <si>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</si>
  <si>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</si>
  <si>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</si>
  <si>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</si>
  <si>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</si>
  <si>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</si>
  <si>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</si>
  <si>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</si>
  <si>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</si>
  <si>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</si>
  <si>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</si>
  <si>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</si>
  <si>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</si>
  <si>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</si>
  <si>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</si>
  <si>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</si>
  <si>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</si>
  <si>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</si>
  <si>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</si>
  <si>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</si>
  <si>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</si>
  <si>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</si>
  <si>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</si>
  <si>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</si>
  <si>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</si>
  <si>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</si>
  <si>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</si>
  <si>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</si>
  <si>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</si>
  <si>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</si>
  <si>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</si>
  <si>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</si>
  <si>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</si>
  <si>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</si>
  <si>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</si>
  <si>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</si>
  <si>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</si>
  <si>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</si>
  <si>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</si>
  <si>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</si>
  <si>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</si>
  <si>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</si>
  <si>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</si>
  <si>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</si>
  <si>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</si>
  <si>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</si>
  <si>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</si>
  <si>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</si>
  <si>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</si>
  <si>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</si>
  <si>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</si>
  <si>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</si>
  <si>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</si>
  <si>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</si>
  <si>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</si>
  <si>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</si>
  <si>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</si>
  <si>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</si>
  <si>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</si>
  <si>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</si>
  <si>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</si>
  <si>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</si>
  <si>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</si>
  <si>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</si>
  <si>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</si>
  <si>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</si>
  <si>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</si>
  <si>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</si>
  <si>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</si>
  <si>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</si>
  <si>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</si>
  <si>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</si>
  <si>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</si>
  <si>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</si>
  <si>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</si>
  <si>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</si>
  <si>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</si>
  <si>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</si>
  <si>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</si>
  <si>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</si>
  <si>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</si>
  <si>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</si>
  <si>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</si>
  <si>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</si>
  <si>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</si>
  <si>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</si>
  <si>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</si>
  <si>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</si>
  <si>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</si>
  <si>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</si>
  <si>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</si>
  <si>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</si>
  <si>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</si>
  <si>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</si>
  <si>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</si>
  <si>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</si>
  <si>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</si>
  <si>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</si>
  <si>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</si>
  <si>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</si>
  <si>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</si>
  <si>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</si>
  <si>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</si>
  <si>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</si>
  <si>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</si>
  <si>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</si>
  <si>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</si>
  <si>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</si>
  <si>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</si>
  <si>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</si>
  <si>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</si>
  <si>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</si>
  <si>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</si>
  <si>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</si>
  <si>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</si>
  <si>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</si>
  <si>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</si>
  <si>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</si>
  <si>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</si>
  <si>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</si>
  <si>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</si>
  <si>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</si>
  <si>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</si>
  <si>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</si>
  <si>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</si>
  <si>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</si>
  <si>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</si>
  <si>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</si>
  <si>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</si>
  <si>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</si>
  <si>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</si>
  <si>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</si>
  <si>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</si>
  <si>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</si>
  <si>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</si>
  <si>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</si>
  <si>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</si>
  <si>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</si>
  <si>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</si>
  <si>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</si>
  <si>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</si>
  <si>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</si>
  <si>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</si>
  <si>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</si>
  <si>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</si>
  <si>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</si>
  <si>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</si>
  <si>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</si>
  <si>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</si>
  <si>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</si>
  <si>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</si>
  <si>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</si>
  <si>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</si>
  <si>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</si>
  <si>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</si>
  <si>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</si>
  <si>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</si>
  <si>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</si>
  <si>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</si>
  <si>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</si>
  <si>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</si>
  <si>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</si>
  <si>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</si>
  <si>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</si>
  <si>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</si>
  <si>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</si>
  <si>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</si>
  <si>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</si>
  <si>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</si>
  <si>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</si>
  <si>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</si>
  <si>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</si>
  <si>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</si>
  <si>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</si>
  <si>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</si>
  <si>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</si>
  <si>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</si>
  <si>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</si>
  <si>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</si>
  <si>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</si>
  <si>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</si>
  <si>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</si>
  <si>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</si>
  <si>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</si>
  <si>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</si>
  <si>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</si>
  <si>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</si>
  <si>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</si>
  <si>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</si>
  <si>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</si>
  <si>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</si>
  <si>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</si>
  <si>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</si>
  <si>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</si>
  <si>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</si>
  <si>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</si>
  <si>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</si>
  <si>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</si>
  <si>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</si>
  <si>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</si>
  <si>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</si>
  <si>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</si>
  <si>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</si>
  <si>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</si>
  <si>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</si>
  <si>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</si>
  <si>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</si>
  <si>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</si>
  <si>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</si>
  <si>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</si>
  <si>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</si>
  <si>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</si>
  <si>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</si>
  <si>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</si>
  <si>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</si>
  <si>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</si>
  <si>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</si>
  <si>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</si>
  <si>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</si>
  <si>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</si>
  <si>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</si>
  <si>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</si>
  <si>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</si>
  <si>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</si>
  <si>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</si>
  <si>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</si>
  <si>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</si>
  <si>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</si>
  <si>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</si>
  <si>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</si>
  <si>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</si>
  <si>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</si>
  <si>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</si>
  <si>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</si>
  <si>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</si>
  <si>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</si>
  <si>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</si>
  <si>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</si>
  <si>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</si>
  <si>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</si>
  <si>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</si>
  <si>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</si>
  <si>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</si>
  <si>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</si>
  <si>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</si>
  <si>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</si>
  <si>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</si>
  <si>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</si>
  <si>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</si>
  <si>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</si>
  <si>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</si>
  <si>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</si>
  <si>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</si>
  <si>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</si>
  <si>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</si>
  <si>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</si>
  <si>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</si>
  <si>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</si>
  <si>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</si>
  <si>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</si>
  <si>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</si>
  <si>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</si>
  <si>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</si>
  <si>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</si>
  <si>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</si>
  <si>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</si>
  <si>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</si>
  <si>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</si>
  <si>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</si>
  <si>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</si>
  <si>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</si>
  <si>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</si>
  <si>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</si>
  <si>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</si>
  <si>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</si>
  <si>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</si>
  <si>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</si>
  <si>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</si>
  <si>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</si>
  <si>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</si>
  <si>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</si>
  <si>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</si>
  <si>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</si>
  <si>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</si>
  <si>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</si>
  <si>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</si>
  <si>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</si>
  <si>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</si>
  <si>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</si>
  <si>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</si>
  <si>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</si>
  <si>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</si>
  <si>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</si>
  <si>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</si>
  <si>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</si>
  <si>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</si>
  <si>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</si>
  <si>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</si>
  <si>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</si>
  <si>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</si>
  <si>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</si>
  <si>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</si>
  <si>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</si>
  <si>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</si>
  <si>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</si>
  <si>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</si>
  <si>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</si>
  <si>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</si>
  <si>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</si>
  <si>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</si>
  <si>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</si>
  <si>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</si>
  <si>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</si>
  <si>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</si>
  <si>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</si>
  <si>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</si>
  <si>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</si>
  <si>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</si>
  <si>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</si>
  <si>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</si>
  <si>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</si>
  <si>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</si>
  <si>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</si>
  <si>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</si>
  <si>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</si>
  <si>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</si>
  <si>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</si>
  <si>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</si>
  <si>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</si>
  <si>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</si>
  <si>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</si>
  <si>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</si>
  <si>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</si>
  <si>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</si>
  <si>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</si>
  <si>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</si>
  <si>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</si>
  <si>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</si>
  <si>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</si>
  <si>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</si>
  <si>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</si>
  <si>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</si>
  <si>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</si>
  <si>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</si>
  <si>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</si>
  <si>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</si>
  <si>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</si>
  <si>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</si>
  <si>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</si>
  <si>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</si>
  <si>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</si>
  <si>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</si>
  <si>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</si>
  <si>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</si>
  <si>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</si>
  <si>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</si>
  <si>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</si>
  <si>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</si>
  <si>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</si>
  <si>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</si>
  <si>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</si>
  <si>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</si>
  <si>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</si>
  <si>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</si>
  <si>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</si>
  <si>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</si>
  <si>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</si>
  <si>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</si>
  <si>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</si>
  <si>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</si>
  <si>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</si>
  <si>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</si>
  <si>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</si>
  <si>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</si>
  <si>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</si>
  <si>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</si>
  <si>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</si>
  <si>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</si>
  <si>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</si>
  <si>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</si>
  <si>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</si>
  <si>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</si>
  <si>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</si>
  <si>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</si>
  <si>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</si>
  <si>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</si>
  <si>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</si>
  <si>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</si>
  <si>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</si>
  <si>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</si>
  <si>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</si>
  <si>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</si>
  <si>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</si>
  <si>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</si>
  <si>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</si>
  <si>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</si>
  <si>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</si>
  <si>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</si>
  <si>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</si>
  <si>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</si>
  <si>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</si>
  <si>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</si>
  <si>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</si>
  <si>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</si>
  <si>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</si>
  <si>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</si>
  <si>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</si>
  <si>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</si>
  <si>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</si>
  <si>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</si>
  <si>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</si>
  <si>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</si>
  <si>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</si>
  <si>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</si>
  <si>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</si>
  <si>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</si>
  <si>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</si>
  <si>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</si>
  <si>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</si>
  <si>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</si>
  <si>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</si>
  <si>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</si>
  <si>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</si>
  <si>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</si>
  <si>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</si>
  <si>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</si>
  <si>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</si>
  <si>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</si>
  <si>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</si>
  <si>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</si>
  <si>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</si>
  <si>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</si>
  <si>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</si>
  <si>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</si>
  <si>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</si>
  <si>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</si>
  <si>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</si>
  <si>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</si>
  <si>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</si>
  <si>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</si>
  <si>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</si>
  <si>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</si>
  <si>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</si>
  <si>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</si>
  <si>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</si>
  <si>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</si>
  <si>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</si>
  <si>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</si>
  <si>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</si>
  <si>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</si>
  <si>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</si>
  <si>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</si>
  <si>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</si>
  <si>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</si>
  <si>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</si>
  <si>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</si>
  <si>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</si>
  <si>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</si>
  <si>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</si>
  <si>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</si>
  <si>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</si>
  <si>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</si>
  <si>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</si>
  <si>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</si>
  <si>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</si>
  <si>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</si>
  <si>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</si>
  <si>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</si>
  <si>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</si>
  <si>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</si>
  <si>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</si>
  <si>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</si>
  <si>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</si>
  <si>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</si>
  <si>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</si>
  <si>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</si>
  <si>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</si>
  <si>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</si>
  <si>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</si>
  <si>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</si>
  <si>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</si>
  <si>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</si>
  <si>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</si>
  <si>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</si>
  <si>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</si>
  <si>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</si>
  <si>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</si>
  <si>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</si>
  <si>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</si>
  <si>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</si>
  <si>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</si>
  <si>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</si>
  <si>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</si>
  <si>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</si>
  <si>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</si>
  <si>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</si>
  <si>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</si>
  <si>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</si>
  <si>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</si>
  <si>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</si>
  <si>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</si>
  <si>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</si>
  <si>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</si>
  <si>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</si>
  <si>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</si>
  <si>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</si>
  <si>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</si>
  <si>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</si>
  <si>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</si>
  <si>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</si>
  <si>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</si>
  <si>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</si>
  <si>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</si>
  <si>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</si>
  <si>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</si>
  <si>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</si>
  <si>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</si>
  <si>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</si>
  <si>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</si>
  <si>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</si>
  <si>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</si>
  <si>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</si>
  <si>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</si>
  <si>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</si>
  <si>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</si>
  <si>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</si>
  <si>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</si>
  <si>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</si>
  <si>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</si>
  <si>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</si>
  <si>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</si>
  <si>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</si>
  <si>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</si>
  <si>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</si>
  <si>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</si>
  <si>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</si>
  <si>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</si>
  <si>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</si>
  <si>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</si>
  <si>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</si>
  <si>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</si>
  <si>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</si>
  <si>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</si>
  <si>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</si>
  <si>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</si>
  <si>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</si>
  <si>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</si>
  <si>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</si>
  <si>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</si>
  <si>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</si>
  <si>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</si>
  <si>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</si>
  <si>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</si>
  <si>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</si>
  <si>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</si>
  <si>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</si>
  <si>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</si>
  <si>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</si>
  <si>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</si>
  <si>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</si>
  <si>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</si>
  <si>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</si>
  <si>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</si>
  <si>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</si>
  <si>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</si>
  <si>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</si>
  <si>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</si>
  <si>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</si>
  <si>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</si>
  <si>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</si>
  <si>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</si>
  <si>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</si>
  <si>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</si>
  <si>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</si>
  <si>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</si>
  <si>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</si>
  <si>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</si>
  <si>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</si>
  <si>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</si>
  <si>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</si>
  <si>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</si>
  <si>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</si>
  <si>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</si>
  <si>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</si>
  <si>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</si>
  <si>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</si>
  <si>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</si>
  <si>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</si>
  <si>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</si>
  <si>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</si>
  <si>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</si>
  <si>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</si>
  <si>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</si>
  <si>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</si>
  <si>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</si>
  <si>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</si>
  <si>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</si>
  <si>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</si>
  <si>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</si>
  <si>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</si>
  <si>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</si>
  <si>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</si>
  <si>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</si>
  <si>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</si>
  <si>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</si>
  <si>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</si>
  <si>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</si>
  <si>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</si>
  <si>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</si>
  <si>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</si>
  <si>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</si>
  <si>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</si>
  <si>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</si>
  <si>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</si>
  <si>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</si>
  <si>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</si>
  <si>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</si>
  <si>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</si>
  <si>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</si>
  <si>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</si>
  <si>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</si>
  <si>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</si>
  <si>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</si>
  <si>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</si>
  <si>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</si>
  <si>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</si>
  <si>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</si>
  <si>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</si>
  <si>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</si>
  <si>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</si>
  <si>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</si>
  <si>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</si>
  <si>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</si>
  <si>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</si>
  <si>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</si>
  <si>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</si>
  <si>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</si>
  <si>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</si>
  <si>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</si>
  <si>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</si>
  <si>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</si>
  <si>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</si>
  <si>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</si>
  <si>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</si>
  <si>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</si>
  <si>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</si>
  <si>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</si>
  <si>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</si>
  <si>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</si>
  <si>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</si>
  <si>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</si>
  <si>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</si>
  <si>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</si>
  <si>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</si>
  <si>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</si>
  <si>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</si>
  <si>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</si>
  <si>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</si>
  <si>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</si>
  <si>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</si>
  <si>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</si>
  <si>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</si>
  <si>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</si>
  <si>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</si>
  <si>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</si>
  <si>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</si>
  <si>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</si>
  <si>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</si>
  <si>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</si>
  <si>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</si>
  <si>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</si>
  <si>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</si>
  <si>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</si>
  <si>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</si>
  <si>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</si>
  <si>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</si>
  <si>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</si>
  <si>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</si>
  <si>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</si>
  <si>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</si>
  <si>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</si>
  <si>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</si>
  <si>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</si>
  <si>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</si>
  <si>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</si>
  <si>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</si>
  <si>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</si>
  <si>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</si>
  <si>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</si>
  <si>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</si>
  <si>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</si>
  <si>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</si>
  <si>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</si>
  <si>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</si>
  <si>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</si>
  <si>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</si>
  <si>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</si>
  <si>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</si>
  <si>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</si>
  <si>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</si>
  <si>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</si>
  <si>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</si>
  <si>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</si>
  <si>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</si>
  <si>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</si>
  <si>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</si>
  <si>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</si>
  <si>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</si>
  <si>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</si>
  <si>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</si>
  <si>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</si>
  <si>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</si>
  <si>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</si>
  <si>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</si>
  <si>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</si>
  <si>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</si>
  <si>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</si>
  <si>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</si>
  <si>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</si>
  <si>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</si>
  <si>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</si>
  <si>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</si>
  <si>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</si>
  <si>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</si>
  <si>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</si>
  <si>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</si>
  <si>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</si>
  <si>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</si>
  <si>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</si>
  <si>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</si>
  <si>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</si>
  <si>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</si>
  <si>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</si>
  <si>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</si>
  <si>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</si>
  <si>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</si>
  <si>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</si>
  <si>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</si>
  <si>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</si>
  <si>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</si>
  <si>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</si>
  <si>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</si>
  <si>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</si>
  <si>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</si>
  <si>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</si>
  <si>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</si>
  <si>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</si>
  <si>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</si>
  <si>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</si>
  <si>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</si>
  <si>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</si>
  <si>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</si>
  <si>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</si>
  <si>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</si>
  <si>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</si>
  <si>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</si>
  <si>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</si>
  <si>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</si>
  <si>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</si>
  <si>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</si>
  <si>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</si>
  <si>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</si>
  <si>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</si>
  <si>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</si>
  <si>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</si>
  <si>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</si>
  <si>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</si>
  <si>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</si>
  <si>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</si>
  <si>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</si>
  <si>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</si>
  <si>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</si>
  <si>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</si>
  <si>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</si>
  <si>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</si>
  <si>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</si>
  <si>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</si>
  <si>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</si>
  <si>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</si>
  <si>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</si>
  <si>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</si>
  <si>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</si>
  <si>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</si>
  <si>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</si>
  <si>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</si>
  <si>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</si>
  <si>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</si>
  <si>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</si>
  <si>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</si>
  <si>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</si>
  <si>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</si>
  <si>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</si>
  <si>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</si>
  <si>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</si>
  <si>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</si>
  <si>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</si>
  <si>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</si>
  <si>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</si>
  <si>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</si>
  <si>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</si>
  <si>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</si>
  <si>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</si>
  <si>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</si>
  <si>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</si>
  <si>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</si>
  <si>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</si>
  <si>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</si>
  <si>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</si>
  <si>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</si>
  <si>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</si>
  <si>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</si>
  <si>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</si>
  <si>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</si>
  <si>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</si>
  <si>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</si>
  <si>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</si>
  <si>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</si>
  <si>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</si>
  <si>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</si>
  <si>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</si>
  <si>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</si>
  <si>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</si>
  <si>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</si>
  <si>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</si>
  <si>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</si>
  <si>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</si>
  <si>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</si>
  <si>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</si>
  <si>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</si>
  <si>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</si>
  <si>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</si>
  <si>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</si>
  <si>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</si>
  <si>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</si>
  <si>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</si>
  <si>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</si>
  <si>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</si>
  <si>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</si>
  <si>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</si>
  <si>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</si>
  <si>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</si>
  <si>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</si>
  <si>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</si>
  <si>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</si>
  <si>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</si>
  <si>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</si>
  <si>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</si>
  <si>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</si>
  <si>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</si>
  <si>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</si>
  <si>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</si>
  <si>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</si>
  <si>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</si>
  <si>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</si>
  <si>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</si>
  <si>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</si>
  <si>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</si>
  <si>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</si>
  <si>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</si>
  <si>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</si>
  <si>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</si>
  <si>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</si>
  <si>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</si>
  <si>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</si>
  <si>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</si>
  <si>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</si>
  <si>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</si>
  <si>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</si>
  <si>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</si>
  <si>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</si>
  <si>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</si>
  <si>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</si>
  <si>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</si>
  <si>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</si>
  <si>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</si>
  <si>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</si>
  <si>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</si>
  <si>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</si>
  <si>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</si>
  <si>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</si>
  <si>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</si>
  <si>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</si>
  <si>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</si>
  <si>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</si>
  <si>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</si>
  <si>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</si>
  <si>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</si>
  <si>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</si>
  <si>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</si>
  <si>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</si>
  <si>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</si>
  <si>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</si>
  <si>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</si>
  <si>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</si>
  <si>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</si>
  <si>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</si>
  <si>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</si>
  <si>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</si>
  <si>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</si>
  <si>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</si>
  <si>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</si>
  <si>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</si>
  <si>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</si>
  <si>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</si>
  <si>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</si>
  <si>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</si>
  <si>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</si>
  <si>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</si>
  <si>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</si>
  <si>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</si>
  <si>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</si>
  <si>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</si>
  <si>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</si>
  <si>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</si>
  <si>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</si>
  <si>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</si>
  <si>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</si>
  <si>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</si>
  <si>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</si>
  <si>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</si>
  <si>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</si>
  <si>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</si>
  <si>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</si>
  <si>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</si>
  <si>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</si>
  <si>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</si>
  <si>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</si>
  <si>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</si>
  <si>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</si>
  <si>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</si>
  <si>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</si>
  <si>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</si>
  <si>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</si>
  <si>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</si>
  <si>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</si>
  <si>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</si>
  <si>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</si>
  <si>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</si>
  <si>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</si>
  <si>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</si>
  <si>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</si>
  <si>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</si>
  <si>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</si>
  <si>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</si>
  <si>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</si>
  <si>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</si>
  <si>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</si>
  <si>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</si>
  <si>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</si>
  <si>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</si>
  <si>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</si>
  <si>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</si>
  <si>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</si>
  <si>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</si>
  <si>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</si>
  <si>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</si>
  <si>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</si>
  <si>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</si>
  <si>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</si>
  <si>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</si>
  <si>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</si>
  <si>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</si>
  <si>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</si>
  <si>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</si>
  <si>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</si>
  <si>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</si>
  <si>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</si>
  <si>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</si>
  <si>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</si>
  <si>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</si>
  <si>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</si>
  <si>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</si>
  <si>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</si>
  <si>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</si>
  <si>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</si>
  <si>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</si>
  <si>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</si>
  <si>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</si>
  <si>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</si>
  <si>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</si>
  <si>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</si>
  <si>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</si>
  <si>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</si>
  <si>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</si>
  <si>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</si>
  <si>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</si>
  <si>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</si>
  <si>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</si>
  <si>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</si>
  <si>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</si>
  <si>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</si>
  <si>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</si>
  <si>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</si>
  <si>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</si>
  <si>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</si>
  <si>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</si>
  <si>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</si>
  <si>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</si>
  <si>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</si>
  <si>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</si>
  <si>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</si>
  <si>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</si>
  <si>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</si>
  <si>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</si>
  <si>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</si>
  <si>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</si>
  <si>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</si>
  <si>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</si>
  <si>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</si>
  <si>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</si>
  <si>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</si>
  <si>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</si>
  <si>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</si>
  <si>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</si>
  <si>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</si>
  <si>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</si>
  <si>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</si>
  <si>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</si>
  <si>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</si>
  <si>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</si>
  <si>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</si>
  <si>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</si>
  <si>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</si>
  <si>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</si>
  <si>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</si>
  <si>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</si>
  <si>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</si>
  <si>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</si>
  <si>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</si>
  <si>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</si>
  <si>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</si>
  <si>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</si>
  <si>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</si>
  <si>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</si>
  <si>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</si>
  <si>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</si>
  <si>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</si>
  <si>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</si>
  <si>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</si>
  <si>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</si>
  <si>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</si>
  <si>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</si>
  <si>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</si>
  <si>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</si>
  <si>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</si>
  <si>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</si>
  <si>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</si>
  <si>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</si>
  <si>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</si>
  <si>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</si>
  <si>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</si>
  <si>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</si>
  <si>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</si>
  <si>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</si>
  <si>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</si>
  <si>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</si>
  <si>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</si>
  <si>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</si>
  <si>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</si>
  <si>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</si>
  <si>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</si>
  <si>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</si>
  <si>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</si>
  <si>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</si>
  <si>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</si>
  <si>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</si>
  <si>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</si>
  <si>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</si>
  <si>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</si>
  <si>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</si>
  <si>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</si>
  <si>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</si>
  <si>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</si>
  <si>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</si>
  <si>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</si>
  <si>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</si>
  <si>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</si>
  <si>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</si>
  <si>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</si>
  <si>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</si>
  <si>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</si>
  <si>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</si>
  <si>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</si>
  <si>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</si>
  <si>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</si>
  <si>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</si>
  <si>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</si>
  <si>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</si>
  <si>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</si>
  <si>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</si>
  <si>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</si>
  <si>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</si>
  <si>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</si>
  <si>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</si>
  <si>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</si>
  <si>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</si>
  <si>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</si>
  <si>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</si>
  <si>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</si>
  <si>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</si>
  <si>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</si>
  <si>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</si>
  <si>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</si>
  <si>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</si>
  <si>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</si>
  <si>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</si>
  <si>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</si>
  <si>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</si>
  <si>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</si>
  <si>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</si>
  <si>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</si>
  <si>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</si>
  <si>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</si>
  <si>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</si>
  <si>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</si>
  <si>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</si>
  <si>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</si>
  <si>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</si>
  <si>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</si>
  <si>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</si>
  <si>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</si>
  <si>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</si>
  <si>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</si>
  <si>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</si>
  <si>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</si>
  <si>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</si>
  <si>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</si>
  <si>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</si>
  <si>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</si>
  <si>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</si>
  <si>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</si>
  <si>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</si>
  <si>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</si>
  <si>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</si>
  <si>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</si>
  <si>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</si>
  <si>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</si>
  <si>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</si>
  <si>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</si>
  <si>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</si>
  <si>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</si>
  <si>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</si>
  <si>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</si>
  <si>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</si>
  <si>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</si>
  <si>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</si>
  <si>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</si>
  <si>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</si>
  <si>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</si>
  <si>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</si>
  <si>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</si>
  <si>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</si>
  <si>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</si>
  <si>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</si>
  <si>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</si>
  <si>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</si>
  <si>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</si>
  <si>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</si>
  <si>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</si>
  <si>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</si>
  <si>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</si>
  <si>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</si>
  <si>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</si>
  <si>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</si>
  <si>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</si>
  <si>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</si>
  <si>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</si>
  <si>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</si>
  <si>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</si>
  <si>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</si>
  <si>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</si>
  <si>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</si>
  <si>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</si>
  <si>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</si>
  <si>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</si>
  <si>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</si>
  <si>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</si>
  <si>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</si>
  <si>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</si>
  <si>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</si>
  <si>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</si>
  <si>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</si>
  <si>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</si>
  <si>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</si>
  <si>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</si>
  <si>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</si>
  <si>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</si>
  <si>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</si>
  <si>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</si>
  <si>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</si>
  <si>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</si>
  <si>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</si>
  <si>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</si>
  <si>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</si>
  <si>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</si>
  <si>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</si>
  <si>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</si>
  <si>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</si>
  <si>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</si>
  <si>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</si>
  <si>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</si>
  <si>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</si>
  <si>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</si>
  <si>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</si>
  <si>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</si>
  <si>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</si>
  <si>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</si>
  <si>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</si>
  <si>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</si>
  <si>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</si>
  <si>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</si>
  <si>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</si>
  <si>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</si>
  <si>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</si>
  <si>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</si>
  <si>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</si>
  <si>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</si>
  <si>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</si>
  <si>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</si>
  <si>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</si>
  <si>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</si>
  <si>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</si>
  <si>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</si>
  <si>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</si>
  <si>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</si>
  <si>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</si>
  <si>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</si>
  <si>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</si>
  <si>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</si>
  <si>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</si>
  <si>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</si>
  <si>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</si>
  <si>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</si>
  <si>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</si>
  <si>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</si>
  <si>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</si>
  <si>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</si>
  <si>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</si>
  <si>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</si>
  <si>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</si>
  <si>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</si>
  <si>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</si>
  <si>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</si>
  <si>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</si>
  <si>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</si>
  <si>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</si>
  <si>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</si>
  <si>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</si>
  <si>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</si>
  <si>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</si>
  <si>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</si>
  <si>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</si>
  <si>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</si>
  <si>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</si>
  <si>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</si>
  <si>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</si>
  <si>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</si>
  <si>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</si>
  <si>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</si>
  <si>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</si>
  <si>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</si>
  <si>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</si>
  <si>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</si>
  <si>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</si>
  <si>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</si>
  <si>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</si>
  <si>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</si>
  <si>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</si>
  <si>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</si>
  <si>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</si>
  <si>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</si>
  <si>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</si>
  <si>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</si>
  <si>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</si>
  <si>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</si>
  <si>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</si>
  <si>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</si>
  <si>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</si>
  <si>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</si>
  <si>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</si>
  <si>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</si>
  <si>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</si>
  <si>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</si>
  <si>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</si>
  <si>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</si>
  <si>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</si>
  <si>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</si>
  <si>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</si>
  <si>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</si>
  <si>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</si>
  <si>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</si>
  <si>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</si>
  <si>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</si>
  <si>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</si>
  <si>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</si>
  <si>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</si>
  <si>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</si>
  <si>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</si>
  <si>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</si>
  <si>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</si>
  <si>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</si>
  <si>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</si>
  <si>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</si>
  <si>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</si>
  <si>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</si>
  <si>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</si>
  <si>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</si>
  <si>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</si>
  <si>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</si>
  <si>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</si>
  <si>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</si>
  <si>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</si>
  <si>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</si>
  <si>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</si>
  <si>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</si>
  <si>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</si>
  <si>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</si>
  <si>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</si>
  <si>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</si>
  <si>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</si>
  <si>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</si>
  <si>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</si>
  <si>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</si>
  <si>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</si>
  <si>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</si>
  <si>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</si>
  <si>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</si>
  <si>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</si>
  <si>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</si>
  <si>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</si>
  <si>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</si>
  <si>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</si>
  <si>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</si>
  <si>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</si>
  <si>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</si>
  <si>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</si>
  <si>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</si>
  <si>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</si>
  <si>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</si>
  <si>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</si>
  <si>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</si>
  <si>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</si>
  <si>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</si>
  <si>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</si>
  <si>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</si>
  <si>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</si>
  <si>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</si>
  <si>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</si>
  <si>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</si>
  <si>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</si>
  <si>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</si>
  <si>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</si>
  <si>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</si>
  <si>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</si>
  <si>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</si>
  <si>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</si>
  <si>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</si>
  <si>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</si>
  <si>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</si>
  <si>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</si>
  <si>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</si>
  <si>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</si>
  <si>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</si>
  <si>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</si>
  <si>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</si>
  <si>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</si>
  <si>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</si>
  <si>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</si>
  <si>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</si>
  <si>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</si>
  <si>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</si>
  <si>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</si>
  <si>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335814510</t>
  </si>
  <si>
    <t>335814508</t>
  </si>
  <si>
    <t>335815240</t>
  </si>
  <si>
    <t>Unidad de Monitoreo</t>
  </si>
  <si>
    <t>Alvarez Eusebio, Wascar Antonio</t>
  </si>
  <si>
    <t>ReservaC Norte</t>
  </si>
  <si>
    <t xml:space="preserve">Brioso Luciano, Cristino </t>
  </si>
  <si>
    <t>335816633</t>
  </si>
  <si>
    <t>335816634</t>
  </si>
  <si>
    <t>335816647</t>
  </si>
  <si>
    <t xml:space="preserve">GAVETAS VACIAS + GAVETAS FALLANDO </t>
  </si>
  <si>
    <t>335814927</t>
  </si>
  <si>
    <t>335817766</t>
  </si>
  <si>
    <t>335817755</t>
  </si>
  <si>
    <t>335817702</t>
  </si>
  <si>
    <t>335817701</t>
  </si>
  <si>
    <t>335817693</t>
  </si>
  <si>
    <t>335817650</t>
  </si>
  <si>
    <t>335817555</t>
  </si>
  <si>
    <t>335817412</t>
  </si>
  <si>
    <t>335817339</t>
  </si>
  <si>
    <t>335817331</t>
  </si>
  <si>
    <t>335817327</t>
  </si>
  <si>
    <t>335817310</t>
  </si>
  <si>
    <t>335818032</t>
  </si>
  <si>
    <t>335818031</t>
  </si>
  <si>
    <t>335818029</t>
  </si>
  <si>
    <t>335817987</t>
  </si>
  <si>
    <t>335817986</t>
  </si>
  <si>
    <t>335817935</t>
  </si>
  <si>
    <t>335817924</t>
  </si>
  <si>
    <t>335817857</t>
  </si>
  <si>
    <t>335817851</t>
  </si>
  <si>
    <t>335817797</t>
  </si>
  <si>
    <t>335818064</t>
  </si>
  <si>
    <t>335818060</t>
  </si>
  <si>
    <t>335818059</t>
  </si>
  <si>
    <t>335818058</t>
  </si>
  <si>
    <t>S/M Bravo Churchill</t>
  </si>
  <si>
    <t>11 Marzo de 2021</t>
  </si>
  <si>
    <t>335818085</t>
  </si>
  <si>
    <t>335818084</t>
  </si>
  <si>
    <t>335818083</t>
  </si>
  <si>
    <t>335818082</t>
  </si>
  <si>
    <t>335818081</t>
  </si>
  <si>
    <t>335818080</t>
  </si>
  <si>
    <t>335818079</t>
  </si>
  <si>
    <t>335818078</t>
  </si>
  <si>
    <t>335818077</t>
  </si>
  <si>
    <t>335818076</t>
  </si>
  <si>
    <t>335818075</t>
  </si>
  <si>
    <t>335818074</t>
  </si>
  <si>
    <t>335818073</t>
  </si>
  <si>
    <t>335818072</t>
  </si>
  <si>
    <t>335818071</t>
  </si>
  <si>
    <t>335818070</t>
  </si>
  <si>
    <t>335818069</t>
  </si>
  <si>
    <t>335818068</t>
  </si>
  <si>
    <t>ACCION</t>
  </si>
  <si>
    <t>2 Gavetas Vacías y 1 Fallando</t>
  </si>
  <si>
    <t>335818192</t>
  </si>
  <si>
    <t>335818163</t>
  </si>
  <si>
    <t>335818159</t>
  </si>
  <si>
    <t>335818144</t>
  </si>
  <si>
    <t>335818088</t>
  </si>
  <si>
    <t>335818087</t>
  </si>
  <si>
    <t>335818086</t>
  </si>
  <si>
    <t>En Servicio</t>
  </si>
  <si>
    <t>335818524</t>
  </si>
  <si>
    <t>335818501</t>
  </si>
  <si>
    <t>335818430</t>
  </si>
  <si>
    <t>335818390</t>
  </si>
  <si>
    <t>335818348</t>
  </si>
  <si>
    <t>ERROR DE PRINTER</t>
  </si>
  <si>
    <t>335818428</t>
  </si>
  <si>
    <t>335818289</t>
  </si>
  <si>
    <t>335818184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</si>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</sst>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1"/>
      <tableStyleElement type="headerRow" dxfId="200"/>
      <tableStyleElement type="totalRow" dxfId="199"/>
      <tableStyleElement type="firstColumn" dxfId="198"/>
      <tableStyleElement type="lastColumn" dxfId="197"/>
      <tableStyleElement type="firstRowStripe" dxfId="196"/>
      <tableStyleElement type="firstColumnStripe" dxfId="1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0"/>
  <sheetViews>
    <sheetView tabSelected="1" zoomScaleNormal="100" workbookViewId="0">
      <pane ySplit="4" topLeftCell="A62" activePane="bottomLeft" state="frozen"/>
      <selection pane="bottomLeft" activeCell="O83" sqref="O83"/>
    </sheetView>
  </sheetViews>
  <sheetFormatPr baseColWidth="10" defaultColWidth="25.7109375" defaultRowHeight="15" x14ac:dyDescent="0.25"/>
  <cols>
    <col min="1" max="1" width="25.28515625" style="94" bestFit="1" customWidth="1"/>
    <col min="2" max="2" width="18.7109375" style="91" bestFit="1" customWidth="1"/>
    <col min="3" max="3" width="17.7109375" style="47" hidden="1" customWidth="1"/>
    <col min="4" max="4" width="26.140625" style="94" hidden="1" customWidth="1"/>
    <col min="5" max="5" width="11" style="90" hidden="1" customWidth="1"/>
    <col min="6" max="6" width="11.28515625" style="48" hidden="1" customWidth="1"/>
    <col min="7" max="7" width="48.42578125" style="48" hidden="1" customWidth="1"/>
    <col min="8" max="11" width="5.28515625" style="48" hidden="1" customWidth="1"/>
    <col min="12" max="12" width="51.85546875" style="48" customWidth="1"/>
    <col min="13" max="13" width="20" style="94" customWidth="1"/>
    <col min="14" max="14" width="16.28515625" style="94" customWidth="1"/>
    <col min="15" max="15" width="39.85546875" style="94" customWidth="1"/>
    <col min="16" max="16" width="16.42578125" style="74" customWidth="1"/>
    <col min="17" max="17" width="52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8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8" ht="18.75" thickBot="1" x14ac:dyDescent="0.3">
      <c r="A3" s="133" t="s">
        <v>2540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2559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2516</v>
      </c>
      <c r="C5" s="97">
        <v>44265.600787037038</v>
      </c>
      <c r="D5" s="96" t="s">
        <v>2189</v>
      </c>
      <c r="E5" s="106">
        <v>264</v>
      </c>
      <c r="F5" s="96" t="str">
        <f>VLOOKUP(E5,VIP!$A$2:$O11811,2,0)</f>
        <v>DRBR264</v>
      </c>
      <c r="G5" s="96" t="str">
        <f>VLOOKUP(E5,'LISTADO ATM'!$A$2:$B$900,2,0)</f>
        <v xml:space="preserve">ATM S/M Nacional Independencia </v>
      </c>
      <c r="H5" s="96" t="str">
        <f>VLOOKUP(E5,VIP!$A$2:$O16732,7,FALSE)</f>
        <v>Si</v>
      </c>
      <c r="I5" s="96" t="str">
        <f>VLOOKUP(E5,VIP!$A$2:$O8697,8,FALSE)</f>
        <v>Si</v>
      </c>
      <c r="J5" s="96" t="str">
        <f>VLOOKUP(E5,VIP!$A$2:$O8647,8,FALSE)</f>
        <v>Si</v>
      </c>
      <c r="K5" s="96" t="str">
        <f>VLOOKUP(E5,VIP!$A$2:$O12221,6,0)</f>
        <v>SI</v>
      </c>
      <c r="L5" s="98" t="s">
        <v>2228</v>
      </c>
      <c r="M5" s="101" t="s">
        <v>2568</v>
      </c>
      <c r="N5" s="99" t="s">
        <v>2476</v>
      </c>
      <c r="O5" s="96" t="s">
        <v>2478</v>
      </c>
      <c r="P5" s="128"/>
      <c r="Q5" s="130">
        <v>44266.43472222222</v>
      </c>
    </row>
    <row r="6" spans="1:18" s="102" customFormat="1" ht="18" x14ac:dyDescent="0.25">
      <c r="A6" s="96" t="str">
        <f>VLOOKUP(E6,'LISTADO ATM'!$A$2:$C$901,3,0)</f>
        <v>DISTRITO NACIONAL</v>
      </c>
      <c r="B6" s="113" t="s">
        <v>2536</v>
      </c>
      <c r="C6" s="97">
        <v>44265.869120370371</v>
      </c>
      <c r="D6" s="96" t="s">
        <v>2189</v>
      </c>
      <c r="E6" s="106">
        <v>160</v>
      </c>
      <c r="F6" s="96" t="str">
        <f>VLOOKUP(E6,VIP!$A$2:$O11849,2,0)</f>
        <v>DRBR160</v>
      </c>
      <c r="G6" s="96" t="str">
        <f>VLOOKUP(E6,'LISTADO ATM'!$A$2:$B$900,2,0)</f>
        <v xml:space="preserve">ATM Oficina Herrera </v>
      </c>
      <c r="H6" s="96" t="str">
        <f>VLOOKUP(E6,VIP!$A$2:$O16770,7,FALSE)</f>
        <v>Si</v>
      </c>
      <c r="I6" s="96" t="str">
        <f>VLOOKUP(E6,VIP!$A$2:$O8735,8,FALSE)</f>
        <v>Si</v>
      </c>
      <c r="J6" s="96" t="str">
        <f>VLOOKUP(E6,VIP!$A$2:$O8685,8,FALSE)</f>
        <v>Si</v>
      </c>
      <c r="K6" s="96" t="str">
        <f>VLOOKUP(E6,VIP!$A$2:$O12259,6,0)</f>
        <v>NO</v>
      </c>
      <c r="L6" s="98" t="s">
        <v>2228</v>
      </c>
      <c r="M6" s="101" t="s">
        <v>2568</v>
      </c>
      <c r="N6" s="99" t="s">
        <v>2476</v>
      </c>
      <c r="O6" s="96" t="s">
        <v>2478</v>
      </c>
      <c r="P6" s="128"/>
      <c r="Q6" s="130">
        <v>44266.43472222222</v>
      </c>
    </row>
    <row r="7" spans="1:18" s="102" customFormat="1" ht="18" x14ac:dyDescent="0.25">
      <c r="A7" s="96" t="str">
        <f>VLOOKUP(E7,'LISTADO ATM'!$A$2:$C$901,3,0)</f>
        <v>ESTE</v>
      </c>
      <c r="B7" s="113" t="s">
        <v>2557</v>
      </c>
      <c r="C7" s="97">
        <v>44265.982974537037</v>
      </c>
      <c r="D7" s="96" t="s">
        <v>2189</v>
      </c>
      <c r="E7" s="106">
        <v>385</v>
      </c>
      <c r="F7" s="96" t="str">
        <f>VLOOKUP(E7,VIP!$A$2:$O11864,2,0)</f>
        <v>DRBR385</v>
      </c>
      <c r="G7" s="96" t="str">
        <f>VLOOKUP(E7,'LISTADO ATM'!$A$2:$B$900,2,0)</f>
        <v xml:space="preserve">ATM Plaza Verón I </v>
      </c>
      <c r="H7" s="96" t="str">
        <f>VLOOKUP(E7,VIP!$A$2:$O16785,7,FALSE)</f>
        <v>Si</v>
      </c>
      <c r="I7" s="96" t="str">
        <f>VLOOKUP(E7,VIP!$A$2:$O8750,8,FALSE)</f>
        <v>Si</v>
      </c>
      <c r="J7" s="96" t="str">
        <f>VLOOKUP(E7,VIP!$A$2:$O8700,8,FALSE)</f>
        <v>Si</v>
      </c>
      <c r="K7" s="96" t="str">
        <f>VLOOKUP(E7,VIP!$A$2:$O12274,6,0)</f>
        <v>NO</v>
      </c>
      <c r="L7" s="98" t="s">
        <v>2228</v>
      </c>
      <c r="M7" s="101" t="s">
        <v>2568</v>
      </c>
      <c r="N7" s="99" t="s">
        <v>2476</v>
      </c>
      <c r="O7" s="96" t="s">
        <v>2478</v>
      </c>
      <c r="P7" s="128"/>
      <c r="Q7" s="130">
        <v>44266.43472222222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2551</v>
      </c>
      <c r="C8" s="97">
        <v>44265.998807870368</v>
      </c>
      <c r="D8" s="96" t="s">
        <v>2189</v>
      </c>
      <c r="E8" s="106">
        <v>787</v>
      </c>
      <c r="F8" s="96" t="str">
        <f>VLOOKUP(E8,VIP!$A$2:$O11858,2,0)</f>
        <v>DRBR278</v>
      </c>
      <c r="G8" s="96" t="str">
        <f>VLOOKUP(E8,'LISTADO ATM'!$A$2:$B$900,2,0)</f>
        <v xml:space="preserve">ATM Cafetería CTB II </v>
      </c>
      <c r="H8" s="96" t="str">
        <f>VLOOKUP(E8,VIP!$A$2:$O16779,7,FALSE)</f>
        <v>Si</v>
      </c>
      <c r="I8" s="96" t="str">
        <f>VLOOKUP(E8,VIP!$A$2:$O8744,8,FALSE)</f>
        <v>Si</v>
      </c>
      <c r="J8" s="96" t="str">
        <f>VLOOKUP(E8,VIP!$A$2:$O8694,8,FALSE)</f>
        <v>Si</v>
      </c>
      <c r="K8" s="96" t="str">
        <f>VLOOKUP(E8,VIP!$A$2:$O12268,6,0)</f>
        <v>NO</v>
      </c>
      <c r="L8" s="98" t="s">
        <v>2228</v>
      </c>
      <c r="M8" s="101" t="s">
        <v>2568</v>
      </c>
      <c r="N8" s="99" t="s">
        <v>2476</v>
      </c>
      <c r="O8" s="96" t="s">
        <v>2478</v>
      </c>
      <c r="P8" s="128"/>
      <c r="Q8" s="130">
        <v>44266.43472222222</v>
      </c>
    </row>
    <row r="9" spans="1:18" s="102" customFormat="1" ht="18" x14ac:dyDescent="0.25">
      <c r="A9" s="96" t="str">
        <f>VLOOKUP(E9,'LISTADO ATM'!$A$2:$C$901,3,0)</f>
        <v>SUR</v>
      </c>
      <c r="B9" s="113" t="s">
        <v>2549</v>
      </c>
      <c r="C9" s="97">
        <v>44266.002141203702</v>
      </c>
      <c r="D9" s="96" t="s">
        <v>2189</v>
      </c>
      <c r="E9" s="106">
        <v>131</v>
      </c>
      <c r="F9" s="96" t="str">
        <f>VLOOKUP(E9,VIP!$A$2:$O11856,2,0)</f>
        <v>DRBR131</v>
      </c>
      <c r="G9" s="96" t="str">
        <f>VLOOKUP(E9,'LISTADO ATM'!$A$2:$B$900,2,0)</f>
        <v xml:space="preserve">ATM Oficina Baní I </v>
      </c>
      <c r="H9" s="96" t="str">
        <f>VLOOKUP(E9,VIP!$A$2:$O16777,7,FALSE)</f>
        <v>Si</v>
      </c>
      <c r="I9" s="96" t="str">
        <f>VLOOKUP(E9,VIP!$A$2:$O8742,8,FALSE)</f>
        <v>Si</v>
      </c>
      <c r="J9" s="96" t="str">
        <f>VLOOKUP(E9,VIP!$A$2:$O8692,8,FALSE)</f>
        <v>Si</v>
      </c>
      <c r="K9" s="96" t="str">
        <f>VLOOKUP(E9,VIP!$A$2:$O12266,6,0)</f>
        <v>NO</v>
      </c>
      <c r="L9" s="98" t="s">
        <v>2228</v>
      </c>
      <c r="M9" s="101" t="s">
        <v>2568</v>
      </c>
      <c r="N9" s="99" t="s">
        <v>2476</v>
      </c>
      <c r="O9" s="96" t="s">
        <v>2478</v>
      </c>
      <c r="P9" s="128"/>
      <c r="Q9" s="130">
        <v>44266.43472222222</v>
      </c>
    </row>
    <row r="10" spans="1:18" s="102" customFormat="1" ht="18" x14ac:dyDescent="0.25">
      <c r="A10" s="96" t="str">
        <f>VLOOKUP(E10,'LISTADO ATM'!$A$2:$C$901,3,0)</f>
        <v>NORTE</v>
      </c>
      <c r="B10" s="113" t="s">
        <v>2545</v>
      </c>
      <c r="C10" s="97">
        <v>44266.004953703705</v>
      </c>
      <c r="D10" s="96" t="s">
        <v>2190</v>
      </c>
      <c r="E10" s="106">
        <v>172</v>
      </c>
      <c r="F10" s="96" t="str">
        <f>VLOOKUP(E10,VIP!$A$2:$O11852,2,0)</f>
        <v>DRBR172</v>
      </c>
      <c r="G10" s="96" t="str">
        <f>VLOOKUP(E10,'LISTADO ATM'!$A$2:$B$900,2,0)</f>
        <v xml:space="preserve">ATM UNP Guaucí </v>
      </c>
      <c r="H10" s="96" t="str">
        <f>VLOOKUP(E10,VIP!$A$2:$O16773,7,FALSE)</f>
        <v>Si</v>
      </c>
      <c r="I10" s="96" t="str">
        <f>VLOOKUP(E10,VIP!$A$2:$O8738,8,FALSE)</f>
        <v>Si</v>
      </c>
      <c r="J10" s="96" t="str">
        <f>VLOOKUP(E10,VIP!$A$2:$O8688,8,FALSE)</f>
        <v>Si</v>
      </c>
      <c r="K10" s="96" t="str">
        <f>VLOOKUP(E10,VIP!$A$2:$O12262,6,0)</f>
        <v>NO</v>
      </c>
      <c r="L10" s="98" t="s">
        <v>2228</v>
      </c>
      <c r="M10" s="101" t="s">
        <v>2568</v>
      </c>
      <c r="N10" s="99" t="s">
        <v>2476</v>
      </c>
      <c r="O10" s="96" t="s">
        <v>2493</v>
      </c>
      <c r="P10" s="128"/>
      <c r="Q10" s="130">
        <v>44266.43472222222</v>
      </c>
    </row>
    <row r="11" spans="1:18" s="102" customFormat="1" ht="18" x14ac:dyDescent="0.25">
      <c r="A11" s="96" t="str">
        <f>VLOOKUP(E11,'LISTADO ATM'!$A$2:$C$901,3,0)</f>
        <v>DISTRITO NACIONAL</v>
      </c>
      <c r="B11" s="113" t="s">
        <v>2544</v>
      </c>
      <c r="C11" s="97">
        <v>44266.006620370368</v>
      </c>
      <c r="D11" s="96" t="s">
        <v>2189</v>
      </c>
      <c r="E11" s="106">
        <v>517</v>
      </c>
      <c r="F11" s="96" t="str">
        <f>VLOOKUP(E11,VIP!$A$2:$O11851,2,0)</f>
        <v>DRBR517</v>
      </c>
      <c r="G11" s="96" t="str">
        <f>VLOOKUP(E11,'LISTADO ATM'!$A$2:$B$900,2,0)</f>
        <v xml:space="preserve">ATM Autobanco Oficina Sans Soucí </v>
      </c>
      <c r="H11" s="96" t="str">
        <f>VLOOKUP(E11,VIP!$A$2:$O16772,7,FALSE)</f>
        <v>Si</v>
      </c>
      <c r="I11" s="96" t="str">
        <f>VLOOKUP(E11,VIP!$A$2:$O8737,8,FALSE)</f>
        <v>Si</v>
      </c>
      <c r="J11" s="96" t="str">
        <f>VLOOKUP(E11,VIP!$A$2:$O8687,8,FALSE)</f>
        <v>Si</v>
      </c>
      <c r="K11" s="96" t="str">
        <f>VLOOKUP(E11,VIP!$A$2:$O12261,6,0)</f>
        <v>SI</v>
      </c>
      <c r="L11" s="98" t="s">
        <v>2228</v>
      </c>
      <c r="M11" s="101" t="s">
        <v>2568</v>
      </c>
      <c r="N11" s="99" t="s">
        <v>2476</v>
      </c>
      <c r="O11" s="96" t="s">
        <v>2478</v>
      </c>
      <c r="P11" s="128"/>
      <c r="Q11" s="130">
        <v>44266.43472222222</v>
      </c>
    </row>
    <row r="12" spans="1:18" s="102" customFormat="1" ht="18" x14ac:dyDescent="0.25">
      <c r="A12" s="96" t="str">
        <f>VLOOKUP(E12,'LISTADO ATM'!$A$2:$C$901,3,0)</f>
        <v>NORTE</v>
      </c>
      <c r="B12" s="113" t="s">
        <v>2566</v>
      </c>
      <c r="C12" s="97">
        <v>44266.267129629632</v>
      </c>
      <c r="D12" s="96" t="s">
        <v>2190</v>
      </c>
      <c r="E12" s="106">
        <v>874</v>
      </c>
      <c r="F12" s="96" t="str">
        <f>VLOOKUP(E12,VIP!$A$2:$O11854,2,0)</f>
        <v>DRBR874</v>
      </c>
      <c r="G12" s="96" t="str">
        <f>VLOOKUP(E12,'LISTADO ATM'!$A$2:$B$900,2,0)</f>
        <v xml:space="preserve">ATM Zona Franca Esperanza II (Mao) </v>
      </c>
      <c r="H12" s="96" t="str">
        <f>VLOOKUP(E12,VIP!$A$2:$O16775,7,FALSE)</f>
        <v>Si</v>
      </c>
      <c r="I12" s="96" t="str">
        <f>VLOOKUP(E12,VIP!$A$2:$O8740,8,FALSE)</f>
        <v>Si</v>
      </c>
      <c r="J12" s="96" t="str">
        <f>VLOOKUP(E12,VIP!$A$2:$O8690,8,FALSE)</f>
        <v>Si</v>
      </c>
      <c r="K12" s="96" t="str">
        <f>VLOOKUP(E12,VIP!$A$2:$O12264,6,0)</f>
        <v>NO</v>
      </c>
      <c r="L12" s="98" t="s">
        <v>2228</v>
      </c>
      <c r="M12" s="101" t="s">
        <v>2568</v>
      </c>
      <c r="N12" s="99" t="s">
        <v>2476</v>
      </c>
      <c r="O12" s="96" t="s">
        <v>2493</v>
      </c>
      <c r="P12" s="128"/>
      <c r="Q12" s="130">
        <v>44266.43472222222</v>
      </c>
    </row>
    <row r="13" spans="1:18" s="102" customFormat="1" ht="18" x14ac:dyDescent="0.25">
      <c r="A13" s="96" t="str">
        <f>VLOOKUP(E13,'LISTADO ATM'!$A$2:$C$901,3,0)</f>
        <v>ESTE</v>
      </c>
      <c r="B13" s="113" t="s">
        <v>2577</v>
      </c>
      <c r="C13" s="97">
        <v>44266.352337962962</v>
      </c>
      <c r="D13" s="96" t="s">
        <v>2504</v>
      </c>
      <c r="E13" s="106">
        <v>104</v>
      </c>
      <c r="F13" s="96" t="str">
        <f>VLOOKUP(E13,VIP!$A$2:$O11857,2,0)</f>
        <v>DRBR104</v>
      </c>
      <c r="G13" s="96" t="str">
        <f>VLOOKUP(E13,'LISTADO ATM'!$A$2:$B$900,2,0)</f>
        <v xml:space="preserve">ATM Jumbo Higuey </v>
      </c>
      <c r="H13" s="96" t="str">
        <f>VLOOKUP(E13,VIP!$A$2:$O16778,7,FALSE)</f>
        <v>Si</v>
      </c>
      <c r="I13" s="96" t="str">
        <f>VLOOKUP(E13,VIP!$A$2:$O8743,8,FALSE)</f>
        <v>Si</v>
      </c>
      <c r="J13" s="96" t="str">
        <f>VLOOKUP(E13,VIP!$A$2:$O8693,8,FALSE)</f>
        <v>Si</v>
      </c>
      <c r="K13" s="96" t="str">
        <f>VLOOKUP(E13,VIP!$A$2:$O12267,6,0)</f>
        <v>NO</v>
      </c>
      <c r="L13" s="98" t="s">
        <v>2582</v>
      </c>
      <c r="M13" s="101" t="s">
        <v>2568</v>
      </c>
      <c r="N13" s="99" t="s">
        <v>2578</v>
      </c>
      <c r="O13" s="96" t="s">
        <v>2580</v>
      </c>
      <c r="P13" s="128" t="s">
        <v>2584</v>
      </c>
      <c r="Q13" s="130" t="s">
        <v>2582</v>
      </c>
    </row>
    <row r="14" spans="1:18" s="102" customFormat="1" ht="18" x14ac:dyDescent="0.25">
      <c r="A14" s="96" t="str">
        <f>VLOOKUP(E14,'LISTADO ATM'!$A$2:$C$901,3,0)</f>
        <v>SUR</v>
      </c>
      <c r="B14" s="113" t="s">
        <v>2576</v>
      </c>
      <c r="C14" s="97">
        <v>44266.377442129633</v>
      </c>
      <c r="D14" s="96" t="s">
        <v>2504</v>
      </c>
      <c r="E14" s="106">
        <v>84</v>
      </c>
      <c r="F14" s="96" t="str">
        <f>VLOOKUP(E14,VIP!$A$2:$O11856,2,0)</f>
        <v>DRBR084</v>
      </c>
      <c r="G14" s="96" t="str">
        <f>VLOOKUP(E14,'LISTADO ATM'!$A$2:$B$900,2,0)</f>
        <v xml:space="preserve">ATM Oficina Multicentro Sirena San Cristóbal </v>
      </c>
      <c r="H14" s="96" t="str">
        <f>VLOOKUP(E14,VIP!$A$2:$O16777,7,FALSE)</f>
        <v>Si</v>
      </c>
      <c r="I14" s="96" t="str">
        <f>VLOOKUP(E14,VIP!$A$2:$O8742,8,FALSE)</f>
        <v>Si</v>
      </c>
      <c r="J14" s="96" t="str">
        <f>VLOOKUP(E14,VIP!$A$2:$O8692,8,FALSE)</f>
        <v>Si</v>
      </c>
      <c r="K14" s="96" t="str">
        <f>VLOOKUP(E14,VIP!$A$2:$O12266,6,0)</f>
        <v>SI</v>
      </c>
      <c r="L14" s="98" t="s">
        <v>2582</v>
      </c>
      <c r="M14" s="101" t="s">
        <v>2568</v>
      </c>
      <c r="N14" s="99" t="s">
        <v>2578</v>
      </c>
      <c r="O14" s="96" t="s">
        <v>2580</v>
      </c>
      <c r="P14" s="128" t="s">
        <v>2584</v>
      </c>
      <c r="Q14" s="130" t="s">
        <v>2582</v>
      </c>
    </row>
    <row r="15" spans="1:18" s="102" customFormat="1" ht="18" x14ac:dyDescent="0.25">
      <c r="A15" s="96" t="str">
        <f>VLOOKUP(E15,'LISTADO ATM'!$A$2:$C$901,3,0)</f>
        <v>SUR</v>
      </c>
      <c r="B15" s="113" t="s">
        <v>2538</v>
      </c>
      <c r="C15" s="97">
        <v>44265.854953703703</v>
      </c>
      <c r="D15" s="96" t="s">
        <v>2189</v>
      </c>
      <c r="E15" s="106">
        <v>45</v>
      </c>
      <c r="F15" s="96" t="str">
        <f>VLOOKUP(E15,VIP!$A$2:$O11851,2,0)</f>
        <v>DRBR045</v>
      </c>
      <c r="G15" s="96" t="str">
        <f>VLOOKUP(E15,'LISTADO ATM'!$A$2:$B$900,2,0)</f>
        <v xml:space="preserve">ATM Oficina Tamayo </v>
      </c>
      <c r="H15" s="96" t="str">
        <f>VLOOKUP(E15,VIP!$A$2:$O16772,7,FALSE)</f>
        <v>Si</v>
      </c>
      <c r="I15" s="96" t="str">
        <f>VLOOKUP(E15,VIP!$A$2:$O8737,8,FALSE)</f>
        <v>Si</v>
      </c>
      <c r="J15" s="96" t="str">
        <f>VLOOKUP(E15,VIP!$A$2:$O8687,8,FALSE)</f>
        <v>Si</v>
      </c>
      <c r="K15" s="96" t="str">
        <f>VLOOKUP(E15,VIP!$A$2:$O12261,6,0)</f>
        <v>SI</v>
      </c>
      <c r="L15" s="98" t="s">
        <v>2254</v>
      </c>
      <c r="M15" s="101" t="s">
        <v>2568</v>
      </c>
      <c r="N15" s="99" t="s">
        <v>2476</v>
      </c>
      <c r="O15" s="96" t="s">
        <v>2478</v>
      </c>
      <c r="P15" s="128"/>
      <c r="Q15" s="130">
        <v>44266.43472222222</v>
      </c>
    </row>
    <row r="16" spans="1:18" s="102" customFormat="1" ht="18" x14ac:dyDescent="0.25">
      <c r="A16" s="96" t="str">
        <f>VLOOKUP(E16,'LISTADO ATM'!$A$2:$C$901,3,0)</f>
        <v>SUR</v>
      </c>
      <c r="B16" s="113" t="s">
        <v>2535</v>
      </c>
      <c r="C16" s="97">
        <v>44265.888483796298</v>
      </c>
      <c r="D16" s="96" t="s">
        <v>2189</v>
      </c>
      <c r="E16" s="106">
        <v>619</v>
      </c>
      <c r="F16" s="96" t="str">
        <f>VLOOKUP(E16,VIP!$A$2:$O11847,2,0)</f>
        <v>DRBR619</v>
      </c>
      <c r="G16" s="96" t="str">
        <f>VLOOKUP(E16,'LISTADO ATM'!$A$2:$B$900,2,0)</f>
        <v xml:space="preserve">ATM Academia P.N. Hatillo (San Cristóbal) </v>
      </c>
      <c r="H16" s="96" t="str">
        <f>VLOOKUP(E16,VIP!$A$2:$O16768,7,FALSE)</f>
        <v>Si</v>
      </c>
      <c r="I16" s="96" t="str">
        <f>VLOOKUP(E16,VIP!$A$2:$O8733,8,FALSE)</f>
        <v>Si</v>
      </c>
      <c r="J16" s="96" t="str">
        <f>VLOOKUP(E16,VIP!$A$2:$O8683,8,FALSE)</f>
        <v>Si</v>
      </c>
      <c r="K16" s="96" t="str">
        <f>VLOOKUP(E16,VIP!$A$2:$O12257,6,0)</f>
        <v>NO</v>
      </c>
      <c r="L16" s="98" t="s">
        <v>2254</v>
      </c>
      <c r="M16" s="101" t="s">
        <v>2568</v>
      </c>
      <c r="N16" s="99" t="s">
        <v>2476</v>
      </c>
      <c r="O16" s="96" t="s">
        <v>2478</v>
      </c>
      <c r="P16" s="128"/>
      <c r="Q16" s="130">
        <v>44266.393055555556</v>
      </c>
    </row>
    <row r="17" spans="1:17" s="102" customFormat="1" ht="18" x14ac:dyDescent="0.25">
      <c r="A17" s="96" t="str">
        <f>VLOOKUP(E17,'LISTADO ATM'!$A$2:$C$901,3,0)</f>
        <v>NORTE</v>
      </c>
      <c r="B17" s="113" t="s">
        <v>2562</v>
      </c>
      <c r="C17" s="97">
        <v>44266.34516203704</v>
      </c>
      <c r="D17" s="96" t="s">
        <v>2189</v>
      </c>
      <c r="E17" s="106">
        <v>171</v>
      </c>
      <c r="F17" s="96" t="str">
        <f>VLOOKUP(E17,VIP!$A$2:$O11850,2,0)</f>
        <v>DRBR171</v>
      </c>
      <c r="G17" s="96" t="str">
        <f>VLOOKUP(E17,'LISTADO ATM'!$A$2:$B$900,2,0)</f>
        <v xml:space="preserve">ATM Oficina Moca </v>
      </c>
      <c r="H17" s="96" t="str">
        <f>VLOOKUP(E17,VIP!$A$2:$O16771,7,FALSE)</f>
        <v>Si</v>
      </c>
      <c r="I17" s="96" t="str">
        <f>VLOOKUP(E17,VIP!$A$2:$O8736,8,FALSE)</f>
        <v>Si</v>
      </c>
      <c r="J17" s="96" t="str">
        <f>VLOOKUP(E17,VIP!$A$2:$O8686,8,FALSE)</f>
        <v>Si</v>
      </c>
      <c r="K17" s="96" t="str">
        <f>VLOOKUP(E17,VIP!$A$2:$O12260,6,0)</f>
        <v>NO</v>
      </c>
      <c r="L17" s="98" t="s">
        <v>2254</v>
      </c>
      <c r="M17" s="101" t="s">
        <v>2568</v>
      </c>
      <c r="N17" s="99" t="s">
        <v>2476</v>
      </c>
      <c r="O17" s="96" t="s">
        <v>2478</v>
      </c>
      <c r="P17" s="128"/>
      <c r="Q17" s="130">
        <v>44266.43472222222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2575</v>
      </c>
      <c r="C18" s="97">
        <v>44266.41138888889</v>
      </c>
      <c r="D18" s="96" t="s">
        <v>2504</v>
      </c>
      <c r="E18" s="106">
        <v>685</v>
      </c>
      <c r="F18" s="96" t="str">
        <f>VLOOKUP(E18,VIP!$A$2:$O11855,2,0)</f>
        <v>DRBR685</v>
      </c>
      <c r="G18" s="96" t="str">
        <f>VLOOKUP(E18,'LISTADO ATM'!$A$2:$B$900,2,0)</f>
        <v>ATM Autoservicio UASD</v>
      </c>
      <c r="H18" s="96" t="str">
        <f>VLOOKUP(E18,VIP!$A$2:$O16776,7,FALSE)</f>
        <v>NO</v>
      </c>
      <c r="I18" s="96" t="str">
        <f>VLOOKUP(E18,VIP!$A$2:$O8741,8,FALSE)</f>
        <v>SI</v>
      </c>
      <c r="J18" s="96" t="str">
        <f>VLOOKUP(E18,VIP!$A$2:$O8691,8,FALSE)</f>
        <v>SI</v>
      </c>
      <c r="K18" s="96" t="str">
        <f>VLOOKUP(E18,VIP!$A$2:$O12265,6,0)</f>
        <v>NO</v>
      </c>
      <c r="L18" s="98" t="s">
        <v>2581</v>
      </c>
      <c r="M18" s="101" t="s">
        <v>2568</v>
      </c>
      <c r="N18" s="99" t="s">
        <v>2578</v>
      </c>
      <c r="O18" s="96" t="s">
        <v>2579</v>
      </c>
      <c r="P18" s="128" t="s">
        <v>2583</v>
      </c>
      <c r="Q18" s="130" t="s">
        <v>2581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2524</v>
      </c>
      <c r="C19" s="97">
        <v>44265.457199074073</v>
      </c>
      <c r="D19" s="96" t="s">
        <v>2504</v>
      </c>
      <c r="E19" s="106">
        <v>24</v>
      </c>
      <c r="F19" s="96" t="str">
        <f>VLOOKUP(E19,VIP!$A$2:$O11829,2,0)</f>
        <v>DRBR024</v>
      </c>
      <c r="G19" s="96" t="str">
        <f>VLOOKUP(E19,'LISTADO ATM'!$A$2:$B$900,2,0)</f>
        <v xml:space="preserve">ATM Oficina Eusebio Manzueta </v>
      </c>
      <c r="H19" s="96" t="str">
        <f>VLOOKUP(E19,VIP!$A$2:$O16750,7,FALSE)</f>
        <v>No</v>
      </c>
      <c r="I19" s="96" t="str">
        <f>VLOOKUP(E19,VIP!$A$2:$O8715,8,FALSE)</f>
        <v>No</v>
      </c>
      <c r="J19" s="96" t="str">
        <f>VLOOKUP(E19,VIP!$A$2:$O8665,8,FALSE)</f>
        <v>No</v>
      </c>
      <c r="K19" s="96" t="str">
        <f>VLOOKUP(E19,VIP!$A$2:$O12239,6,0)</f>
        <v>NO</v>
      </c>
      <c r="L19" s="98" t="s">
        <v>2430</v>
      </c>
      <c r="M19" s="101" t="s">
        <v>2568</v>
      </c>
      <c r="N19" s="99" t="s">
        <v>2476</v>
      </c>
      <c r="O19" s="96" t="s">
        <v>2505</v>
      </c>
      <c r="P19" s="128"/>
      <c r="Q19" s="130">
        <v>44266.43472222222</v>
      </c>
    </row>
    <row r="20" spans="1:17" s="102" customFormat="1" ht="18" x14ac:dyDescent="0.25">
      <c r="A20" s="96" t="str">
        <f>VLOOKUP(E20,'LISTADO ATM'!$A$2:$C$901,3,0)</f>
        <v>NORTE</v>
      </c>
      <c r="B20" s="113" t="s">
        <v>2518</v>
      </c>
      <c r="C20" s="97">
        <v>44265.584456018521</v>
      </c>
      <c r="D20" s="96" t="s">
        <v>2504</v>
      </c>
      <c r="E20" s="106">
        <v>119</v>
      </c>
      <c r="F20" s="96" t="str">
        <f>VLOOKUP(E20,VIP!$A$2:$O11814,2,0)</f>
        <v>DRBR119</v>
      </c>
      <c r="G20" s="96" t="str">
        <f>VLOOKUP(E20,'LISTADO ATM'!$A$2:$B$900,2,0)</f>
        <v>ATM Oficina La Barranquita</v>
      </c>
      <c r="H20" s="96" t="str">
        <f>VLOOKUP(E20,VIP!$A$2:$O16735,7,FALSE)</f>
        <v>N/A</v>
      </c>
      <c r="I20" s="96" t="str">
        <f>VLOOKUP(E20,VIP!$A$2:$O8700,8,FALSE)</f>
        <v>N/A</v>
      </c>
      <c r="J20" s="96" t="str">
        <f>VLOOKUP(E20,VIP!$A$2:$O8650,8,FALSE)</f>
        <v>N/A</v>
      </c>
      <c r="K20" s="96" t="str">
        <f>VLOOKUP(E20,VIP!$A$2:$O12224,6,0)</f>
        <v>N/A</v>
      </c>
      <c r="L20" s="98" t="s">
        <v>2430</v>
      </c>
      <c r="M20" s="101" t="s">
        <v>2568</v>
      </c>
      <c r="N20" s="99" t="s">
        <v>2476</v>
      </c>
      <c r="O20" s="96" t="s">
        <v>2505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NORTE</v>
      </c>
      <c r="B21" s="113" t="s">
        <v>2513</v>
      </c>
      <c r="C21" s="97">
        <v>44265.616331018522</v>
      </c>
      <c r="D21" s="96" t="s">
        <v>2506</v>
      </c>
      <c r="E21" s="106">
        <v>747</v>
      </c>
      <c r="F21" s="96" t="str">
        <f>VLOOKUP(E21,VIP!$A$2:$O11805,2,0)</f>
        <v>DRBR200</v>
      </c>
      <c r="G21" s="96" t="str">
        <f>VLOOKUP(E21,'LISTADO ATM'!$A$2:$B$900,2,0)</f>
        <v xml:space="preserve">ATM Club BR (Santiago) </v>
      </c>
      <c r="H21" s="96" t="str">
        <f>VLOOKUP(E21,VIP!$A$2:$O16726,7,FALSE)</f>
        <v>Si</v>
      </c>
      <c r="I21" s="96" t="str">
        <f>VLOOKUP(E21,VIP!$A$2:$O8691,8,FALSE)</f>
        <v>Si</v>
      </c>
      <c r="J21" s="96" t="str">
        <f>VLOOKUP(E21,VIP!$A$2:$O8641,8,FALSE)</f>
        <v>Si</v>
      </c>
      <c r="K21" s="96" t="str">
        <f>VLOOKUP(E21,VIP!$A$2:$O12215,6,0)</f>
        <v>SI</v>
      </c>
      <c r="L21" s="98" t="s">
        <v>2430</v>
      </c>
      <c r="M21" s="101" t="s">
        <v>2568</v>
      </c>
      <c r="N21" s="99" t="s">
        <v>2476</v>
      </c>
      <c r="O21" s="96" t="s">
        <v>2507</v>
      </c>
      <c r="P21" s="128"/>
      <c r="Q21" s="130">
        <v>44266.43472222222</v>
      </c>
    </row>
    <row r="22" spans="1:17" s="102" customFormat="1" ht="18" x14ac:dyDescent="0.25">
      <c r="A22" s="96" t="str">
        <f>VLOOKUP(E22,'LISTADO ATM'!$A$2:$C$901,3,0)</f>
        <v>NORTE</v>
      </c>
      <c r="B22" s="113" t="s">
        <v>2529</v>
      </c>
      <c r="C22" s="97">
        <v>44265.707245370373</v>
      </c>
      <c r="D22" s="96" t="s">
        <v>2504</v>
      </c>
      <c r="E22" s="106">
        <v>138</v>
      </c>
      <c r="F22" s="96" t="str">
        <f>VLOOKUP(E22,VIP!$A$2:$O11835,2,0)</f>
        <v>DRBR138</v>
      </c>
      <c r="G22" s="96" t="str">
        <f>VLOOKUP(E22,'LISTADO ATM'!$A$2:$B$900,2,0)</f>
        <v xml:space="preserve">ATM UNP Fantino </v>
      </c>
      <c r="H22" s="96" t="str">
        <f>VLOOKUP(E22,VIP!$A$2:$O16756,7,FALSE)</f>
        <v>Si</v>
      </c>
      <c r="I22" s="96" t="str">
        <f>VLOOKUP(E22,VIP!$A$2:$O8721,8,FALSE)</f>
        <v>Si</v>
      </c>
      <c r="J22" s="96" t="str">
        <f>VLOOKUP(E22,VIP!$A$2:$O8671,8,FALSE)</f>
        <v>Si</v>
      </c>
      <c r="K22" s="96" t="str">
        <f>VLOOKUP(E22,VIP!$A$2:$O12245,6,0)</f>
        <v>NO</v>
      </c>
      <c r="L22" s="98" t="s">
        <v>2430</v>
      </c>
      <c r="M22" s="101" t="s">
        <v>2568</v>
      </c>
      <c r="N22" s="99" t="s">
        <v>2476</v>
      </c>
      <c r="O22" s="96" t="s">
        <v>2505</v>
      </c>
      <c r="P22" s="128"/>
      <c r="Q22" s="130">
        <v>44266.43472222222</v>
      </c>
    </row>
    <row r="23" spans="1:17" ht="18" x14ac:dyDescent="0.25">
      <c r="A23" s="96" t="str">
        <f>VLOOKUP(E23,'LISTADO ATM'!$A$2:$C$901,3,0)</f>
        <v>NORTE</v>
      </c>
      <c r="B23" s="113" t="s">
        <v>2527</v>
      </c>
      <c r="C23" s="97">
        <v>44265.760555555556</v>
      </c>
      <c r="D23" s="96" t="s">
        <v>2504</v>
      </c>
      <c r="E23" s="106">
        <v>965</v>
      </c>
      <c r="F23" s="96" t="str">
        <f>VLOOKUP(E23,VIP!$A$2:$O11833,2,0)</f>
        <v>DRBR965</v>
      </c>
      <c r="G23" s="96" t="str">
        <f>VLOOKUP(E23,'LISTADO ATM'!$A$2:$B$900,2,0)</f>
        <v xml:space="preserve">ATM S/M La Fuente FUN (Santiago) </v>
      </c>
      <c r="H23" s="96" t="str">
        <f>VLOOKUP(E23,VIP!$A$2:$O16754,7,FALSE)</f>
        <v>Si</v>
      </c>
      <c r="I23" s="96" t="str">
        <f>VLOOKUP(E23,VIP!$A$2:$O8719,8,FALSE)</f>
        <v>Si</v>
      </c>
      <c r="J23" s="96" t="str">
        <f>VLOOKUP(E23,VIP!$A$2:$O8669,8,FALSE)</f>
        <v>Si</v>
      </c>
      <c r="K23" s="96" t="str">
        <f>VLOOKUP(E23,VIP!$A$2:$O12243,6,0)</f>
        <v>NO</v>
      </c>
      <c r="L23" s="98" t="s">
        <v>2430</v>
      </c>
      <c r="M23" s="101" t="s">
        <v>2568</v>
      </c>
      <c r="N23" s="99" t="s">
        <v>2476</v>
      </c>
      <c r="O23" s="96" t="s">
        <v>2505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ESTE</v>
      </c>
      <c r="B24" s="113" t="s">
        <v>2555</v>
      </c>
      <c r="C24" s="97">
        <v>44265.991435185184</v>
      </c>
      <c r="D24" s="96" t="s">
        <v>2189</v>
      </c>
      <c r="E24" s="106">
        <v>386</v>
      </c>
      <c r="F24" s="96" t="str">
        <f>VLOOKUP(E24,VIP!$A$2:$O11862,2,0)</f>
        <v>DRBR386</v>
      </c>
      <c r="G24" s="96" t="str">
        <f>VLOOKUP(E24,'LISTADO ATM'!$A$2:$B$900,2,0)</f>
        <v xml:space="preserve">ATM Plaza Verón II </v>
      </c>
      <c r="H24" s="96" t="str">
        <f>VLOOKUP(E24,VIP!$A$2:$O16783,7,FALSE)</f>
        <v>Si</v>
      </c>
      <c r="I24" s="96" t="str">
        <f>VLOOKUP(E24,VIP!$A$2:$O8748,8,FALSE)</f>
        <v>Si</v>
      </c>
      <c r="J24" s="96" t="str">
        <f>VLOOKUP(E24,VIP!$A$2:$O8698,8,FALSE)</f>
        <v>Si</v>
      </c>
      <c r="K24" s="96" t="str">
        <f>VLOOKUP(E24,VIP!$A$2:$O12272,6,0)</f>
        <v>NO</v>
      </c>
      <c r="L24" s="98" t="s">
        <v>2492</v>
      </c>
      <c r="M24" s="101" t="s">
        <v>2568</v>
      </c>
      <c r="N24" s="99" t="s">
        <v>2476</v>
      </c>
      <c r="O24" s="96" t="s">
        <v>2478</v>
      </c>
      <c r="P24" s="128"/>
      <c r="Q24" s="130">
        <v>44266.43472222222</v>
      </c>
    </row>
    <row r="25" spans="1:17" ht="18" x14ac:dyDescent="0.25">
      <c r="A25" s="96" t="str">
        <f>VLOOKUP(E25,'LISTADO ATM'!$A$2:$C$901,3,0)</f>
        <v>ESTE</v>
      </c>
      <c r="B25" s="113" t="s">
        <v>2541</v>
      </c>
      <c r="C25" s="97">
        <v>44266.024895833332</v>
      </c>
      <c r="D25" s="96" t="s">
        <v>2189</v>
      </c>
      <c r="E25" s="106">
        <v>67</v>
      </c>
      <c r="F25" s="96" t="str">
        <f>VLOOKUP(E25,VIP!$A$2:$O11848,2,0)</f>
        <v>DRBR067</v>
      </c>
      <c r="G25" s="96" t="str">
        <f>VLOOKUP(E25,'LISTADO ATM'!$A$2:$B$900,2,0)</f>
        <v xml:space="preserve">ATM Hotel NaturaPark (Punta Cana) </v>
      </c>
      <c r="H25" s="96" t="str">
        <f>VLOOKUP(E25,VIP!$A$2:$O16769,7,FALSE)</f>
        <v>Si</v>
      </c>
      <c r="I25" s="96" t="str">
        <f>VLOOKUP(E25,VIP!$A$2:$O8734,8,FALSE)</f>
        <v>Si</v>
      </c>
      <c r="J25" s="96" t="str">
        <f>VLOOKUP(E25,VIP!$A$2:$O8684,8,FALSE)</f>
        <v>Si</v>
      </c>
      <c r="K25" s="96" t="str">
        <f>VLOOKUP(E25,VIP!$A$2:$O12258,6,0)</f>
        <v>NO</v>
      </c>
      <c r="L25" s="98" t="s">
        <v>2492</v>
      </c>
      <c r="M25" s="101" t="s">
        <v>2568</v>
      </c>
      <c r="N25" s="99" t="s">
        <v>2476</v>
      </c>
      <c r="O25" s="96" t="s">
        <v>2478</v>
      </c>
      <c r="P25" s="128"/>
      <c r="Q25" s="130">
        <v>44266.43472222222</v>
      </c>
    </row>
    <row r="26" spans="1:17" ht="18" x14ac:dyDescent="0.25">
      <c r="A26" s="96" t="str">
        <f>VLOOKUP(E26,'LISTADO ATM'!$A$2:$C$901,3,0)</f>
        <v>DISTRITO NACIONAL</v>
      </c>
      <c r="B26" s="113" t="s">
        <v>2502</v>
      </c>
      <c r="C26" s="97">
        <v>44263.495428240742</v>
      </c>
      <c r="D26" s="96" t="s">
        <v>2189</v>
      </c>
      <c r="E26" s="106">
        <v>908</v>
      </c>
      <c r="F26" s="96" t="str">
        <f>VLOOKUP(E26,VIP!$A$2:$O11759,2,0)</f>
        <v>DRBR16D</v>
      </c>
      <c r="G26" s="96" t="str">
        <f>VLOOKUP(E26,'LISTADO ATM'!$A$2:$B$900,2,0)</f>
        <v xml:space="preserve">ATM Oficina Plaza Botánika </v>
      </c>
      <c r="H26" s="96" t="str">
        <f>VLOOKUP(E26,VIP!$A$2:$O16680,7,FALSE)</f>
        <v>Si</v>
      </c>
      <c r="I26" s="96" t="str">
        <f>VLOOKUP(E26,VIP!$A$2:$O8645,8,FALSE)</f>
        <v>Si</v>
      </c>
      <c r="J26" s="96" t="str">
        <f>VLOOKUP(E26,VIP!$A$2:$O8595,8,FALSE)</f>
        <v>Si</v>
      </c>
      <c r="K26" s="96" t="str">
        <f>VLOOKUP(E26,VIP!$A$2:$O12169,6,0)</f>
        <v>NO</v>
      </c>
      <c r="L26" s="98" t="s">
        <v>2228</v>
      </c>
      <c r="M26" s="99" t="s">
        <v>2469</v>
      </c>
      <c r="N26" s="99" t="s">
        <v>2500</v>
      </c>
      <c r="O26" s="96" t="s">
        <v>2478</v>
      </c>
      <c r="P26" s="101"/>
      <c r="Q26" s="100" t="s">
        <v>2228</v>
      </c>
    </row>
    <row r="27" spans="1:17" ht="18" x14ac:dyDescent="0.25">
      <c r="A27" s="96" t="str">
        <f>VLOOKUP(E27,'LISTADO ATM'!$A$2:$C$901,3,0)</f>
        <v>DISTRITO NACIONAL</v>
      </c>
      <c r="B27" s="113" t="s">
        <v>2501</v>
      </c>
      <c r="C27" s="97">
        <v>44263.496076388888</v>
      </c>
      <c r="D27" s="96" t="s">
        <v>2189</v>
      </c>
      <c r="E27" s="106">
        <v>800</v>
      </c>
      <c r="F27" s="96" t="str">
        <f>VLOOKUP(E27,VIP!$A$2:$O11758,2,0)</f>
        <v>DRBR800</v>
      </c>
      <c r="G27" s="96" t="str">
        <f>VLOOKUP(E27,'LISTADO ATM'!$A$2:$B$900,2,0)</f>
        <v xml:space="preserve">ATM Estación Next Dipsa Pedro Livio Cedeño </v>
      </c>
      <c r="H27" s="96" t="str">
        <f>VLOOKUP(E27,VIP!$A$2:$O16679,7,FALSE)</f>
        <v>Si</v>
      </c>
      <c r="I27" s="96" t="str">
        <f>VLOOKUP(E27,VIP!$A$2:$O8644,8,FALSE)</f>
        <v>Si</v>
      </c>
      <c r="J27" s="96" t="str">
        <f>VLOOKUP(E27,VIP!$A$2:$O8594,8,FALSE)</f>
        <v>Si</v>
      </c>
      <c r="K27" s="96" t="str">
        <f>VLOOKUP(E27,VIP!$A$2:$O12168,6,0)</f>
        <v>NO</v>
      </c>
      <c r="L27" s="98" t="s">
        <v>2228</v>
      </c>
      <c r="M27" s="99" t="s">
        <v>2469</v>
      </c>
      <c r="N27" s="99" t="s">
        <v>2500</v>
      </c>
      <c r="O27" s="96" t="s">
        <v>2478</v>
      </c>
      <c r="P27" s="101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2510</v>
      </c>
      <c r="C28" s="97">
        <v>44264.918171296296</v>
      </c>
      <c r="D28" s="96" t="s">
        <v>2189</v>
      </c>
      <c r="E28" s="106">
        <v>900</v>
      </c>
      <c r="F28" s="96" t="str">
        <f>VLOOKUP(E28,VIP!$A$2:$O11790,2,0)</f>
        <v>DRBR900</v>
      </c>
      <c r="G28" s="96" t="str">
        <f>VLOOKUP(E28,'LISTADO ATM'!$A$2:$B$900,2,0)</f>
        <v xml:space="preserve">ATM UNP Merca Santo Domingo </v>
      </c>
      <c r="H28" s="96" t="str">
        <f>VLOOKUP(E28,VIP!$A$2:$O16711,7,FALSE)</f>
        <v>Si</v>
      </c>
      <c r="I28" s="96" t="str">
        <f>VLOOKUP(E28,VIP!$A$2:$O8676,8,FALSE)</f>
        <v>Si</v>
      </c>
      <c r="J28" s="96" t="str">
        <f>VLOOKUP(E28,VIP!$A$2:$O8626,8,FALSE)</f>
        <v>Si</v>
      </c>
      <c r="K28" s="96" t="str">
        <f>VLOOKUP(E28,VIP!$A$2:$O12200,6,0)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8"/>
      <c r="Q28" s="100" t="s">
        <v>2228</v>
      </c>
    </row>
    <row r="29" spans="1:17" ht="18" x14ac:dyDescent="0.25">
      <c r="A29" s="96" t="str">
        <f>VLOOKUP(E29,'LISTADO ATM'!$A$2:$C$901,3,0)</f>
        <v>DISTRITO NACIONAL</v>
      </c>
      <c r="B29" s="113" t="s">
        <v>2523</v>
      </c>
      <c r="C29" s="97">
        <v>44265.461238425924</v>
      </c>
      <c r="D29" s="96" t="s">
        <v>2189</v>
      </c>
      <c r="E29" s="106">
        <v>879</v>
      </c>
      <c r="F29" s="96" t="str">
        <f>VLOOKUP(E29,VIP!$A$2:$O11828,2,0)</f>
        <v>DRBR879</v>
      </c>
      <c r="G29" s="96" t="str">
        <f>VLOOKUP(E29,'LISTADO ATM'!$A$2:$B$900,2,0)</f>
        <v xml:space="preserve">ATM Plaza Metropolitana </v>
      </c>
      <c r="H29" s="96" t="str">
        <f>VLOOKUP(E29,VIP!$A$2:$O16749,7,FALSE)</f>
        <v>Si</v>
      </c>
      <c r="I29" s="96" t="str">
        <f>VLOOKUP(E29,VIP!$A$2:$O8714,8,FALSE)</f>
        <v>Si</v>
      </c>
      <c r="J29" s="96" t="str">
        <f>VLOOKUP(E29,VIP!$A$2:$O8664,8,FALSE)</f>
        <v>Si</v>
      </c>
      <c r="K29" s="96" t="str">
        <f>VLOOKUP(E29,VIP!$A$2:$O12238,6,0)</f>
        <v>NO</v>
      </c>
      <c r="L29" s="98" t="s">
        <v>2228</v>
      </c>
      <c r="M29" s="99" t="s">
        <v>2469</v>
      </c>
      <c r="N29" s="99" t="s">
        <v>2500</v>
      </c>
      <c r="O29" s="96" t="s">
        <v>2478</v>
      </c>
      <c r="P29" s="128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 t="s">
        <v>2522</v>
      </c>
      <c r="C30" s="97">
        <v>44265.462118055555</v>
      </c>
      <c r="D30" s="96" t="s">
        <v>2189</v>
      </c>
      <c r="E30" s="106">
        <v>688</v>
      </c>
      <c r="F30" s="96" t="str">
        <f>VLOOKUP(E30,VIP!$A$2:$O11827,2,0)</f>
        <v>DRBR688</v>
      </c>
      <c r="G30" s="96" t="str">
        <f>VLOOKUP(E30,'LISTADO ATM'!$A$2:$B$900,2,0)</f>
        <v>ATM Innova Centro Ave. Kennedy</v>
      </c>
      <c r="H30" s="96" t="str">
        <f>VLOOKUP(E30,VIP!$A$2:$O16748,7,FALSE)</f>
        <v>Si</v>
      </c>
      <c r="I30" s="96" t="str">
        <f>VLOOKUP(E30,VIP!$A$2:$O8713,8,FALSE)</f>
        <v>Si</v>
      </c>
      <c r="J30" s="96" t="str">
        <f>VLOOKUP(E30,VIP!$A$2:$O8663,8,FALSE)</f>
        <v>Si</v>
      </c>
      <c r="K30" s="96" t="str">
        <f>VLOOKUP(E30,VIP!$A$2:$O12237,6,0)</f>
        <v>NO</v>
      </c>
      <c r="L30" s="98" t="s">
        <v>2228</v>
      </c>
      <c r="M30" s="99" t="s">
        <v>2469</v>
      </c>
      <c r="N30" s="99" t="s">
        <v>2500</v>
      </c>
      <c r="O30" s="96" t="s">
        <v>2478</v>
      </c>
      <c r="P30" s="128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2519</v>
      </c>
      <c r="C31" s="97">
        <v>44265.532488425924</v>
      </c>
      <c r="D31" s="96" t="s">
        <v>2189</v>
      </c>
      <c r="E31" s="106">
        <v>552</v>
      </c>
      <c r="F31" s="96" t="str">
        <f>VLOOKUP(E31,VIP!$A$2:$O11815,2,0)</f>
        <v>DRBR323</v>
      </c>
      <c r="G31" s="96" t="str">
        <f>VLOOKUP(E31,'LISTADO ATM'!$A$2:$B$900,2,0)</f>
        <v xml:space="preserve">ATM Suprema Corte de Justicia </v>
      </c>
      <c r="H31" s="96" t="str">
        <f>VLOOKUP(E31,VIP!$A$2:$O16736,7,FALSE)</f>
        <v>Si</v>
      </c>
      <c r="I31" s="96" t="str">
        <f>VLOOKUP(E31,VIP!$A$2:$O8701,8,FALSE)</f>
        <v>Si</v>
      </c>
      <c r="J31" s="96" t="str">
        <f>VLOOKUP(E31,VIP!$A$2:$O8651,8,FALSE)</f>
        <v>Si</v>
      </c>
      <c r="K31" s="96" t="str">
        <f>VLOOKUP(E31,VIP!$A$2:$O12225,6,0)</f>
        <v>NO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28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 t="s">
        <v>2534</v>
      </c>
      <c r="C32" s="97">
        <v>44265.634722222225</v>
      </c>
      <c r="D32" s="96" t="s">
        <v>2189</v>
      </c>
      <c r="E32" s="106">
        <v>929</v>
      </c>
      <c r="F32" s="96" t="str">
        <f>VLOOKUP(E32,VIP!$A$2:$O11842,2,0)</f>
        <v>DRBR929</v>
      </c>
      <c r="G32" s="96" t="str">
        <f>VLOOKUP(E32,'LISTADO ATM'!$A$2:$B$900,2,0)</f>
        <v>ATM Autoservicio Nacional El Conde</v>
      </c>
      <c r="H32" s="96" t="str">
        <f>VLOOKUP(E32,VIP!$A$2:$O16763,7,FALSE)</f>
        <v>Si</v>
      </c>
      <c r="I32" s="96" t="str">
        <f>VLOOKUP(E32,VIP!$A$2:$O8728,8,FALSE)</f>
        <v>Si</v>
      </c>
      <c r="J32" s="96" t="str">
        <f>VLOOKUP(E32,VIP!$A$2:$O8678,8,FALSE)</f>
        <v>Si</v>
      </c>
      <c r="K32" s="96" t="str">
        <f>VLOOKUP(E32,VIP!$A$2:$O12252,6,0)</f>
        <v>NO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ESTE</v>
      </c>
      <c r="B33" s="113" t="s">
        <v>2533</v>
      </c>
      <c r="C33" s="97">
        <v>44265.656273148146</v>
      </c>
      <c r="D33" s="96" t="s">
        <v>2189</v>
      </c>
      <c r="E33" s="106">
        <v>217</v>
      </c>
      <c r="F33" s="96" t="str">
        <f>VLOOKUP(E33,VIP!$A$2:$O11840,2,0)</f>
        <v>DRBR217</v>
      </c>
      <c r="G33" s="96" t="str">
        <f>VLOOKUP(E33,'LISTADO ATM'!$A$2:$B$900,2,0)</f>
        <v xml:space="preserve">ATM Oficina Bávaro </v>
      </c>
      <c r="H33" s="96" t="str">
        <f>VLOOKUP(E33,VIP!$A$2:$O16761,7,FALSE)</f>
        <v>Si</v>
      </c>
      <c r="I33" s="96" t="str">
        <f>VLOOKUP(E33,VIP!$A$2:$O8726,8,FALSE)</f>
        <v>Si</v>
      </c>
      <c r="J33" s="96" t="str">
        <f>VLOOKUP(E33,VIP!$A$2:$O8676,8,FALSE)</f>
        <v>Si</v>
      </c>
      <c r="K33" s="96" t="str">
        <f>VLOOKUP(E33,VIP!$A$2:$O12250,6,0)</f>
        <v>NO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28"/>
      <c r="Q33" s="100" t="s">
        <v>2228</v>
      </c>
    </row>
    <row r="34" spans="1:17" ht="18" x14ac:dyDescent="0.25">
      <c r="A34" s="96" t="str">
        <f>VLOOKUP(E34,'LISTADO ATM'!$A$2:$C$901,3,0)</f>
        <v>DISTRITO NACIONAL</v>
      </c>
      <c r="B34" s="113" t="s">
        <v>2532</v>
      </c>
      <c r="C34" s="97">
        <v>44265.658703703702</v>
      </c>
      <c r="D34" s="96" t="s">
        <v>2189</v>
      </c>
      <c r="E34" s="106">
        <v>118</v>
      </c>
      <c r="F34" s="96" t="str">
        <f>VLOOKUP(E34,VIP!$A$2:$O11839,2,0)</f>
        <v>DRBR118</v>
      </c>
      <c r="G34" s="96" t="str">
        <f>VLOOKUP(E34,'LISTADO ATM'!$A$2:$B$900,2,0)</f>
        <v>ATM Plaza Torino</v>
      </c>
      <c r="H34" s="96" t="str">
        <f>VLOOKUP(E34,VIP!$A$2:$O16760,7,FALSE)</f>
        <v>N/A</v>
      </c>
      <c r="I34" s="96" t="str">
        <f>VLOOKUP(E34,VIP!$A$2:$O8725,8,FALSE)</f>
        <v>N/A</v>
      </c>
      <c r="J34" s="96" t="str">
        <f>VLOOKUP(E34,VIP!$A$2:$O8675,8,FALSE)</f>
        <v>N/A</v>
      </c>
      <c r="K34" s="96" t="str">
        <f>VLOOKUP(E34,VIP!$A$2:$O12249,6,0)</f>
        <v>N/A</v>
      </c>
      <c r="L34" s="98" t="s">
        <v>2228</v>
      </c>
      <c r="M34" s="99" t="s">
        <v>2469</v>
      </c>
      <c r="N34" s="99" t="s">
        <v>2476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 t="s">
        <v>2537</v>
      </c>
      <c r="C35" s="97">
        <v>44265.86347222222</v>
      </c>
      <c r="D35" s="96" t="s">
        <v>2189</v>
      </c>
      <c r="E35" s="106">
        <v>406</v>
      </c>
      <c r="F35" s="96" t="str">
        <f>VLOOKUP(E35,VIP!$A$2:$O11850,2,0)</f>
        <v>DRBR406</v>
      </c>
      <c r="G35" s="96" t="str">
        <f>VLOOKUP(E35,'LISTADO ATM'!$A$2:$B$900,2,0)</f>
        <v xml:space="preserve">ATM UNP Plaza Lama Máximo Gómez </v>
      </c>
      <c r="H35" s="96" t="str">
        <f>VLOOKUP(E35,VIP!$A$2:$O16771,7,FALSE)</f>
        <v>Si</v>
      </c>
      <c r="I35" s="96" t="str">
        <f>VLOOKUP(E35,VIP!$A$2:$O8736,8,FALSE)</f>
        <v>Si</v>
      </c>
      <c r="J35" s="96" t="str">
        <f>VLOOKUP(E35,VIP!$A$2:$O8686,8,FALSE)</f>
        <v>Si</v>
      </c>
      <c r="K35" s="96" t="str">
        <f>VLOOKUP(E35,VIP!$A$2:$O12260,6,0)</f>
        <v>SI</v>
      </c>
      <c r="L35" s="98" t="s">
        <v>2228</v>
      </c>
      <c r="M35" s="99" t="s">
        <v>2469</v>
      </c>
      <c r="N35" s="99" t="s">
        <v>2476</v>
      </c>
      <c r="O35" s="96" t="s">
        <v>2478</v>
      </c>
      <c r="P35" s="128"/>
      <c r="Q35" s="100" t="s">
        <v>2228</v>
      </c>
    </row>
    <row r="36" spans="1:17" ht="18" x14ac:dyDescent="0.25">
      <c r="A36" s="96" t="str">
        <f>VLOOKUP(E36,'LISTADO ATM'!$A$2:$C$901,3,0)</f>
        <v>DISTRITO NACIONAL</v>
      </c>
      <c r="B36" s="113" t="s">
        <v>2558</v>
      </c>
      <c r="C36" s="97">
        <v>44265.981053240743</v>
      </c>
      <c r="D36" s="96" t="s">
        <v>2189</v>
      </c>
      <c r="E36" s="106">
        <v>527</v>
      </c>
      <c r="F36" s="96" t="str">
        <f>VLOOKUP(E36,VIP!$A$2:$O11865,2,0)</f>
        <v>DRBR527</v>
      </c>
      <c r="G36" s="96" t="str">
        <f>VLOOKUP(E36,'LISTADO ATM'!$A$2:$B$900,2,0)</f>
        <v>ATM Oficina Zona Oriental II</v>
      </c>
      <c r="H36" s="96" t="str">
        <f>VLOOKUP(E36,VIP!$A$2:$O16786,7,FALSE)</f>
        <v>Si</v>
      </c>
      <c r="I36" s="96" t="str">
        <f>VLOOKUP(E36,VIP!$A$2:$O8751,8,FALSE)</f>
        <v>Si</v>
      </c>
      <c r="J36" s="96" t="str">
        <f>VLOOKUP(E36,VIP!$A$2:$O8701,8,FALSE)</f>
        <v>Si</v>
      </c>
      <c r="K36" s="96" t="str">
        <f>VLOOKUP(E36,VIP!$A$2:$O12275,6,0)</f>
        <v>SI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28"/>
      <c r="Q36" s="99" t="s">
        <v>2228</v>
      </c>
    </row>
    <row r="37" spans="1:17" ht="18" x14ac:dyDescent="0.25">
      <c r="A37" s="96" t="str">
        <f>VLOOKUP(E37,'LISTADO ATM'!$A$2:$C$901,3,0)</f>
        <v>ESTE</v>
      </c>
      <c r="B37" s="113" t="s">
        <v>2554</v>
      </c>
      <c r="C37" s="97">
        <v>44265.992627314816</v>
      </c>
      <c r="D37" s="96" t="s">
        <v>2189</v>
      </c>
      <c r="E37" s="106">
        <v>293</v>
      </c>
      <c r="F37" s="96" t="str">
        <f>VLOOKUP(E37,VIP!$A$2:$O11861,2,0)</f>
        <v>DRBR293</v>
      </c>
      <c r="G37" s="96" t="str">
        <f>VLOOKUP(E37,'LISTADO ATM'!$A$2:$B$900,2,0)</f>
        <v xml:space="preserve">ATM S/M Nueva Visión (San Pedro) </v>
      </c>
      <c r="H37" s="96" t="str">
        <f>VLOOKUP(E37,VIP!$A$2:$O16782,7,FALSE)</f>
        <v>Si</v>
      </c>
      <c r="I37" s="96" t="str">
        <f>VLOOKUP(E37,VIP!$A$2:$O8747,8,FALSE)</f>
        <v>Si</v>
      </c>
      <c r="J37" s="96" t="str">
        <f>VLOOKUP(E37,VIP!$A$2:$O8697,8,FALSE)</f>
        <v>Si</v>
      </c>
      <c r="K37" s="96" t="str">
        <f>VLOOKUP(E37,VIP!$A$2:$O12271,6,0)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28"/>
      <c r="Q37" s="99" t="s">
        <v>2228</v>
      </c>
    </row>
    <row r="38" spans="1:17" ht="18" x14ac:dyDescent="0.25">
      <c r="A38" s="96" t="str">
        <f>VLOOKUP(E38,'LISTADO ATM'!$A$2:$C$901,3,0)</f>
        <v>DISTRITO NACIONAL</v>
      </c>
      <c r="B38" s="113" t="s">
        <v>2553</v>
      </c>
      <c r="C38" s="97">
        <v>44265.993067129632</v>
      </c>
      <c r="D38" s="96" t="s">
        <v>2189</v>
      </c>
      <c r="E38" s="106">
        <v>551</v>
      </c>
      <c r="F38" s="96" t="str">
        <f>VLOOKUP(E38,VIP!$A$2:$O11860,2,0)</f>
        <v>DRBR01C</v>
      </c>
      <c r="G38" s="96" t="str">
        <f>VLOOKUP(E38,'LISTADO ATM'!$A$2:$B$900,2,0)</f>
        <v xml:space="preserve">ATM Oficina Padre Castellanos </v>
      </c>
      <c r="H38" s="96" t="str">
        <f>VLOOKUP(E38,VIP!$A$2:$O16781,7,FALSE)</f>
        <v>Si</v>
      </c>
      <c r="I38" s="96" t="str">
        <f>VLOOKUP(E38,VIP!$A$2:$O8746,8,FALSE)</f>
        <v>Si</v>
      </c>
      <c r="J38" s="96" t="str">
        <f>VLOOKUP(E38,VIP!$A$2:$O8696,8,FALSE)</f>
        <v>Si</v>
      </c>
      <c r="K38" s="96" t="str">
        <f>VLOOKUP(E38,VIP!$A$2:$O12270,6,0)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28"/>
      <c r="Q38" s="99" t="s">
        <v>2228</v>
      </c>
    </row>
    <row r="39" spans="1:17" ht="18" x14ac:dyDescent="0.25">
      <c r="A39" s="96" t="str">
        <f>VLOOKUP(E39,'LISTADO ATM'!$A$2:$C$901,3,0)</f>
        <v>DISTRITO NACIONAL</v>
      </c>
      <c r="B39" s="113" t="s">
        <v>2552</v>
      </c>
      <c r="C39" s="97">
        <v>44265.996562499997</v>
      </c>
      <c r="D39" s="96" t="s">
        <v>2189</v>
      </c>
      <c r="E39" s="106">
        <v>570</v>
      </c>
      <c r="F39" s="96" t="str">
        <f>VLOOKUP(E39,VIP!$A$2:$O11859,2,0)</f>
        <v>DRBR478</v>
      </c>
      <c r="G39" s="96" t="str">
        <f>VLOOKUP(E39,'LISTADO ATM'!$A$2:$B$900,2,0)</f>
        <v xml:space="preserve">ATM S/M Liverpool Villa Mella </v>
      </c>
      <c r="H39" s="96" t="str">
        <f>VLOOKUP(E39,VIP!$A$2:$O16780,7,FALSE)</f>
        <v>Si</v>
      </c>
      <c r="I39" s="96" t="str">
        <f>VLOOKUP(E39,VIP!$A$2:$O8745,8,FALSE)</f>
        <v>Si</v>
      </c>
      <c r="J39" s="96" t="str">
        <f>VLOOKUP(E39,VIP!$A$2:$O8695,8,FALSE)</f>
        <v>Si</v>
      </c>
      <c r="K39" s="96" t="str">
        <f>VLOOKUP(E39,VIP!$A$2:$O12269,6,0)</f>
        <v>NO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99" t="s">
        <v>2228</v>
      </c>
    </row>
    <row r="40" spans="1:17" ht="18" x14ac:dyDescent="0.25">
      <c r="A40" s="96" t="str">
        <f>VLOOKUP(E40,'LISTADO ATM'!$A$2:$C$901,3,0)</f>
        <v>DISTRITO NACIONAL</v>
      </c>
      <c r="B40" s="113" t="s">
        <v>2550</v>
      </c>
      <c r="C40" s="97">
        <v>44265.999293981484</v>
      </c>
      <c r="D40" s="96" t="s">
        <v>2189</v>
      </c>
      <c r="E40" s="106">
        <v>821</v>
      </c>
      <c r="F40" s="96" t="str">
        <f>VLOOKUP(E40,VIP!$A$2:$O11857,2,0)</f>
        <v>DRBR821</v>
      </c>
      <c r="G40" s="96" t="str">
        <f>VLOOKUP(E40,'LISTADO ATM'!$A$2:$B$900,2,0)</f>
        <v xml:space="preserve">ATM S/M Bravo Churchill </v>
      </c>
      <c r="H40" s="96" t="str">
        <f>VLOOKUP(E40,VIP!$A$2:$O16778,7,FALSE)</f>
        <v>Si</v>
      </c>
      <c r="I40" s="96" t="str">
        <f>VLOOKUP(E40,VIP!$A$2:$O8743,8,FALSE)</f>
        <v>No</v>
      </c>
      <c r="J40" s="96" t="str">
        <f>VLOOKUP(E40,VIP!$A$2:$O8693,8,FALSE)</f>
        <v>No</v>
      </c>
      <c r="K40" s="96" t="str">
        <f>VLOOKUP(E40,VIP!$A$2:$O12267,6,0)</f>
        <v>SI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28"/>
      <c r="Q40" s="99" t="s">
        <v>2228</v>
      </c>
    </row>
    <row r="41" spans="1:17" ht="18" x14ac:dyDescent="0.25">
      <c r="A41" s="96" t="str">
        <f>VLOOKUP(E41,'LISTADO ATM'!$A$2:$C$901,3,0)</f>
        <v>DISTRITO NACIONAL</v>
      </c>
      <c r="B41" s="113" t="s">
        <v>2548</v>
      </c>
      <c r="C41" s="97">
        <v>44266.002708333333</v>
      </c>
      <c r="D41" s="96" t="s">
        <v>2189</v>
      </c>
      <c r="E41" s="106">
        <v>237</v>
      </c>
      <c r="F41" s="96" t="str">
        <f>VLOOKUP(E41,VIP!$A$2:$O11855,2,0)</f>
        <v>DRBR237</v>
      </c>
      <c r="G41" s="96" t="str">
        <f>VLOOKUP(E41,'LISTADO ATM'!$A$2:$B$900,2,0)</f>
        <v xml:space="preserve">ATM UNP Plaza Vásquez </v>
      </c>
      <c r="H41" s="96" t="str">
        <f>VLOOKUP(E41,VIP!$A$2:$O16776,7,FALSE)</f>
        <v>Si</v>
      </c>
      <c r="I41" s="96" t="str">
        <f>VLOOKUP(E41,VIP!$A$2:$O8741,8,FALSE)</f>
        <v>Si</v>
      </c>
      <c r="J41" s="96" t="str">
        <f>VLOOKUP(E41,VIP!$A$2:$O8691,8,FALSE)</f>
        <v>Si</v>
      </c>
      <c r="K41" s="96" t="str">
        <f>VLOOKUP(E41,VIP!$A$2:$O12265,6,0)</f>
        <v>SI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99" t="s">
        <v>2228</v>
      </c>
    </row>
    <row r="42" spans="1:17" ht="18" x14ac:dyDescent="0.25">
      <c r="A42" s="96" t="str">
        <f>VLOOKUP(E42,'LISTADO ATM'!$A$2:$C$901,3,0)</f>
        <v>DISTRITO NACIONAL</v>
      </c>
      <c r="B42" s="113" t="s">
        <v>2547</v>
      </c>
      <c r="C42" s="97">
        <v>44266.003738425927</v>
      </c>
      <c r="D42" s="96" t="s">
        <v>2189</v>
      </c>
      <c r="E42" s="106">
        <v>57</v>
      </c>
      <c r="F42" s="96" t="str">
        <f>VLOOKUP(E42,VIP!$A$2:$O11854,2,0)</f>
        <v>DRBR057</v>
      </c>
      <c r="G42" s="96" t="str">
        <f>VLOOKUP(E42,'LISTADO ATM'!$A$2:$B$900,2,0)</f>
        <v xml:space="preserve">ATM Oficina Malecon Center </v>
      </c>
      <c r="H42" s="96" t="str">
        <f>VLOOKUP(E42,VIP!$A$2:$O16775,7,FALSE)</f>
        <v>Si</v>
      </c>
      <c r="I42" s="96" t="str">
        <f>VLOOKUP(E42,VIP!$A$2:$O8740,8,FALSE)</f>
        <v>Si</v>
      </c>
      <c r="J42" s="96" t="str">
        <f>VLOOKUP(E42,VIP!$A$2:$O8690,8,FALSE)</f>
        <v>Si</v>
      </c>
      <c r="K42" s="96" t="str">
        <f>VLOOKUP(E42,VIP!$A$2:$O12264,6,0)</f>
        <v>NO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8"/>
      <c r="Q42" s="99" t="s">
        <v>2228</v>
      </c>
    </row>
    <row r="43" spans="1:17" ht="18" x14ac:dyDescent="0.25">
      <c r="A43" s="96" t="str">
        <f>VLOOKUP(E43,'LISTADO ATM'!$A$2:$C$901,3,0)</f>
        <v>DISTRITO NACIONAL</v>
      </c>
      <c r="B43" s="113" t="s">
        <v>2546</v>
      </c>
      <c r="C43" s="97">
        <v>44266.004143518519</v>
      </c>
      <c r="D43" s="96" t="s">
        <v>2189</v>
      </c>
      <c r="E43" s="106">
        <v>115</v>
      </c>
      <c r="F43" s="96" t="str">
        <f>VLOOKUP(E43,VIP!$A$2:$O11853,2,0)</f>
        <v>DRBR115</v>
      </c>
      <c r="G43" s="96" t="str">
        <f>VLOOKUP(E43,'LISTADO ATM'!$A$2:$B$900,2,0)</f>
        <v xml:space="preserve">ATM Oficina Megacentro I </v>
      </c>
      <c r="H43" s="96" t="str">
        <f>VLOOKUP(E43,VIP!$A$2:$O16774,7,FALSE)</f>
        <v>Si</v>
      </c>
      <c r="I43" s="96" t="str">
        <f>VLOOKUP(E43,VIP!$A$2:$O8739,8,FALSE)</f>
        <v>Si</v>
      </c>
      <c r="J43" s="96" t="str">
        <f>VLOOKUP(E43,VIP!$A$2:$O8689,8,FALSE)</f>
        <v>Si</v>
      </c>
      <c r="K43" s="96" t="str">
        <f>VLOOKUP(E43,VIP!$A$2:$O12263,6,0)</f>
        <v>SI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8"/>
      <c r="Q43" s="99" t="s">
        <v>2228</v>
      </c>
    </row>
    <row r="44" spans="1:17" ht="18" x14ac:dyDescent="0.25">
      <c r="A44" s="96" t="str">
        <f>VLOOKUP(E44,'LISTADO ATM'!$A$2:$C$901,3,0)</f>
        <v>NORTE</v>
      </c>
      <c r="B44" s="113" t="s">
        <v>2567</v>
      </c>
      <c r="C44" s="97">
        <v>44266.053796296299</v>
      </c>
      <c r="D44" s="96" t="s">
        <v>2190</v>
      </c>
      <c r="E44" s="106">
        <v>854</v>
      </c>
      <c r="F44" s="96" t="str">
        <f>VLOOKUP(E44,VIP!$A$2:$O11855,2,0)</f>
        <v>DRBR854</v>
      </c>
      <c r="G44" s="96" t="str">
        <f>VLOOKUP(E44,'LISTADO ATM'!$A$2:$B$900,2,0)</f>
        <v xml:space="preserve">ATM Centro Comercial Blanco Batista </v>
      </c>
      <c r="H44" s="96" t="str">
        <f>VLOOKUP(E44,VIP!$A$2:$O16776,7,FALSE)</f>
        <v>Si</v>
      </c>
      <c r="I44" s="96" t="str">
        <f>VLOOKUP(E44,VIP!$A$2:$O8741,8,FALSE)</f>
        <v>Si</v>
      </c>
      <c r="J44" s="96" t="str">
        <f>VLOOKUP(E44,VIP!$A$2:$O8691,8,FALSE)</f>
        <v>Si</v>
      </c>
      <c r="K44" s="96" t="str">
        <f>VLOOKUP(E44,VIP!$A$2:$O12265,6,0)</f>
        <v>NO</v>
      </c>
      <c r="L44" s="98" t="s">
        <v>2228</v>
      </c>
      <c r="M44" s="99" t="s">
        <v>2469</v>
      </c>
      <c r="N44" s="99" t="s">
        <v>2476</v>
      </c>
      <c r="O44" s="96" t="s">
        <v>2493</v>
      </c>
      <c r="P44" s="128"/>
      <c r="Q44" s="99" t="s">
        <v>2228</v>
      </c>
    </row>
    <row r="45" spans="1:17" ht="18" x14ac:dyDescent="0.25">
      <c r="A45" s="96" t="str">
        <f>VLOOKUP(E45,'LISTADO ATM'!$A$2:$C$901,3,0)</f>
        <v>DISTRITO NACIONAL</v>
      </c>
      <c r="B45" s="113" t="s">
        <v>2565</v>
      </c>
      <c r="C45" s="97">
        <v>44266.267488425925</v>
      </c>
      <c r="D45" s="96" t="s">
        <v>2189</v>
      </c>
      <c r="E45" s="106">
        <v>559</v>
      </c>
      <c r="F45" s="96" t="str">
        <f>VLOOKUP(E45,VIP!$A$2:$O11853,2,0)</f>
        <v>DRBR559</v>
      </c>
      <c r="G45" s="96" t="str">
        <f>VLOOKUP(E45,'LISTADO ATM'!$A$2:$B$900,2,0)</f>
        <v xml:space="preserve">ATM UNP Metro I </v>
      </c>
      <c r="H45" s="96" t="str">
        <f>VLOOKUP(E45,VIP!$A$2:$O16774,7,FALSE)</f>
        <v>Si</v>
      </c>
      <c r="I45" s="96" t="str">
        <f>VLOOKUP(E45,VIP!$A$2:$O8739,8,FALSE)</f>
        <v>Si</v>
      </c>
      <c r="J45" s="96" t="str">
        <f>VLOOKUP(E45,VIP!$A$2:$O8689,8,FALSE)</f>
        <v>Si</v>
      </c>
      <c r="K45" s="96" t="str">
        <f>VLOOKUP(E45,VIP!$A$2:$O12263,6,0)</f>
        <v>SI</v>
      </c>
      <c r="L45" s="98" t="s">
        <v>2228</v>
      </c>
      <c r="M45" s="99" t="s">
        <v>2469</v>
      </c>
      <c r="N45" s="99" t="s">
        <v>2500</v>
      </c>
      <c r="O45" s="96" t="s">
        <v>2478</v>
      </c>
      <c r="P45" s="128"/>
      <c r="Q45" s="99" t="s">
        <v>2228</v>
      </c>
    </row>
    <row r="46" spans="1:17" ht="18" x14ac:dyDescent="0.25">
      <c r="A46" s="96" t="str">
        <f>VLOOKUP(E46,'LISTADO ATM'!$A$2:$C$901,3,0)</f>
        <v>DISTRITO NACIONAL</v>
      </c>
      <c r="B46" s="113" t="s">
        <v>2573</v>
      </c>
      <c r="C46" s="97">
        <v>44266.390219907407</v>
      </c>
      <c r="D46" s="96" t="s">
        <v>2189</v>
      </c>
      <c r="E46" s="106">
        <v>966</v>
      </c>
      <c r="F46" s="96" t="str">
        <f>VLOOKUP(E46,VIP!$A$2:$O11854,2,0)</f>
        <v>DRBR966</v>
      </c>
      <c r="G46" s="96" t="str">
        <f>VLOOKUP(E46,'LISTADO ATM'!$A$2:$B$900,2,0)</f>
        <v>ATM Centro Medico Real</v>
      </c>
      <c r="H46" s="96" t="str">
        <f>VLOOKUP(E46,VIP!$A$2:$O16775,7,FALSE)</f>
        <v>Si</v>
      </c>
      <c r="I46" s="96" t="str">
        <f>VLOOKUP(E46,VIP!$A$2:$O8740,8,FALSE)</f>
        <v>Si</v>
      </c>
      <c r="J46" s="96" t="str">
        <f>VLOOKUP(E46,VIP!$A$2:$O8690,8,FALSE)</f>
        <v>Si</v>
      </c>
      <c r="K46" s="96" t="str">
        <f>VLOOKUP(E46,VIP!$A$2:$O12264,6,0)</f>
        <v>NO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128"/>
      <c r="Q46" s="99" t="s">
        <v>2228</v>
      </c>
    </row>
    <row r="47" spans="1:17" ht="18" x14ac:dyDescent="0.25">
      <c r="A47" s="96" t="str">
        <f>VLOOKUP(E47,'LISTADO ATM'!$A$2:$C$901,3,0)</f>
        <v>DISTRITO NACIONAL</v>
      </c>
      <c r="B47" s="113" t="s">
        <v>2571</v>
      </c>
      <c r="C47" s="97">
        <v>44266.411874999998</v>
      </c>
      <c r="D47" s="96" t="s">
        <v>2189</v>
      </c>
      <c r="E47" s="106">
        <v>909</v>
      </c>
      <c r="F47" s="96" t="str">
        <f>VLOOKUP(E47,VIP!$A$2:$O11852,2,0)</f>
        <v>DRBR01A</v>
      </c>
      <c r="G47" s="96" t="str">
        <f>VLOOKUP(E47,'LISTADO ATM'!$A$2:$B$900,2,0)</f>
        <v xml:space="preserve">ATM UNP UASD </v>
      </c>
      <c r="H47" s="96" t="str">
        <f>VLOOKUP(E47,VIP!$A$2:$O16773,7,FALSE)</f>
        <v>Si</v>
      </c>
      <c r="I47" s="96" t="str">
        <f>VLOOKUP(E47,VIP!$A$2:$O8738,8,FALSE)</f>
        <v>Si</v>
      </c>
      <c r="J47" s="96" t="str">
        <f>VLOOKUP(E47,VIP!$A$2:$O8688,8,FALSE)</f>
        <v>Si</v>
      </c>
      <c r="K47" s="96" t="str">
        <f>VLOOKUP(E47,VIP!$A$2:$O12262,6,0)</f>
        <v>SI</v>
      </c>
      <c r="L47" s="98" t="s">
        <v>2228</v>
      </c>
      <c r="M47" s="99" t="s">
        <v>2469</v>
      </c>
      <c r="N47" s="99" t="s">
        <v>2476</v>
      </c>
      <c r="O47" s="96" t="s">
        <v>2478</v>
      </c>
      <c r="P47" s="128"/>
      <c r="Q47" s="99" t="s">
        <v>2228</v>
      </c>
    </row>
    <row r="48" spans="1:17" ht="18" x14ac:dyDescent="0.25">
      <c r="A48" s="96" t="str">
        <f>VLOOKUP(E48,'LISTADO ATM'!$A$2:$C$901,3,0)</f>
        <v>NORTE</v>
      </c>
      <c r="B48" s="113" t="s">
        <v>2569</v>
      </c>
      <c r="C48" s="97">
        <v>44266.436249999999</v>
      </c>
      <c r="D48" s="96" t="s">
        <v>2190</v>
      </c>
      <c r="E48" s="106">
        <v>262</v>
      </c>
      <c r="F48" s="96" t="str">
        <f>VLOOKUP(E48,VIP!$A$2:$O11850,2,0)</f>
        <v>DRBR262</v>
      </c>
      <c r="G48" s="96" t="str">
        <f>VLOOKUP(E48,'LISTADO ATM'!$A$2:$B$900,2,0)</f>
        <v xml:space="preserve">ATM Oficina Obras Públicas (Santiago) </v>
      </c>
      <c r="H48" s="96" t="str">
        <f>VLOOKUP(E48,VIP!$A$2:$O16771,7,FALSE)</f>
        <v>Si</v>
      </c>
      <c r="I48" s="96" t="str">
        <f>VLOOKUP(E48,VIP!$A$2:$O8736,8,FALSE)</f>
        <v>Si</v>
      </c>
      <c r="J48" s="96" t="str">
        <f>VLOOKUP(E48,VIP!$A$2:$O8686,8,FALSE)</f>
        <v>Si</v>
      </c>
      <c r="K48" s="96" t="str">
        <f>VLOOKUP(E48,VIP!$A$2:$O12260,6,0)</f>
        <v>SI</v>
      </c>
      <c r="L48" s="98" t="s">
        <v>2574</v>
      </c>
      <c r="M48" s="99" t="s">
        <v>2469</v>
      </c>
      <c r="N48" s="99" t="s">
        <v>2476</v>
      </c>
      <c r="O48" s="96" t="s">
        <v>2493</v>
      </c>
      <c r="P48" s="128"/>
      <c r="Q48" s="99" t="s">
        <v>2574</v>
      </c>
    </row>
    <row r="49" spans="1:17" ht="18" x14ac:dyDescent="0.25">
      <c r="A49" s="96" t="str">
        <f>VLOOKUP(E49,'LISTADO ATM'!$A$2:$C$901,3,0)</f>
        <v>ESTE</v>
      </c>
      <c r="B49" s="113" t="s">
        <v>2503</v>
      </c>
      <c r="C49" s="97">
        <v>44264.038680555554</v>
      </c>
      <c r="D49" s="96" t="s">
        <v>2189</v>
      </c>
      <c r="E49" s="106">
        <v>859</v>
      </c>
      <c r="F49" s="96" t="str">
        <f>VLOOKUP(E49,VIP!$A$2:$O11759,2,0)</f>
        <v>DRBR859</v>
      </c>
      <c r="G49" s="96" t="str">
        <f>VLOOKUP(E49,'LISTADO ATM'!$A$2:$B$900,2,0)</f>
        <v xml:space="preserve">ATM Hotel Vista Sol (Punta Cana) </v>
      </c>
      <c r="H49" s="96" t="str">
        <f>VLOOKUP(E49,VIP!$A$2:$O16680,7,FALSE)</f>
        <v>Si</v>
      </c>
      <c r="I49" s="96" t="str">
        <f>VLOOKUP(E49,VIP!$A$2:$O8645,8,FALSE)</f>
        <v>Si</v>
      </c>
      <c r="J49" s="96" t="str">
        <f>VLOOKUP(E49,VIP!$A$2:$O8595,8,FALSE)</f>
        <v>Si</v>
      </c>
      <c r="K49" s="96" t="str">
        <f>VLOOKUP(E49,VIP!$A$2:$O12169,6,0)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01"/>
      <c r="Q49" s="100" t="s">
        <v>2254</v>
      </c>
    </row>
    <row r="50" spans="1:17" ht="18" x14ac:dyDescent="0.25">
      <c r="A50" s="96" t="str">
        <f>VLOOKUP(E50,'LISTADO ATM'!$A$2:$C$901,3,0)</f>
        <v>DISTRITO NACIONAL</v>
      </c>
      <c r="B50" s="113" t="s">
        <v>2508</v>
      </c>
      <c r="C50" s="97">
        <v>44264.857881944445</v>
      </c>
      <c r="D50" s="96" t="s">
        <v>2189</v>
      </c>
      <c r="E50" s="106">
        <v>476</v>
      </c>
      <c r="F50" s="96" t="str">
        <f>VLOOKUP(E50,VIP!$A$2:$O11776,2,0)</f>
        <v>DRBR476</v>
      </c>
      <c r="G50" s="96" t="str">
        <f>VLOOKUP(E50,'LISTADO ATM'!$A$2:$B$900,2,0)</f>
        <v xml:space="preserve">ATM Multicentro La Sirena Las Caobas </v>
      </c>
      <c r="H50" s="96" t="str">
        <f>VLOOKUP(E50,VIP!$A$2:$O16697,7,FALSE)</f>
        <v>Si</v>
      </c>
      <c r="I50" s="96" t="str">
        <f>VLOOKUP(E50,VIP!$A$2:$O8662,8,FALSE)</f>
        <v>Si</v>
      </c>
      <c r="J50" s="96" t="str">
        <f>VLOOKUP(E50,VIP!$A$2:$O8612,8,FALSE)</f>
        <v>Si</v>
      </c>
      <c r="K50" s="96" t="str">
        <f>VLOOKUP(E50,VIP!$A$2:$O12186,6,0)</f>
        <v>SI</v>
      </c>
      <c r="L50" s="98" t="s">
        <v>2254</v>
      </c>
      <c r="M50" s="99" t="s">
        <v>2469</v>
      </c>
      <c r="N50" s="99" t="s">
        <v>2476</v>
      </c>
      <c r="O50" s="96" t="s">
        <v>2478</v>
      </c>
      <c r="P50" s="128"/>
      <c r="Q50" s="100" t="s">
        <v>2254</v>
      </c>
    </row>
    <row r="51" spans="1:17" ht="18" x14ac:dyDescent="0.25">
      <c r="A51" s="96" t="str">
        <f>VLOOKUP(E51,'LISTADO ATM'!$A$2:$C$901,3,0)</f>
        <v>DISTRITO NACIONAL</v>
      </c>
      <c r="B51" s="113" t="s">
        <v>2509</v>
      </c>
      <c r="C51" s="97">
        <v>44264.865543981483</v>
      </c>
      <c r="D51" s="96" t="s">
        <v>2189</v>
      </c>
      <c r="E51" s="106">
        <v>558</v>
      </c>
      <c r="F51" s="96" t="str">
        <f>VLOOKUP(E51,VIP!$A$2:$O11777,2,0)</f>
        <v>DRBR106</v>
      </c>
      <c r="G51" s="96" t="str">
        <f>VLOOKUP(E51,'LISTADO ATM'!$A$2:$B$900,2,0)</f>
        <v xml:space="preserve">ATM Base Naval 27 de Febrero (Sans Soucí) </v>
      </c>
      <c r="H51" s="96" t="str">
        <f>VLOOKUP(E51,VIP!$A$2:$O16698,7,FALSE)</f>
        <v>Si</v>
      </c>
      <c r="I51" s="96" t="str">
        <f>VLOOKUP(E51,VIP!$A$2:$O8663,8,FALSE)</f>
        <v>Si</v>
      </c>
      <c r="J51" s="96" t="str">
        <f>VLOOKUP(E51,VIP!$A$2:$O8613,8,FALSE)</f>
        <v>Si</v>
      </c>
      <c r="K51" s="96" t="str">
        <f>VLOOKUP(E51,VIP!$A$2:$O12187,6,0)</f>
        <v>NO</v>
      </c>
      <c r="L51" s="98" t="s">
        <v>2254</v>
      </c>
      <c r="M51" s="99" t="s">
        <v>2469</v>
      </c>
      <c r="N51" s="99" t="s">
        <v>2476</v>
      </c>
      <c r="O51" s="96" t="s">
        <v>2478</v>
      </c>
      <c r="P51" s="128"/>
      <c r="Q51" s="100" t="s">
        <v>2254</v>
      </c>
    </row>
    <row r="52" spans="1:17" ht="18" x14ac:dyDescent="0.25">
      <c r="A52" s="96" t="str">
        <f>VLOOKUP(E52,'LISTADO ATM'!$A$2:$C$901,3,0)</f>
        <v>ESTE</v>
      </c>
      <c r="B52" s="113" t="s">
        <v>2517</v>
      </c>
      <c r="C52" s="97">
        <v>44265.598587962966</v>
      </c>
      <c r="D52" s="96" t="s">
        <v>2189</v>
      </c>
      <c r="E52" s="106">
        <v>161</v>
      </c>
      <c r="F52" s="96" t="str">
        <f>VLOOKUP(E52,VIP!$A$2:$O11812,2,0)</f>
        <v>DRBR161</v>
      </c>
      <c r="G52" s="96" t="str">
        <f>VLOOKUP(E52,'LISTADO ATM'!$A$2:$B$900,2,0)</f>
        <v xml:space="preserve">ATM Jumbo Punta Cana </v>
      </c>
      <c r="H52" s="96" t="str">
        <f>VLOOKUP(E52,VIP!$A$2:$O16733,7,FALSE)</f>
        <v>Si</v>
      </c>
      <c r="I52" s="96" t="str">
        <f>VLOOKUP(E52,VIP!$A$2:$O8698,8,FALSE)</f>
        <v>Si</v>
      </c>
      <c r="J52" s="96" t="str">
        <f>VLOOKUP(E52,VIP!$A$2:$O8648,8,FALSE)</f>
        <v>Si</v>
      </c>
      <c r="K52" s="96" t="str">
        <f>VLOOKUP(E52,VIP!$A$2:$O12222,6,0)</f>
        <v>NO</v>
      </c>
      <c r="L52" s="98" t="s">
        <v>2254</v>
      </c>
      <c r="M52" s="99" t="s">
        <v>2469</v>
      </c>
      <c r="N52" s="99" t="s">
        <v>2500</v>
      </c>
      <c r="O52" s="96" t="s">
        <v>2478</v>
      </c>
      <c r="P52" s="128"/>
      <c r="Q52" s="100" t="s">
        <v>2254</v>
      </c>
    </row>
    <row r="53" spans="1:17" ht="18" x14ac:dyDescent="0.25">
      <c r="A53" s="96" t="str">
        <f>VLOOKUP(E53,'LISTADO ATM'!$A$2:$C$901,3,0)</f>
        <v>NORTE</v>
      </c>
      <c r="B53" s="113" t="s">
        <v>2543</v>
      </c>
      <c r="C53" s="97">
        <v>44266.017557870371</v>
      </c>
      <c r="D53" s="96" t="s">
        <v>2190</v>
      </c>
      <c r="E53" s="106">
        <v>257</v>
      </c>
      <c r="F53" s="96" t="str">
        <f>VLOOKUP(E53,VIP!$A$2:$O11850,2,0)</f>
        <v>DRBR257</v>
      </c>
      <c r="G53" s="96" t="str">
        <f>VLOOKUP(E53,'LISTADO ATM'!$A$2:$B$900,2,0)</f>
        <v xml:space="preserve">ATM S/M Pola (Santiago) </v>
      </c>
      <c r="H53" s="96" t="str">
        <f>VLOOKUP(E53,VIP!$A$2:$O16771,7,FALSE)</f>
        <v>Si</v>
      </c>
      <c r="I53" s="96" t="str">
        <f>VLOOKUP(E53,VIP!$A$2:$O8736,8,FALSE)</f>
        <v>Si</v>
      </c>
      <c r="J53" s="96" t="str">
        <f>VLOOKUP(E53,VIP!$A$2:$O8686,8,FALSE)</f>
        <v>Si</v>
      </c>
      <c r="K53" s="96" t="str">
        <f>VLOOKUP(E53,VIP!$A$2:$O12260,6,0)</f>
        <v>NO</v>
      </c>
      <c r="L53" s="98" t="s">
        <v>2254</v>
      </c>
      <c r="M53" s="99" t="s">
        <v>2469</v>
      </c>
      <c r="N53" s="99" t="s">
        <v>2476</v>
      </c>
      <c r="O53" s="96" t="s">
        <v>2493</v>
      </c>
      <c r="P53" s="128"/>
      <c r="Q53" s="99" t="s">
        <v>2254</v>
      </c>
    </row>
    <row r="54" spans="1:17" ht="18" x14ac:dyDescent="0.25">
      <c r="A54" s="96" t="str">
        <f>VLOOKUP(E54,'LISTADO ATM'!$A$2:$C$901,3,0)</f>
        <v>DISTRITO NACIONAL</v>
      </c>
      <c r="B54" s="113" t="s">
        <v>2542</v>
      </c>
      <c r="C54" s="97">
        <v>44266.017916666664</v>
      </c>
      <c r="D54" s="96" t="s">
        <v>2189</v>
      </c>
      <c r="E54" s="106">
        <v>227</v>
      </c>
      <c r="F54" s="96" t="str">
        <f>VLOOKUP(E54,VIP!$A$2:$O11849,2,0)</f>
        <v>DRBR227</v>
      </c>
      <c r="G54" s="96" t="str">
        <f>VLOOKUP(E54,'LISTADO ATM'!$A$2:$B$900,2,0)</f>
        <v xml:space="preserve">ATM S/M Bravo Av. Enriquillo </v>
      </c>
      <c r="H54" s="96" t="str">
        <f>VLOOKUP(E54,VIP!$A$2:$O16770,7,FALSE)</f>
        <v>Si</v>
      </c>
      <c r="I54" s="96" t="str">
        <f>VLOOKUP(E54,VIP!$A$2:$O8735,8,FALSE)</f>
        <v>Si</v>
      </c>
      <c r="J54" s="96" t="str">
        <f>VLOOKUP(E54,VIP!$A$2:$O8685,8,FALSE)</f>
        <v>Si</v>
      </c>
      <c r="K54" s="96" t="str">
        <f>VLOOKUP(E54,VIP!$A$2:$O12259,6,0)</f>
        <v>NO</v>
      </c>
      <c r="L54" s="98" t="s">
        <v>2254</v>
      </c>
      <c r="M54" s="99" t="s">
        <v>2469</v>
      </c>
      <c r="N54" s="99" t="s">
        <v>2476</v>
      </c>
      <c r="O54" s="96" t="s">
        <v>2478</v>
      </c>
      <c r="P54" s="128"/>
      <c r="Q54" s="99" t="s">
        <v>2254</v>
      </c>
    </row>
    <row r="55" spans="1:17" ht="18" x14ac:dyDescent="0.25">
      <c r="A55" s="96" t="str">
        <f>VLOOKUP(E55,'LISTADO ATM'!$A$2:$C$901,3,0)</f>
        <v>ESTE</v>
      </c>
      <c r="B55" s="113" t="s">
        <v>2563</v>
      </c>
      <c r="C55" s="97">
        <v>44266.344386574077</v>
      </c>
      <c r="D55" s="96" t="s">
        <v>2189</v>
      </c>
      <c r="E55" s="106">
        <v>204</v>
      </c>
      <c r="F55" s="96" t="str">
        <f>VLOOKUP(E55,VIP!$A$2:$O11851,2,0)</f>
        <v>DRBR204</v>
      </c>
      <c r="G55" s="96" t="str">
        <f>VLOOKUP(E55,'LISTADO ATM'!$A$2:$B$900,2,0)</f>
        <v>ATM Hotel Dominicus II</v>
      </c>
      <c r="H55" s="96" t="str">
        <f>VLOOKUP(E55,VIP!$A$2:$O16772,7,FALSE)</f>
        <v>Si</v>
      </c>
      <c r="I55" s="96" t="str">
        <f>VLOOKUP(E55,VIP!$A$2:$O8737,8,FALSE)</f>
        <v>Si</v>
      </c>
      <c r="J55" s="96" t="str">
        <f>VLOOKUP(E55,VIP!$A$2:$O8687,8,FALSE)</f>
        <v>Si</v>
      </c>
      <c r="K55" s="96" t="str">
        <f>VLOOKUP(E55,VIP!$A$2:$O12261,6,0)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28"/>
      <c r="Q55" s="99" t="s">
        <v>2254</v>
      </c>
    </row>
    <row r="56" spans="1:17" s="102" customFormat="1" ht="18" x14ac:dyDescent="0.25">
      <c r="A56" s="96" t="str">
        <f>VLOOKUP(E56,'LISTADO ATM'!$A$2:$C$901,3,0)</f>
        <v>ESTE</v>
      </c>
      <c r="B56" s="113" t="s">
        <v>2561</v>
      </c>
      <c r="C56" s="97">
        <v>44266.355497685188</v>
      </c>
      <c r="D56" s="96" t="s">
        <v>2189</v>
      </c>
      <c r="E56" s="106">
        <v>822</v>
      </c>
      <c r="F56" s="96" t="str">
        <f>VLOOKUP(E56,VIP!$A$2:$O11849,2,0)</f>
        <v>DRBR822</v>
      </c>
      <c r="G56" s="96" t="str">
        <f>VLOOKUP(E56,'LISTADO ATM'!$A$2:$B$900,2,0)</f>
        <v xml:space="preserve">ATM INDUSPALMA </v>
      </c>
      <c r="H56" s="96" t="str">
        <f>VLOOKUP(E56,VIP!$A$2:$O16770,7,FALSE)</f>
        <v>Si</v>
      </c>
      <c r="I56" s="96" t="str">
        <f>VLOOKUP(E56,VIP!$A$2:$O8735,8,FALSE)</f>
        <v>Si</v>
      </c>
      <c r="J56" s="96" t="str">
        <f>VLOOKUP(E56,VIP!$A$2:$O8685,8,FALSE)</f>
        <v>Si</v>
      </c>
      <c r="K56" s="96" t="str">
        <f>VLOOKUP(E56,VIP!$A$2:$O12259,6,0)</f>
        <v>NO</v>
      </c>
      <c r="L56" s="98" t="s">
        <v>2254</v>
      </c>
      <c r="M56" s="99" t="s">
        <v>2469</v>
      </c>
      <c r="N56" s="99" t="s">
        <v>2476</v>
      </c>
      <c r="O56" s="96" t="s">
        <v>2478</v>
      </c>
      <c r="P56" s="128"/>
      <c r="Q56" s="99" t="s">
        <v>2254</v>
      </c>
    </row>
    <row r="57" spans="1:17" s="102" customFormat="1" ht="18" x14ac:dyDescent="0.25">
      <c r="A57" s="96" t="str">
        <f>VLOOKUP(E57,'LISTADO ATM'!$A$2:$C$901,3,0)</f>
        <v>SUR</v>
      </c>
      <c r="B57" s="113" t="s">
        <v>2514</v>
      </c>
      <c r="C57" s="97">
        <v>44265.614293981482</v>
      </c>
      <c r="D57" s="96" t="s">
        <v>2504</v>
      </c>
      <c r="E57" s="106">
        <v>871</v>
      </c>
      <c r="F57" s="96" t="str">
        <f>VLOOKUP(E57,VIP!$A$2:$O11806,2,0)</f>
        <v>DRBR871</v>
      </c>
      <c r="G57" s="96" t="str">
        <f>VLOOKUP(E57,'LISTADO ATM'!$A$2:$B$900,2,0)</f>
        <v>ATM Plaza Cultural San Juan</v>
      </c>
      <c r="H57" s="96" t="str">
        <f>VLOOKUP(E57,VIP!$A$2:$O16727,7,FALSE)</f>
        <v>N/A</v>
      </c>
      <c r="I57" s="96" t="str">
        <f>VLOOKUP(E57,VIP!$A$2:$O8692,8,FALSE)</f>
        <v>N/A</v>
      </c>
      <c r="J57" s="96" t="str">
        <f>VLOOKUP(E57,VIP!$A$2:$O8642,8,FALSE)</f>
        <v>N/A</v>
      </c>
      <c r="K57" s="96" t="str">
        <f>VLOOKUP(E57,VIP!$A$2:$O12216,6,0)</f>
        <v>N/A</v>
      </c>
      <c r="L57" s="98" t="s">
        <v>2462</v>
      </c>
      <c r="M57" s="99" t="s">
        <v>2469</v>
      </c>
      <c r="N57" s="99" t="s">
        <v>2476</v>
      </c>
      <c r="O57" s="96" t="s">
        <v>2505</v>
      </c>
      <c r="P57" s="128"/>
      <c r="Q57" s="100" t="s">
        <v>2462</v>
      </c>
    </row>
    <row r="58" spans="1:17" s="102" customFormat="1" ht="18" x14ac:dyDescent="0.25">
      <c r="A58" s="96" t="str">
        <f>VLOOKUP(E58,'LISTADO ATM'!$A$2:$C$901,3,0)</f>
        <v>NORTE</v>
      </c>
      <c r="B58" s="113" t="s">
        <v>2531</v>
      </c>
      <c r="C58" s="97">
        <v>44265.680914351855</v>
      </c>
      <c r="D58" s="96" t="s">
        <v>2504</v>
      </c>
      <c r="E58" s="106">
        <v>882</v>
      </c>
      <c r="F58" s="96" t="str">
        <f>VLOOKUP(E58,VIP!$A$2:$O11837,2,0)</f>
        <v>DRBR882</v>
      </c>
      <c r="G58" s="96" t="str">
        <f>VLOOKUP(E58,'LISTADO ATM'!$A$2:$B$900,2,0)</f>
        <v xml:space="preserve">ATM Oficina Moca II </v>
      </c>
      <c r="H58" s="96" t="str">
        <f>VLOOKUP(E58,VIP!$A$2:$O16758,7,FALSE)</f>
        <v>Si</v>
      </c>
      <c r="I58" s="96" t="str">
        <f>VLOOKUP(E58,VIP!$A$2:$O8723,8,FALSE)</f>
        <v>Si</v>
      </c>
      <c r="J58" s="96" t="str">
        <f>VLOOKUP(E58,VIP!$A$2:$O8673,8,FALSE)</f>
        <v>Si</v>
      </c>
      <c r="K58" s="96" t="str">
        <f>VLOOKUP(E58,VIP!$A$2:$O12247,6,0)</f>
        <v>SI</v>
      </c>
      <c r="L58" s="98" t="s">
        <v>2462</v>
      </c>
      <c r="M58" s="99" t="s">
        <v>2469</v>
      </c>
      <c r="N58" s="99" t="s">
        <v>2476</v>
      </c>
      <c r="O58" s="96" t="s">
        <v>2505</v>
      </c>
      <c r="P58" s="128"/>
      <c r="Q58" s="100" t="s">
        <v>2462</v>
      </c>
    </row>
    <row r="59" spans="1:17" s="102" customFormat="1" ht="18" x14ac:dyDescent="0.25">
      <c r="A59" s="96" t="str">
        <f>VLOOKUP(E59,'LISTADO ATM'!$A$2:$C$901,3,0)</f>
        <v>DISTRITO NACIONAL</v>
      </c>
      <c r="B59" s="113" t="s">
        <v>2530</v>
      </c>
      <c r="C59" s="97">
        <v>44265.684398148151</v>
      </c>
      <c r="D59" s="96" t="s">
        <v>2472</v>
      </c>
      <c r="E59" s="106">
        <v>678</v>
      </c>
      <c r="F59" s="96" t="str">
        <f>VLOOKUP(E59,VIP!$A$2:$O11836,2,0)</f>
        <v>DRBR678</v>
      </c>
      <c r="G59" s="96" t="str">
        <f>VLOOKUP(E59,'LISTADO ATM'!$A$2:$B$900,2,0)</f>
        <v>ATM Eco Petroleo San Isidro</v>
      </c>
      <c r="H59" s="96" t="str">
        <f>VLOOKUP(E59,VIP!$A$2:$O16757,7,FALSE)</f>
        <v>Si</v>
      </c>
      <c r="I59" s="96" t="str">
        <f>VLOOKUP(E59,VIP!$A$2:$O8722,8,FALSE)</f>
        <v>Si</v>
      </c>
      <c r="J59" s="96" t="str">
        <f>VLOOKUP(E59,VIP!$A$2:$O8672,8,FALSE)</f>
        <v>Si</v>
      </c>
      <c r="K59" s="96" t="str">
        <f>VLOOKUP(E59,VIP!$A$2:$O12246,6,0)</f>
        <v>NO</v>
      </c>
      <c r="L59" s="98" t="s">
        <v>2462</v>
      </c>
      <c r="M59" s="99" t="s">
        <v>2469</v>
      </c>
      <c r="N59" s="99" t="s">
        <v>2476</v>
      </c>
      <c r="O59" s="96" t="s">
        <v>2477</v>
      </c>
      <c r="P59" s="128"/>
      <c r="Q59" s="100" t="s">
        <v>2462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2521</v>
      </c>
      <c r="C60" s="97">
        <v>44265.463854166665</v>
      </c>
      <c r="D60" s="96" t="s">
        <v>2504</v>
      </c>
      <c r="E60" s="106">
        <v>231</v>
      </c>
      <c r="F60" s="96" t="str">
        <f>VLOOKUP(E60,VIP!$A$2:$O11825,2,0)</f>
        <v>DRBR231</v>
      </c>
      <c r="G60" s="96" t="str">
        <f>VLOOKUP(E60,'LISTADO ATM'!$A$2:$B$900,2,0)</f>
        <v xml:space="preserve">ATM Oficina Zona Oriental </v>
      </c>
      <c r="H60" s="96" t="str">
        <f>VLOOKUP(E60,VIP!$A$2:$O16746,7,FALSE)</f>
        <v>Si</v>
      </c>
      <c r="I60" s="96" t="str">
        <f>VLOOKUP(E60,VIP!$A$2:$O8711,8,FALSE)</f>
        <v>Si</v>
      </c>
      <c r="J60" s="96" t="str">
        <f>VLOOKUP(E60,VIP!$A$2:$O8661,8,FALSE)</f>
        <v>Si</v>
      </c>
      <c r="K60" s="96" t="str">
        <f>VLOOKUP(E60,VIP!$A$2:$O12235,6,0)</f>
        <v>SI</v>
      </c>
      <c r="L60" s="98" t="s">
        <v>2430</v>
      </c>
      <c r="M60" s="99" t="s">
        <v>2469</v>
      </c>
      <c r="N60" s="99" t="s">
        <v>2476</v>
      </c>
      <c r="O60" s="96" t="s">
        <v>2505</v>
      </c>
      <c r="P60" s="128"/>
      <c r="Q60" s="100" t="s">
        <v>2430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2520</v>
      </c>
      <c r="C61" s="97">
        <v>44265.481493055559</v>
      </c>
      <c r="D61" s="96" t="s">
        <v>2472</v>
      </c>
      <c r="E61" s="106">
        <v>165</v>
      </c>
      <c r="F61" s="96" t="str">
        <f>VLOOKUP(E61,VIP!$A$2:$O11820,2,0)</f>
        <v>DRBR165</v>
      </c>
      <c r="G61" s="96" t="str">
        <f>VLOOKUP(E61,'LISTADO ATM'!$A$2:$B$900,2,0)</f>
        <v>ATM Autoservicio Megacentro</v>
      </c>
      <c r="H61" s="96" t="str">
        <f>VLOOKUP(E61,VIP!$A$2:$O16741,7,FALSE)</f>
        <v>Si</v>
      </c>
      <c r="I61" s="96" t="str">
        <f>VLOOKUP(E61,VIP!$A$2:$O8706,8,FALSE)</f>
        <v>Si</v>
      </c>
      <c r="J61" s="96" t="str">
        <f>VLOOKUP(E61,VIP!$A$2:$O8656,8,FALSE)</f>
        <v>Si</v>
      </c>
      <c r="K61" s="96" t="str">
        <f>VLOOKUP(E61,VIP!$A$2:$O12230,6,0)</f>
        <v>SI</v>
      </c>
      <c r="L61" s="98" t="s">
        <v>2430</v>
      </c>
      <c r="M61" s="99" t="s">
        <v>2469</v>
      </c>
      <c r="N61" s="99" t="s">
        <v>2476</v>
      </c>
      <c r="O61" s="96" t="s">
        <v>2477</v>
      </c>
      <c r="P61" s="128"/>
      <c r="Q61" s="100" t="s">
        <v>2430</v>
      </c>
    </row>
    <row r="62" spans="1:17" s="102" customFormat="1" ht="18" x14ac:dyDescent="0.25">
      <c r="A62" s="96" t="str">
        <f>VLOOKUP(E62,'LISTADO ATM'!$A$2:$C$901,3,0)</f>
        <v>SUR</v>
      </c>
      <c r="B62" s="113" t="s">
        <v>2528</v>
      </c>
      <c r="C62" s="97">
        <v>44265.708379629628</v>
      </c>
      <c r="D62" s="96" t="s">
        <v>2504</v>
      </c>
      <c r="E62" s="106">
        <v>249</v>
      </c>
      <c r="F62" s="96" t="str">
        <f>VLOOKUP(E62,VIP!$A$2:$O11834,2,0)</f>
        <v>DRBR249</v>
      </c>
      <c r="G62" s="96" t="str">
        <f>VLOOKUP(E62,'LISTADO ATM'!$A$2:$B$900,2,0)</f>
        <v xml:space="preserve">ATM Banco Agrícola Neiba </v>
      </c>
      <c r="H62" s="96" t="str">
        <f>VLOOKUP(E62,VIP!$A$2:$O16755,7,FALSE)</f>
        <v>Si</v>
      </c>
      <c r="I62" s="96" t="str">
        <f>VLOOKUP(E62,VIP!$A$2:$O8720,8,FALSE)</f>
        <v>Si</v>
      </c>
      <c r="J62" s="96" t="str">
        <f>VLOOKUP(E62,VIP!$A$2:$O8670,8,FALSE)</f>
        <v>Si</v>
      </c>
      <c r="K62" s="96" t="str">
        <f>VLOOKUP(E62,VIP!$A$2:$O12244,6,0)</f>
        <v>NO</v>
      </c>
      <c r="L62" s="98" t="s">
        <v>2430</v>
      </c>
      <c r="M62" s="99" t="s">
        <v>2469</v>
      </c>
      <c r="N62" s="99" t="s">
        <v>2476</v>
      </c>
      <c r="O62" s="96" t="s">
        <v>2505</v>
      </c>
      <c r="P62" s="128"/>
      <c r="Q62" s="100" t="s">
        <v>2430</v>
      </c>
    </row>
    <row r="63" spans="1:17" s="102" customFormat="1" ht="18" x14ac:dyDescent="0.25">
      <c r="A63" s="96" t="str">
        <f>VLOOKUP(E63,'LISTADO ATM'!$A$2:$C$901,3,0)</f>
        <v>ESTE</v>
      </c>
      <c r="B63" s="113" t="s">
        <v>2526</v>
      </c>
      <c r="C63" s="97">
        <v>44265.761921296296</v>
      </c>
      <c r="D63" s="96" t="s">
        <v>2472</v>
      </c>
      <c r="E63" s="106">
        <v>480</v>
      </c>
      <c r="F63" s="96" t="str">
        <f>VLOOKUP(E63,VIP!$A$2:$O11832,2,0)</f>
        <v>DRBR480</v>
      </c>
      <c r="G63" s="96" t="str">
        <f>VLOOKUP(E63,'LISTADO ATM'!$A$2:$B$900,2,0)</f>
        <v>ATM UNP Farmaconal Higuey</v>
      </c>
      <c r="H63" s="96" t="str">
        <f>VLOOKUP(E63,VIP!$A$2:$O16753,7,FALSE)</f>
        <v>N/A</v>
      </c>
      <c r="I63" s="96" t="str">
        <f>VLOOKUP(E63,VIP!$A$2:$O8718,8,FALSE)</f>
        <v>N/A</v>
      </c>
      <c r="J63" s="96" t="str">
        <f>VLOOKUP(E63,VIP!$A$2:$O8668,8,FALSE)</f>
        <v>N/A</v>
      </c>
      <c r="K63" s="96" t="str">
        <f>VLOOKUP(E63,VIP!$A$2:$O12242,6,0)</f>
        <v>N/A</v>
      </c>
      <c r="L63" s="98" t="s">
        <v>2430</v>
      </c>
      <c r="M63" s="99" t="s">
        <v>2469</v>
      </c>
      <c r="N63" s="99" t="s">
        <v>2476</v>
      </c>
      <c r="O63" s="96" t="s">
        <v>2477</v>
      </c>
      <c r="P63" s="128"/>
      <c r="Q63" s="100" t="s">
        <v>2430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2525</v>
      </c>
      <c r="C64" s="97">
        <v>44265.763252314813</v>
      </c>
      <c r="D64" s="96" t="s">
        <v>2504</v>
      </c>
      <c r="E64" s="106">
        <v>516</v>
      </c>
      <c r="F64" s="96" t="str">
        <f>VLOOKUP(E64,VIP!$A$2:$O11831,2,0)</f>
        <v>DRBR516</v>
      </c>
      <c r="G64" s="96" t="str">
        <f>VLOOKUP(E64,'LISTADO ATM'!$A$2:$B$900,2,0)</f>
        <v xml:space="preserve">ATM Oficina Gascue </v>
      </c>
      <c r="H64" s="96" t="str">
        <f>VLOOKUP(E64,VIP!$A$2:$O16752,7,FALSE)</f>
        <v>Si</v>
      </c>
      <c r="I64" s="96" t="str">
        <f>VLOOKUP(E64,VIP!$A$2:$O8717,8,FALSE)</f>
        <v>Si</v>
      </c>
      <c r="J64" s="96" t="str">
        <f>VLOOKUP(E64,VIP!$A$2:$O8667,8,FALSE)</f>
        <v>Si</v>
      </c>
      <c r="K64" s="96" t="str">
        <f>VLOOKUP(E64,VIP!$A$2:$O12241,6,0)</f>
        <v>SI</v>
      </c>
      <c r="L64" s="98" t="s">
        <v>2430</v>
      </c>
      <c r="M64" s="99" t="s">
        <v>2469</v>
      </c>
      <c r="N64" s="99" t="s">
        <v>2476</v>
      </c>
      <c r="O64" s="96" t="s">
        <v>2505</v>
      </c>
      <c r="P64" s="128"/>
      <c r="Q64" s="100" t="s">
        <v>2430</v>
      </c>
    </row>
    <row r="65" spans="1:17" s="102" customFormat="1" ht="18" x14ac:dyDescent="0.25">
      <c r="A65" s="96" t="str">
        <f>VLOOKUP(E65,'LISTADO ATM'!$A$2:$C$901,3,0)</f>
        <v>SUR</v>
      </c>
      <c r="B65" s="113" t="s">
        <v>2572</v>
      </c>
      <c r="C65" s="97">
        <v>44266.402245370373</v>
      </c>
      <c r="D65" s="96" t="s">
        <v>2472</v>
      </c>
      <c r="E65" s="106">
        <v>403</v>
      </c>
      <c r="F65" s="96" t="str">
        <f>VLOOKUP(E65,VIP!$A$2:$O11853,2,0)</f>
        <v>DRBR403</v>
      </c>
      <c r="G65" s="96" t="str">
        <f>VLOOKUP(E65,'LISTADO ATM'!$A$2:$B$900,2,0)</f>
        <v xml:space="preserve">ATM Oficina Vicente Noble </v>
      </c>
      <c r="H65" s="96" t="str">
        <f>VLOOKUP(E65,VIP!$A$2:$O16774,7,FALSE)</f>
        <v>Si</v>
      </c>
      <c r="I65" s="96" t="str">
        <f>VLOOKUP(E65,VIP!$A$2:$O8739,8,FALSE)</f>
        <v>Si</v>
      </c>
      <c r="J65" s="96" t="str">
        <f>VLOOKUP(E65,VIP!$A$2:$O8689,8,FALSE)</f>
        <v>Si</v>
      </c>
      <c r="K65" s="96" t="str">
        <f>VLOOKUP(E65,VIP!$A$2:$O12263,6,0)</f>
        <v>NO</v>
      </c>
      <c r="L65" s="98" t="s">
        <v>2430</v>
      </c>
      <c r="M65" s="99" t="s">
        <v>2469</v>
      </c>
      <c r="N65" s="99" t="s">
        <v>2476</v>
      </c>
      <c r="O65" s="96" t="s">
        <v>2477</v>
      </c>
      <c r="P65" s="128"/>
      <c r="Q65" s="99" t="s">
        <v>2430</v>
      </c>
    </row>
    <row r="66" spans="1:17" s="102" customFormat="1" ht="18" x14ac:dyDescent="0.25">
      <c r="A66" s="96" t="str">
        <f>VLOOKUP(E66,'LISTADO ATM'!$A$2:$C$901,3,0)</f>
        <v>SUR</v>
      </c>
      <c r="B66" s="113" t="s">
        <v>2570</v>
      </c>
      <c r="C66" s="97">
        <v>44266.429444444446</v>
      </c>
      <c r="D66" s="96" t="s">
        <v>2472</v>
      </c>
      <c r="E66" s="106">
        <v>512</v>
      </c>
      <c r="F66" s="96" t="str">
        <f>VLOOKUP(E66,VIP!$A$2:$O11851,2,0)</f>
        <v>DRBR512</v>
      </c>
      <c r="G66" s="96" t="str">
        <f>VLOOKUP(E66,'LISTADO ATM'!$A$2:$B$900,2,0)</f>
        <v>ATM Plaza Jesús Ferreira</v>
      </c>
      <c r="H66" s="96" t="str">
        <f>VLOOKUP(E66,VIP!$A$2:$O16772,7,FALSE)</f>
        <v>N/A</v>
      </c>
      <c r="I66" s="96" t="str">
        <f>VLOOKUP(E66,VIP!$A$2:$O8737,8,FALSE)</f>
        <v>N/A</v>
      </c>
      <c r="J66" s="96" t="str">
        <f>VLOOKUP(E66,VIP!$A$2:$O8687,8,FALSE)</f>
        <v>N/A</v>
      </c>
      <c r="K66" s="96" t="str">
        <f>VLOOKUP(E66,VIP!$A$2:$O12261,6,0)</f>
        <v>N/A</v>
      </c>
      <c r="L66" s="98" t="s">
        <v>2430</v>
      </c>
      <c r="M66" s="99" t="s">
        <v>2469</v>
      </c>
      <c r="N66" s="99" t="s">
        <v>2476</v>
      </c>
      <c r="O66" s="96" t="s">
        <v>2477</v>
      </c>
      <c r="P66" s="128"/>
      <c r="Q66" s="99" t="s">
        <v>2430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2512</v>
      </c>
      <c r="C67" s="97">
        <v>44263.664270833331</v>
      </c>
      <c r="D67" s="96" t="s">
        <v>2189</v>
      </c>
      <c r="E67" s="106">
        <v>580</v>
      </c>
      <c r="F67" s="96" t="str">
        <f>VLOOKUP(E67,VIP!$A$2:$O11805,2,0)</f>
        <v>DRBR523</v>
      </c>
      <c r="G67" s="96" t="str">
        <f>VLOOKUP(E67,'LISTADO ATM'!$A$2:$B$900,2,0)</f>
        <v xml:space="preserve">ATM Edificio Propagas </v>
      </c>
      <c r="H67" s="96" t="str">
        <f>VLOOKUP(E67,VIP!$A$2:$O16726,7,FALSE)</f>
        <v>Si</v>
      </c>
      <c r="I67" s="96" t="str">
        <f>VLOOKUP(E67,VIP!$A$2:$O8691,8,FALSE)</f>
        <v>Si</v>
      </c>
      <c r="J67" s="96" t="str">
        <f>VLOOKUP(E67,VIP!$A$2:$O8641,8,FALSE)</f>
        <v>Si</v>
      </c>
      <c r="K67" s="96" t="str">
        <f>VLOOKUP(E67,VIP!$A$2:$O12215,6,0)</f>
        <v>NO</v>
      </c>
      <c r="L67" s="98" t="s">
        <v>2492</v>
      </c>
      <c r="M67" s="99" t="s">
        <v>2469</v>
      </c>
      <c r="N67" s="99" t="s">
        <v>2500</v>
      </c>
      <c r="O67" s="96" t="s">
        <v>2478</v>
      </c>
      <c r="P67" s="128"/>
      <c r="Q67" s="100" t="s">
        <v>2492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2515</v>
      </c>
      <c r="C68" s="97">
        <v>44265.60083333333</v>
      </c>
      <c r="D68" s="96" t="s">
        <v>2189</v>
      </c>
      <c r="E68" s="106">
        <v>422</v>
      </c>
      <c r="F68" s="96" t="str">
        <f>VLOOKUP(E68,VIP!$A$2:$O11810,2,0)</f>
        <v>DRBR422</v>
      </c>
      <c r="G68" s="96" t="str">
        <f>VLOOKUP(E68,'LISTADO ATM'!$A$2:$B$900,2,0)</f>
        <v xml:space="preserve">ATM Olé Manoguayabo </v>
      </c>
      <c r="H68" s="96" t="str">
        <f>VLOOKUP(E68,VIP!$A$2:$O16731,7,FALSE)</f>
        <v>Si</v>
      </c>
      <c r="I68" s="96" t="str">
        <f>VLOOKUP(E68,VIP!$A$2:$O8696,8,FALSE)</f>
        <v>Si</v>
      </c>
      <c r="J68" s="96" t="str">
        <f>VLOOKUP(E68,VIP!$A$2:$O8646,8,FALSE)</f>
        <v>Si</v>
      </c>
      <c r="K68" s="96" t="str">
        <f>VLOOKUP(E68,VIP!$A$2:$O12220,6,0)</f>
        <v>NO</v>
      </c>
      <c r="L68" s="98" t="s">
        <v>2492</v>
      </c>
      <c r="M68" s="99" t="s">
        <v>2469</v>
      </c>
      <c r="N68" s="99" t="s">
        <v>2476</v>
      </c>
      <c r="O68" s="96" t="s">
        <v>2478</v>
      </c>
      <c r="P68" s="128"/>
      <c r="Q68" s="100" t="s">
        <v>2492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2556</v>
      </c>
      <c r="C69" s="97">
        <v>44265.990717592591</v>
      </c>
      <c r="D69" s="96" t="s">
        <v>2189</v>
      </c>
      <c r="E69" s="106">
        <v>696</v>
      </c>
      <c r="F69" s="96" t="str">
        <f>VLOOKUP(E69,VIP!$A$2:$O11863,2,0)</f>
        <v>DRBR696</v>
      </c>
      <c r="G69" s="96" t="str">
        <f>VLOOKUP(E69,'LISTADO ATM'!$A$2:$B$900,2,0)</f>
        <v>ATM Olé Jacobo Majluta</v>
      </c>
      <c r="H69" s="96" t="str">
        <f>VLOOKUP(E69,VIP!$A$2:$O16784,7,FALSE)</f>
        <v>Si</v>
      </c>
      <c r="I69" s="96" t="str">
        <f>VLOOKUP(E69,VIP!$A$2:$O8749,8,FALSE)</f>
        <v>Si</v>
      </c>
      <c r="J69" s="96" t="str">
        <f>VLOOKUP(E69,VIP!$A$2:$O8699,8,FALSE)</f>
        <v>Si</v>
      </c>
      <c r="K69" s="96" t="str">
        <f>VLOOKUP(E69,VIP!$A$2:$O12273,6,0)</f>
        <v>NO</v>
      </c>
      <c r="L69" s="98" t="s">
        <v>2492</v>
      </c>
      <c r="M69" s="99" t="s">
        <v>2469</v>
      </c>
      <c r="N69" s="99" t="s">
        <v>2476</v>
      </c>
      <c r="O69" s="96" t="s">
        <v>2478</v>
      </c>
      <c r="P69" s="128"/>
      <c r="Q69" s="99" t="s">
        <v>2492</v>
      </c>
    </row>
    <row r="70" spans="1:17" s="102" customFormat="1" ht="18" x14ac:dyDescent="0.25">
      <c r="A70" s="96" t="str">
        <f>VLOOKUP(E70,'LISTADO ATM'!$A$2:$C$901,3,0)</f>
        <v>DISTRITO NACIONAL</v>
      </c>
      <c r="B70" s="113" t="s">
        <v>2564</v>
      </c>
      <c r="C70" s="97">
        <v>44266.339918981481</v>
      </c>
      <c r="D70" s="96" t="s">
        <v>2189</v>
      </c>
      <c r="E70" s="106">
        <v>314</v>
      </c>
      <c r="F70" s="96" t="str">
        <f>VLOOKUP(E70,VIP!$A$2:$O11852,2,0)</f>
        <v>DRBR314</v>
      </c>
      <c r="G70" s="96" t="str">
        <f>VLOOKUP(E70,'LISTADO ATM'!$A$2:$B$900,2,0)</f>
        <v xml:space="preserve">ATM UNP Cambita Garabito (San Cristóbal) </v>
      </c>
      <c r="H70" s="96" t="str">
        <f>VLOOKUP(E70,VIP!$A$2:$O16773,7,FALSE)</f>
        <v>Si</v>
      </c>
      <c r="I70" s="96" t="str">
        <f>VLOOKUP(E70,VIP!$A$2:$O8738,8,FALSE)</f>
        <v>Si</v>
      </c>
      <c r="J70" s="96" t="str">
        <f>VLOOKUP(E70,VIP!$A$2:$O8688,8,FALSE)</f>
        <v>Si</v>
      </c>
      <c r="K70" s="96" t="str">
        <f>VLOOKUP(E70,VIP!$A$2:$O12262,6,0)</f>
        <v>NO</v>
      </c>
      <c r="L70" s="98" t="s">
        <v>2492</v>
      </c>
      <c r="M70" s="99" t="s">
        <v>2469</v>
      </c>
      <c r="N70" s="99" t="s">
        <v>2476</v>
      </c>
      <c r="O70" s="96" t="s">
        <v>2478</v>
      </c>
      <c r="P70" s="128"/>
      <c r="Q70" s="99" t="s">
        <v>2492</v>
      </c>
    </row>
  </sheetData>
  <autoFilter ref="A4:Q37">
    <sortState ref="A5:Q70">
      <sortCondition ref="M4:M3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1:B1048576 B23:B33 B1:B4">
    <cfRule type="duplicateValues" dxfId="66" priority="80"/>
  </conditionalFormatting>
  <conditionalFormatting sqref="E1:E4 E23:E55 E71:E1048576">
    <cfRule type="duplicateValues" dxfId="65" priority="67"/>
  </conditionalFormatting>
  <conditionalFormatting sqref="E23:E55 E71:E1048576">
    <cfRule type="duplicateValues" dxfId="64" priority="51"/>
  </conditionalFormatting>
  <conditionalFormatting sqref="E1:E55 E71:E1048576">
    <cfRule type="duplicateValues" dxfId="63" priority="32"/>
  </conditionalFormatting>
  <conditionalFormatting sqref="B71:B1048576 B1:B33">
    <cfRule type="duplicateValues" dxfId="62" priority="31"/>
  </conditionalFormatting>
  <conditionalFormatting sqref="E36">
    <cfRule type="duplicateValues" dxfId="61" priority="21"/>
  </conditionalFormatting>
  <conditionalFormatting sqref="B5:B16">
    <cfRule type="duplicateValues" dxfId="60" priority="119435"/>
  </conditionalFormatting>
  <conditionalFormatting sqref="E5:E16">
    <cfRule type="duplicateValues" dxfId="59" priority="119437"/>
  </conditionalFormatting>
  <conditionalFormatting sqref="B17:B22">
    <cfRule type="duplicateValues" dxfId="58" priority="119467"/>
  </conditionalFormatting>
  <conditionalFormatting sqref="E17:E22">
    <cfRule type="duplicateValues" dxfId="57" priority="119469"/>
  </conditionalFormatting>
  <conditionalFormatting sqref="B23:B33">
    <cfRule type="duplicateValues" dxfId="56" priority="119473"/>
  </conditionalFormatting>
  <conditionalFormatting sqref="E23:E33">
    <cfRule type="duplicateValues" dxfId="55" priority="119491"/>
  </conditionalFormatting>
  <conditionalFormatting sqref="E37">
    <cfRule type="duplicateValues" dxfId="54" priority="119515"/>
  </conditionalFormatting>
  <conditionalFormatting sqref="B38:B55">
    <cfRule type="duplicateValues" dxfId="53" priority="19"/>
  </conditionalFormatting>
  <conditionalFormatting sqref="E36:E55">
    <cfRule type="duplicateValues" dxfId="52" priority="18"/>
  </conditionalFormatting>
  <conditionalFormatting sqref="E34:E35">
    <cfRule type="duplicateValues" dxfId="51" priority="119543"/>
  </conditionalFormatting>
  <conditionalFormatting sqref="B34:B37">
    <cfRule type="duplicateValues" dxfId="50" priority="119544"/>
  </conditionalFormatting>
  <conditionalFormatting sqref="E56:E62">
    <cfRule type="duplicateValues" dxfId="49" priority="17"/>
  </conditionalFormatting>
  <conditionalFormatting sqref="E56:E62">
    <cfRule type="duplicateValues" dxfId="48" priority="16"/>
  </conditionalFormatting>
  <conditionalFormatting sqref="E56:E62">
    <cfRule type="duplicateValues" dxfId="47" priority="15"/>
  </conditionalFormatting>
  <conditionalFormatting sqref="B56:B62">
    <cfRule type="duplicateValues" dxfId="46" priority="14"/>
  </conditionalFormatting>
  <conditionalFormatting sqref="E56:E62">
    <cfRule type="duplicateValues" dxfId="45" priority="13"/>
  </conditionalFormatting>
  <conditionalFormatting sqref="E63:E67">
    <cfRule type="duplicateValues" dxfId="44" priority="12"/>
  </conditionalFormatting>
  <conditionalFormatting sqref="E63:E67">
    <cfRule type="duplicateValues" dxfId="43" priority="11"/>
  </conditionalFormatting>
  <conditionalFormatting sqref="E63:E67">
    <cfRule type="duplicateValues" dxfId="42" priority="10"/>
  </conditionalFormatting>
  <conditionalFormatting sqref="B63:B67">
    <cfRule type="duplicateValues" dxfId="41" priority="9"/>
  </conditionalFormatting>
  <conditionalFormatting sqref="E63:E67">
    <cfRule type="duplicateValues" dxfId="40" priority="8"/>
  </conditionalFormatting>
  <conditionalFormatting sqref="E68:E70">
    <cfRule type="duplicateValues" dxfId="39" priority="7"/>
  </conditionalFormatting>
  <conditionalFormatting sqref="E68:E70">
    <cfRule type="duplicateValues" dxfId="38" priority="6"/>
  </conditionalFormatting>
  <conditionalFormatting sqref="E68:E70">
    <cfRule type="duplicateValues" dxfId="37" priority="5"/>
  </conditionalFormatting>
  <conditionalFormatting sqref="B68:B70">
    <cfRule type="duplicateValues" dxfId="36" priority="4"/>
  </conditionalFormatting>
  <conditionalFormatting sqref="E68:E70">
    <cfRule type="duplicateValues" dxfId="35" priority="3"/>
  </conditionalFormatting>
  <conditionalFormatting sqref="E1:E1048576">
    <cfRule type="duplicateValues" dxfId="34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="80" zoomScaleNormal="80" workbookViewId="0">
      <selection activeCell="E9" sqref="E9:E13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8.8554687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34" t="s">
        <v>2158</v>
      </c>
      <c r="B1" s="135"/>
      <c r="C1" s="135"/>
      <c r="D1" s="135"/>
      <c r="E1" s="136"/>
    </row>
    <row r="2" spans="1:5" ht="25.5" x14ac:dyDescent="0.25">
      <c r="A2" s="137" t="s">
        <v>2474</v>
      </c>
      <c r="B2" s="138"/>
      <c r="C2" s="138"/>
      <c r="D2" s="138"/>
      <c r="E2" s="139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0" t="s">
        <v>2425</v>
      </c>
      <c r="B7" s="141"/>
      <c r="C7" s="141"/>
      <c r="D7" s="141"/>
      <c r="E7" s="142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2496</v>
      </c>
      <c r="E14" s="126"/>
    </row>
    <row r="15" spans="1:5" ht="18" x14ac:dyDescent="0.25">
      <c r="A15" s="111" t="e">
        <f>VLOOKUP(B15,'[1]LISTADO ATM'!$A$2:$C$820,3,0)</f>
        <v>#N/A</v>
      </c>
      <c r="B15" s="106"/>
      <c r="C15" s="106" t="e">
        <f>VLOOKUP(B15,'[1]LISTADO ATM'!$A$2:$B$820,2,0)</f>
        <v>#N/A</v>
      </c>
      <c r="D15" s="127" t="s">
        <v>2496</v>
      </c>
      <c r="E15" s="126"/>
    </row>
    <row r="16" spans="1:5" ht="18" x14ac:dyDescent="0.25">
      <c r="A16" s="111" t="e">
        <f>VLOOKUP(B16,'[1]LISTADO ATM'!$A$2:$C$820,3,0)</f>
        <v>#N/A</v>
      </c>
      <c r="B16" s="106"/>
      <c r="C16" s="106" t="e">
        <f>VLOOKUP(B16,'[1]LISTADO ATM'!$A$2:$B$820,2,0)</f>
        <v>#N/A</v>
      </c>
      <c r="D16" s="127" t="s">
        <v>2496</v>
      </c>
      <c r="E16" s="126"/>
    </row>
    <row r="17" spans="1:6" ht="18.75" thickBot="1" x14ac:dyDescent="0.3">
      <c r="A17" s="108" t="s">
        <v>2428</v>
      </c>
      <c r="B17" s="114">
        <f>COUNT(B9:B9)</f>
        <v>1</v>
      </c>
      <c r="C17" s="146"/>
      <c r="D17" s="147"/>
      <c r="E17" s="148"/>
    </row>
    <row r="18" spans="1:6" ht="15.75" thickBot="1" x14ac:dyDescent="0.3">
      <c r="E18" s="110"/>
      <c r="F18" s="129"/>
    </row>
    <row r="19" spans="1:6" ht="18.75" thickBot="1" x14ac:dyDescent="0.3">
      <c r="A19" s="143" t="s">
        <v>2430</v>
      </c>
      <c r="B19" s="144"/>
      <c r="C19" s="144"/>
      <c r="D19" s="144"/>
      <c r="E19" s="145"/>
    </row>
    <row r="20" spans="1:6" ht="18" x14ac:dyDescent="0.25">
      <c r="A20" s="104" t="s">
        <v>15</v>
      </c>
      <c r="B20" s="104" t="s">
        <v>2426</v>
      </c>
      <c r="C20" s="105" t="s">
        <v>46</v>
      </c>
      <c r="D20" s="105" t="s">
        <v>2432</v>
      </c>
      <c r="E20" s="105" t="s">
        <v>2427</v>
      </c>
    </row>
    <row r="21" spans="1:6" ht="18" x14ac:dyDescent="0.25">
      <c r="A21" s="111" t="str">
        <f>VLOOKUP(B21,'[1]LISTADO ATM'!$A$2:$C$820,3,0)</f>
        <v>DISTRITO NACIONAL</v>
      </c>
      <c r="B21" s="106">
        <v>231</v>
      </c>
      <c r="C21" s="106" t="str">
        <f>VLOOKUP(B21,'[1]LISTADO ATM'!$A$2:$B$820,2,0)</f>
        <v xml:space="preserve">ATM Oficina Zona Oriental </v>
      </c>
      <c r="D21" s="124" t="s">
        <v>2454</v>
      </c>
      <c r="E21" s="126">
        <v>335817339</v>
      </c>
    </row>
    <row r="22" spans="1:6" ht="18" x14ac:dyDescent="0.25">
      <c r="A22" s="111" t="str">
        <f>VLOOKUP(B22,'[1]LISTADO ATM'!$A$2:$C$820,3,0)</f>
        <v>DISTRITO NACIONAL</v>
      </c>
      <c r="B22" s="106">
        <v>165</v>
      </c>
      <c r="C22" s="106" t="str">
        <f>VLOOKUP(B22,'[1]LISTADO ATM'!$A$2:$B$820,2,0)</f>
        <v>ATM Autoservicio Megacentro</v>
      </c>
      <c r="D22" s="124" t="s">
        <v>2454</v>
      </c>
      <c r="E22" s="126">
        <v>335817412</v>
      </c>
    </row>
    <row r="23" spans="1:6" ht="18" x14ac:dyDescent="0.25">
      <c r="A23" s="111" t="str">
        <f>VLOOKUP(B23,'[1]LISTADO ATM'!$A$2:$C$820,3,0)</f>
        <v>SUR</v>
      </c>
      <c r="B23" s="106">
        <v>249</v>
      </c>
      <c r="C23" s="106" t="str">
        <f>VLOOKUP(B23,'[1]LISTADO ATM'!$A$2:$B$820,2,0)</f>
        <v xml:space="preserve">ATM Banco Agrícola Neiba </v>
      </c>
      <c r="D23" s="124" t="s">
        <v>2454</v>
      </c>
      <c r="E23" s="126">
        <v>335817987</v>
      </c>
    </row>
    <row r="24" spans="1:6" ht="18" x14ac:dyDescent="0.25">
      <c r="A24" s="111" t="str">
        <f>VLOOKUP(B24,'[1]LISTADO ATM'!$A$2:$C$820,3,0)</f>
        <v>ESTE</v>
      </c>
      <c r="B24" s="106">
        <v>480</v>
      </c>
      <c r="C24" s="106" t="str">
        <f>VLOOKUP(B24,'[1]LISTADO ATM'!$A$2:$B$820,2,0)</f>
        <v>ATM UNP Farmaconal Higuey</v>
      </c>
      <c r="D24" s="124" t="s">
        <v>2454</v>
      </c>
      <c r="E24" s="126">
        <v>335818031</v>
      </c>
    </row>
    <row r="25" spans="1:6" ht="18" x14ac:dyDescent="0.25">
      <c r="A25" s="111" t="str">
        <f>VLOOKUP(B25,'[1]LISTADO ATM'!$A$2:$C$820,3,0)</f>
        <v>DISTRITO NACIONAL</v>
      </c>
      <c r="B25" s="106">
        <v>516</v>
      </c>
      <c r="C25" s="106" t="str">
        <f>VLOOKUP(B25,'[1]LISTADO ATM'!$A$2:$B$820,2,0)</f>
        <v xml:space="preserve">ATM Oficina Gascue </v>
      </c>
      <c r="D25" s="124" t="s">
        <v>2454</v>
      </c>
      <c r="E25" s="126">
        <v>335818032</v>
      </c>
    </row>
    <row r="26" spans="1:6" ht="18" x14ac:dyDescent="0.25">
      <c r="A26" s="111" t="str">
        <f>VLOOKUP(B26,'[1]LISTADO ATM'!$A$2:$C$820,3,0)</f>
        <v>SUR</v>
      </c>
      <c r="B26" s="106">
        <v>403</v>
      </c>
      <c r="C26" s="106" t="str">
        <f>VLOOKUP(B26,'[1]LISTADO ATM'!$A$2:$B$820,2,0)</f>
        <v xml:space="preserve">ATM Oficina Vicente Noble </v>
      </c>
      <c r="D26" s="124" t="s">
        <v>2454</v>
      </c>
      <c r="E26" s="126">
        <v>335818390</v>
      </c>
    </row>
    <row r="27" spans="1:6" ht="18" x14ac:dyDescent="0.25">
      <c r="A27" s="111" t="str">
        <f>VLOOKUP(B27,'[1]LISTADO ATM'!$A$2:$C$820,3,0)</f>
        <v>SUR</v>
      </c>
      <c r="B27" s="106">
        <v>512</v>
      </c>
      <c r="C27" s="106" t="str">
        <f>VLOOKUP(B27,'[1]LISTADO ATM'!$A$2:$B$820,2,0)</f>
        <v>ATM Plaza Jesús Ferreira</v>
      </c>
      <c r="D27" s="124" t="s">
        <v>2454</v>
      </c>
      <c r="E27" s="126">
        <v>335818501</v>
      </c>
    </row>
    <row r="28" spans="1:6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6"/>
    </row>
    <row r="29" spans="1:6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6"/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6"/>
    </row>
    <row r="31" spans="1:6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6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6"/>
    </row>
    <row r="34" spans="1:5" ht="18.75" thickBot="1" x14ac:dyDescent="0.3">
      <c r="A34" s="112" t="s">
        <v>2428</v>
      </c>
      <c r="B34" s="114">
        <f>COUNT(B21:B33)</f>
        <v>7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3" t="s">
        <v>2511</v>
      </c>
      <c r="B36" s="144"/>
      <c r="C36" s="144"/>
      <c r="D36" s="144"/>
      <c r="E36" s="145"/>
    </row>
    <row r="37" spans="1:5" ht="18" x14ac:dyDescent="0.25">
      <c r="A37" s="104" t="s">
        <v>15</v>
      </c>
      <c r="B37" s="104" t="s">
        <v>2426</v>
      </c>
      <c r="C37" s="105" t="s">
        <v>46</v>
      </c>
      <c r="D37" s="105" t="s">
        <v>2432</v>
      </c>
      <c r="E37" s="105" t="s">
        <v>2427</v>
      </c>
    </row>
    <row r="38" spans="1:5" ht="18" x14ac:dyDescent="0.25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8" x14ac:dyDescent="0.25">
      <c r="A39" s="111" t="str">
        <f>VLOOKUP(B39,'[1]LISTADO ATM'!$A$2:$C$820,3,0)</f>
        <v>NORTE</v>
      </c>
      <c r="B39" s="106">
        <v>882</v>
      </c>
      <c r="C39" s="106" t="str">
        <f>VLOOKUP(B39,'[1]LISTADO ATM'!$A$2:$B$820,2,0)</f>
        <v xml:space="preserve">ATM Oficina Moca II </v>
      </c>
      <c r="D39" s="106" t="s">
        <v>2494</v>
      </c>
      <c r="E39" s="126">
        <v>335817924</v>
      </c>
    </row>
    <row r="40" spans="1:5" ht="18" x14ac:dyDescent="0.25">
      <c r="A40" s="111" t="str">
        <f>VLOOKUP(B40,'[1]LISTADO ATM'!$A$2:$C$820,3,0)</f>
        <v>DISTRITO NACIONAL</v>
      </c>
      <c r="B40" s="106">
        <v>678</v>
      </c>
      <c r="C40" s="106" t="str">
        <f>VLOOKUP(B40,'[1]LISTADO ATM'!$A$2:$B$820,2,0)</f>
        <v>ATM Eco Petroleo San Isidro</v>
      </c>
      <c r="D40" s="106" t="s">
        <v>2494</v>
      </c>
      <c r="E40" s="126">
        <v>335817935</v>
      </c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2494</v>
      </c>
      <c r="E41" s="126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2494</v>
      </c>
      <c r="E42" s="126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2494</v>
      </c>
      <c r="E43" s="126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2494</v>
      </c>
      <c r="E50" s="126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2494</v>
      </c>
      <c r="E51" s="126"/>
    </row>
    <row r="52" spans="1:5" ht="18.75" thickBot="1" x14ac:dyDescent="0.3">
      <c r="A52" s="108" t="s">
        <v>2428</v>
      </c>
      <c r="B52" s="114">
        <f>COUNT(B38:B51)</f>
        <v>3</v>
      </c>
      <c r="C52" s="123"/>
      <c r="D52" s="107"/>
      <c r="E52" s="125"/>
    </row>
    <row r="53" spans="1:5" ht="15.75" thickBot="1" x14ac:dyDescent="0.3">
      <c r="E53" s="110"/>
    </row>
    <row r="54" spans="1:5" ht="18.75" thickBot="1" x14ac:dyDescent="0.3">
      <c r="A54" s="149" t="s">
        <v>2429</v>
      </c>
      <c r="B54" s="150"/>
      <c r="E54" s="110"/>
    </row>
    <row r="55" spans="1:5" ht="18.75" thickBot="1" x14ac:dyDescent="0.3">
      <c r="A55" s="151">
        <f>+B34+B52</f>
        <v>10</v>
      </c>
      <c r="B55" s="152"/>
      <c r="E55" s="110"/>
    </row>
    <row r="56" spans="1:5" ht="15.75" thickBot="1" x14ac:dyDescent="0.3">
      <c r="E56" s="110"/>
    </row>
    <row r="57" spans="1:5" ht="18.75" thickBot="1" x14ac:dyDescent="0.3">
      <c r="A57" s="143" t="s">
        <v>2431</v>
      </c>
      <c r="B57" s="144"/>
      <c r="C57" s="144"/>
      <c r="D57" s="144"/>
      <c r="E57" s="145"/>
    </row>
    <row r="58" spans="1:5" ht="18" x14ac:dyDescent="0.25">
      <c r="A58" s="115" t="s">
        <v>15</v>
      </c>
      <c r="B58" s="115" t="s">
        <v>2426</v>
      </c>
      <c r="C58" s="109" t="s">
        <v>46</v>
      </c>
      <c r="D58" s="153" t="s">
        <v>2432</v>
      </c>
      <c r="E58" s="154"/>
    </row>
    <row r="59" spans="1:5" ht="18" x14ac:dyDescent="0.25">
      <c r="A59" s="106" t="str">
        <f>VLOOKUP(B59,'[1]LISTADO ATM'!$A$2:$C$820,3,0)</f>
        <v>DISTRITO NACIONAL</v>
      </c>
      <c r="B59" s="106">
        <v>551</v>
      </c>
      <c r="C59" s="111" t="str">
        <f>VLOOKUP(B59,'[1]LISTADO ATM'!$A$2:$B$820,2,0)</f>
        <v xml:space="preserve">ATM Oficina Padre Castellanos </v>
      </c>
      <c r="D59" s="155" t="s">
        <v>2499</v>
      </c>
      <c r="E59" s="156"/>
    </row>
    <row r="60" spans="1:5" ht="18" x14ac:dyDescent="0.25">
      <c r="A60" s="106" t="str">
        <f>VLOOKUP(B60,'[1]LISTADO ATM'!$A$2:$C$820,3,0)</f>
        <v>SUR</v>
      </c>
      <c r="B60" s="106">
        <v>615</v>
      </c>
      <c r="C60" s="111" t="str">
        <f>VLOOKUP(B60,'[1]LISTADO ATM'!$A$2:$B$820,2,0)</f>
        <v xml:space="preserve">ATM Estación Sunix Cabral (Barahona) </v>
      </c>
      <c r="D60" s="155" t="s">
        <v>2499</v>
      </c>
      <c r="E60" s="156"/>
    </row>
    <row r="61" spans="1:5" ht="18" x14ac:dyDescent="0.25">
      <c r="A61" s="106" t="str">
        <f>VLOOKUP(B61,'[1]LISTADO ATM'!$A$2:$C$820,3,0)</f>
        <v>DISTRITO NACIONAL</v>
      </c>
      <c r="B61" s="106">
        <v>600</v>
      </c>
      <c r="C61" s="111" t="str">
        <f>VLOOKUP(B61,'[1]LISTADO ATM'!$A$2:$B$820,2,0)</f>
        <v>ATM S/M Bravo Hipica</v>
      </c>
      <c r="D61" s="155" t="s">
        <v>2499</v>
      </c>
      <c r="E61" s="156"/>
    </row>
    <row r="62" spans="1:5" ht="18" x14ac:dyDescent="0.25">
      <c r="A62" s="106" t="str">
        <f>VLOOKUP(B62,'[1]LISTADO ATM'!$A$2:$C$820,3,0)</f>
        <v>NORTE</v>
      </c>
      <c r="B62" s="106">
        <v>157</v>
      </c>
      <c r="C62" s="111" t="str">
        <f>VLOOKUP(B62,'[1]LISTADO ATM'!$A$2:$B$820,2,0)</f>
        <v xml:space="preserve">ATM Oficina Samaná </v>
      </c>
      <c r="D62" s="155" t="s">
        <v>2499</v>
      </c>
      <c r="E62" s="156"/>
    </row>
    <row r="63" spans="1:5" ht="18" x14ac:dyDescent="0.25">
      <c r="A63" s="106" t="str">
        <f>VLOOKUP(B63,'[1]LISTADO ATM'!$A$2:$C$820,3,0)</f>
        <v>ESTE</v>
      </c>
      <c r="B63" s="106">
        <v>353</v>
      </c>
      <c r="C63" s="111" t="str">
        <f>VLOOKUP(B63,'[1]LISTADO ATM'!$A$2:$B$820,2,0)</f>
        <v xml:space="preserve">ATM Estación Boulevard Juan Dolio </v>
      </c>
      <c r="D63" s="155" t="s">
        <v>2499</v>
      </c>
      <c r="E63" s="156"/>
    </row>
    <row r="64" spans="1:5" ht="18" x14ac:dyDescent="0.25">
      <c r="A64" s="106" t="str">
        <f>VLOOKUP(B64,'[1]LISTADO ATM'!$A$2:$C$820,3,0)</f>
        <v>ESTE</v>
      </c>
      <c r="B64" s="106">
        <v>631</v>
      </c>
      <c r="C64" s="111" t="str">
        <f>VLOOKUP(B64,'[1]LISTADO ATM'!$A$2:$B$820,2,0)</f>
        <v xml:space="preserve">ATM ASOCODEQUI (San Pedro) </v>
      </c>
      <c r="D64" s="155" t="s">
        <v>2499</v>
      </c>
      <c r="E64" s="156"/>
    </row>
    <row r="65" spans="1:5" ht="18" x14ac:dyDescent="0.25">
      <c r="A65" s="106" t="str">
        <f>VLOOKUP(B65,'[1]LISTADO ATM'!$A$2:$C$820,3,0)</f>
        <v>DISTRITO NACIONAL</v>
      </c>
      <c r="B65" s="106">
        <v>974</v>
      </c>
      <c r="C65" s="111" t="str">
        <f>VLOOKUP(B65,'[1]LISTADO ATM'!$A$2:$B$820,2,0)</f>
        <v xml:space="preserve">ATM S/M Nacional Ave. Lope de Vega </v>
      </c>
      <c r="D65" s="155" t="s">
        <v>2499</v>
      </c>
      <c r="E65" s="156"/>
    </row>
    <row r="66" spans="1:5" ht="18" x14ac:dyDescent="0.25">
      <c r="A66" s="106" t="str">
        <f>VLOOKUP(B66,'[1]LISTADO ATM'!$A$2:$C$820,3,0)</f>
        <v>SUR</v>
      </c>
      <c r="B66" s="106">
        <v>616</v>
      </c>
      <c r="C66" s="111" t="str">
        <f>VLOOKUP(B66,'[1]LISTADO ATM'!$A$2:$B$820,2,0)</f>
        <v xml:space="preserve">ATM 5ta. Brigada Barahona </v>
      </c>
      <c r="D66" s="155" t="s">
        <v>2560</v>
      </c>
      <c r="E66" s="156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55"/>
      <c r="E67" s="156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55"/>
      <c r="E68" s="156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55"/>
      <c r="E69" s="156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55"/>
      <c r="E70" s="156"/>
    </row>
    <row r="71" spans="1:5" ht="18" x14ac:dyDescent="0.25">
      <c r="A71" s="106" t="e">
        <f>VLOOKUP(B71,'[1]LISTADO ATM'!$A$2:$C$820,3,0)</f>
        <v>#N/A</v>
      </c>
      <c r="B71" s="106"/>
      <c r="C71" s="111" t="e">
        <f>VLOOKUP(B71,'[1]LISTADO ATM'!$A$2:$B$820,2,0)</f>
        <v>#N/A</v>
      </c>
      <c r="D71" s="155"/>
      <c r="E71" s="156"/>
    </row>
    <row r="72" spans="1:5" ht="18" x14ac:dyDescent="0.25">
      <c r="A72" s="106" t="e">
        <f>VLOOKUP(B72,'[1]LISTADO ATM'!$A$2:$C$820,3,0)</f>
        <v>#N/A</v>
      </c>
      <c r="B72" s="106"/>
      <c r="C72" s="111" t="e">
        <f>VLOOKUP(B72,'[1]LISTADO ATM'!$A$2:$B$820,2,0)</f>
        <v>#N/A</v>
      </c>
      <c r="D72" s="155"/>
      <c r="E72" s="156"/>
    </row>
    <row r="73" spans="1:5" ht="18" x14ac:dyDescent="0.25">
      <c r="A73" s="106" t="e">
        <f>VLOOKUP(B73,'[1]LISTADO ATM'!$A$2:$C$820,3,0)</f>
        <v>#N/A</v>
      </c>
      <c r="B73" s="106"/>
      <c r="C73" s="111" t="e">
        <f>VLOOKUP(B73,'[1]LISTADO ATM'!$A$2:$B$820,2,0)</f>
        <v>#N/A</v>
      </c>
      <c r="D73" s="155"/>
      <c r="E73" s="156"/>
    </row>
    <row r="74" spans="1:5" ht="18" x14ac:dyDescent="0.25">
      <c r="A74" s="106" t="e">
        <f>VLOOKUP(B74,'[1]LISTADO ATM'!$A$2:$C$820,3,0)</f>
        <v>#N/A</v>
      </c>
      <c r="B74" s="106"/>
      <c r="C74" s="111" t="e">
        <f>VLOOKUP(B74,'[1]LISTADO ATM'!$A$2:$B$820,2,0)</f>
        <v>#N/A</v>
      </c>
      <c r="D74" s="155"/>
      <c r="E74" s="156"/>
    </row>
    <row r="75" spans="1:5" ht="18" x14ac:dyDescent="0.25">
      <c r="A75" s="106" t="e">
        <f>VLOOKUP(B75,'[1]LISTADO ATM'!$A$2:$C$820,3,0)</f>
        <v>#N/A</v>
      </c>
      <c r="B75" s="106"/>
      <c r="C75" s="111" t="e">
        <f>VLOOKUP(B75,'[1]LISTADO ATM'!$A$2:$B$820,2,0)</f>
        <v>#N/A</v>
      </c>
      <c r="D75" s="155"/>
      <c r="E75" s="156"/>
    </row>
    <row r="76" spans="1:5" ht="18.75" thickBot="1" x14ac:dyDescent="0.3">
      <c r="A76" s="108" t="s">
        <v>2428</v>
      </c>
      <c r="B76" s="114">
        <f>COUNT(B59:B66)</f>
        <v>8</v>
      </c>
      <c r="C76" s="123"/>
      <c r="D76" s="146"/>
      <c r="E76" s="148"/>
    </row>
  </sheetData>
  <mergeCells count="28">
    <mergeCell ref="D75:E75"/>
    <mergeCell ref="D76:E76"/>
    <mergeCell ref="D70:E70"/>
    <mergeCell ref="D71:E71"/>
    <mergeCell ref="D72:E72"/>
    <mergeCell ref="D73:E73"/>
    <mergeCell ref="D74:E74"/>
    <mergeCell ref="D65:E65"/>
    <mergeCell ref="D66:E66"/>
    <mergeCell ref="D67:E67"/>
    <mergeCell ref="D68:E68"/>
    <mergeCell ref="D69:E69"/>
    <mergeCell ref="D60:E60"/>
    <mergeCell ref="D61:E61"/>
    <mergeCell ref="D62:E62"/>
    <mergeCell ref="D63:E63"/>
    <mergeCell ref="D64:E64"/>
    <mergeCell ref="A54:B54"/>
    <mergeCell ref="A55:B55"/>
    <mergeCell ref="A57:E57"/>
    <mergeCell ref="D58:E58"/>
    <mergeCell ref="D59:E59"/>
    <mergeCell ref="A1:E1"/>
    <mergeCell ref="A2:E2"/>
    <mergeCell ref="A7:E7"/>
    <mergeCell ref="A36:E36"/>
    <mergeCell ref="C17:E17"/>
    <mergeCell ref="A19:E19"/>
  </mergeCells>
  <phoneticPr fontId="47" type="noConversion"/>
  <conditionalFormatting sqref="B76:B1048576 B34:B36 B1:B7 B38:B57 B9:B19">
    <cfRule type="duplicateValues" dxfId="95" priority="17"/>
  </conditionalFormatting>
  <conditionalFormatting sqref="B34:B36">
    <cfRule type="duplicateValues" dxfId="94" priority="18"/>
  </conditionalFormatting>
  <conditionalFormatting sqref="B76:B1048576 B1:B7 B21:B36 B38:B57 B9:B19">
    <cfRule type="duplicateValues" dxfId="93" priority="19"/>
  </conditionalFormatting>
  <conditionalFormatting sqref="B38:B57 B21:B36 B59:B1048576 B1:B19">
    <cfRule type="duplicateValues" dxfId="92" priority="14"/>
    <cfRule type="duplicateValues" dxfId="91" priority="16"/>
  </conditionalFormatting>
  <conditionalFormatting sqref="B17">
    <cfRule type="duplicateValues" dxfId="90" priority="15"/>
  </conditionalFormatting>
  <conditionalFormatting sqref="E76:E1048576 E52:E58 E34:E36 E38 E21:E22 E1:E11 E14:E19">
    <cfRule type="duplicateValues" dxfId="89" priority="20"/>
  </conditionalFormatting>
  <conditionalFormatting sqref="E60">
    <cfRule type="duplicateValues" dxfId="88" priority="13"/>
  </conditionalFormatting>
  <conditionalFormatting sqref="E60">
    <cfRule type="duplicateValues" dxfId="87" priority="12"/>
  </conditionalFormatting>
  <conditionalFormatting sqref="E61">
    <cfRule type="duplicateValues" dxfId="86" priority="11"/>
  </conditionalFormatting>
  <conditionalFormatting sqref="E61">
    <cfRule type="duplicateValues" dxfId="85" priority="10"/>
  </conditionalFormatting>
  <conditionalFormatting sqref="E76:E1048576 E52:E59 E34:E36 E38 E21:E22 E1:E11 E14:E19">
    <cfRule type="duplicateValues" dxfId="84" priority="21"/>
  </conditionalFormatting>
  <conditionalFormatting sqref="E63:E64">
    <cfRule type="duplicateValues" dxfId="83" priority="9"/>
  </conditionalFormatting>
  <conditionalFormatting sqref="E63:E64">
    <cfRule type="duplicateValues" dxfId="82" priority="8"/>
  </conditionalFormatting>
  <conditionalFormatting sqref="E62">
    <cfRule type="duplicateValues" dxfId="81" priority="22"/>
  </conditionalFormatting>
  <conditionalFormatting sqref="E39:E51">
    <cfRule type="duplicateValues" dxfId="80" priority="23"/>
  </conditionalFormatting>
  <conditionalFormatting sqref="E59">
    <cfRule type="duplicateValues" dxfId="79" priority="24"/>
  </conditionalFormatting>
  <conditionalFormatting sqref="B59:B75">
    <cfRule type="duplicateValues" dxfId="78" priority="25"/>
  </conditionalFormatting>
  <conditionalFormatting sqref="E66:E75">
    <cfRule type="duplicateValues" dxfId="77" priority="26"/>
  </conditionalFormatting>
  <conditionalFormatting sqref="E65">
    <cfRule type="duplicateValues" dxfId="76" priority="7"/>
  </conditionalFormatting>
  <conditionalFormatting sqref="E65">
    <cfRule type="duplicateValues" dxfId="75" priority="6"/>
  </conditionalFormatting>
  <conditionalFormatting sqref="B1:B1048576">
    <cfRule type="duplicateValues" dxfId="74" priority="5"/>
  </conditionalFormatting>
  <conditionalFormatting sqref="B10">
    <cfRule type="duplicateValues" dxfId="73" priority="4"/>
  </conditionalFormatting>
  <conditionalFormatting sqref="B10">
    <cfRule type="duplicateValues" dxfId="72" priority="3"/>
  </conditionalFormatting>
  <conditionalFormatting sqref="E12">
    <cfRule type="duplicateValues" dxfId="71" priority="2"/>
  </conditionalFormatting>
  <conditionalFormatting sqref="E23">
    <cfRule type="duplicateValues" dxfId="70" priority="27"/>
  </conditionalFormatting>
  <conditionalFormatting sqref="E13">
    <cfRule type="duplicateValues" dxfId="69" priority="1"/>
  </conditionalFormatting>
  <conditionalFormatting sqref="E24:E33">
    <cfRule type="duplicateValues" dxfId="68" priority="28"/>
  </conditionalFormatting>
  <conditionalFormatting sqref="B21:B33">
    <cfRule type="duplicateValues" dxfId="67" priority="2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2539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62" priority="119152"/>
  </conditionalFormatting>
  <conditionalFormatting sqref="A7:A11">
    <cfRule type="duplicateValues" dxfId="161" priority="119156"/>
    <cfRule type="duplicateValues" dxfId="160" priority="119157"/>
  </conditionalFormatting>
  <conditionalFormatting sqref="A7:A11">
    <cfRule type="duplicateValues" dxfId="159" priority="119160"/>
    <cfRule type="duplicateValues" dxfId="158" priority="119161"/>
  </conditionalFormatting>
  <conditionalFormatting sqref="B3">
    <cfRule type="duplicateValues" dxfId="157" priority="193"/>
    <cfRule type="duplicateValues" dxfId="156" priority="194"/>
  </conditionalFormatting>
  <conditionalFormatting sqref="B3">
    <cfRule type="duplicateValues" dxfId="155" priority="192"/>
  </conditionalFormatting>
  <conditionalFormatting sqref="B3">
    <cfRule type="duplicateValues" dxfId="154" priority="191"/>
  </conditionalFormatting>
  <conditionalFormatting sqref="B3">
    <cfRule type="duplicateValues" dxfId="153" priority="189"/>
    <cfRule type="duplicateValues" dxfId="152" priority="190"/>
  </conditionalFormatting>
  <conditionalFormatting sqref="A4:A6">
    <cfRule type="duplicateValues" dxfId="151" priority="188"/>
  </conditionalFormatting>
  <conditionalFormatting sqref="A4:A6">
    <cfRule type="duplicateValues" dxfId="150" priority="186"/>
    <cfRule type="duplicateValues" dxfId="149" priority="187"/>
  </conditionalFormatting>
  <conditionalFormatting sqref="A4:A6">
    <cfRule type="duplicateValues" dxfId="148" priority="184"/>
    <cfRule type="duplicateValues" dxfId="147" priority="185"/>
  </conditionalFormatting>
  <conditionalFormatting sqref="A3:A6">
    <cfRule type="duplicateValues" dxfId="146" priority="165"/>
  </conditionalFormatting>
  <conditionalFormatting sqref="A3:A6">
    <cfRule type="duplicateValues" dxfId="145" priority="163"/>
    <cfRule type="duplicateValues" dxfId="144" priority="164"/>
  </conditionalFormatting>
  <conditionalFormatting sqref="A3:A6">
    <cfRule type="duplicateValues" dxfId="143" priority="161"/>
    <cfRule type="duplicateValues" dxfId="142" priority="162"/>
  </conditionalFormatting>
  <conditionalFormatting sqref="B4:B6">
    <cfRule type="duplicateValues" dxfId="141" priority="158"/>
    <cfRule type="duplicateValues" dxfId="140" priority="159"/>
  </conditionalFormatting>
  <conditionalFormatting sqref="B4:B6">
    <cfRule type="duplicateValues" dxfId="139" priority="157"/>
  </conditionalFormatting>
  <conditionalFormatting sqref="B4:B6">
    <cfRule type="duplicateValues" dxfId="138" priority="156"/>
  </conditionalFormatting>
  <conditionalFormatting sqref="B4:B6">
    <cfRule type="duplicateValues" dxfId="137" priority="154"/>
    <cfRule type="duplicateValues" dxfId="136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5" priority="69"/>
  </conditionalFormatting>
  <conditionalFormatting sqref="E9:E1048576 E1:E2">
    <cfRule type="duplicateValues" dxfId="134" priority="99250"/>
  </conditionalFormatting>
  <conditionalFormatting sqref="E4">
    <cfRule type="duplicateValues" dxfId="133" priority="62"/>
  </conditionalFormatting>
  <conditionalFormatting sqref="E5:E8">
    <cfRule type="duplicateValues" dxfId="132" priority="60"/>
  </conditionalFormatting>
  <conditionalFormatting sqref="B12">
    <cfRule type="duplicateValues" dxfId="131" priority="34"/>
    <cfRule type="duplicateValues" dxfId="130" priority="35"/>
    <cfRule type="duplicateValues" dxfId="129" priority="36"/>
  </conditionalFormatting>
  <conditionalFormatting sqref="B12">
    <cfRule type="duplicateValues" dxfId="128" priority="33"/>
  </conditionalFormatting>
  <conditionalFormatting sqref="B12">
    <cfRule type="duplicateValues" dxfId="127" priority="31"/>
    <cfRule type="duplicateValues" dxfId="126" priority="32"/>
  </conditionalFormatting>
  <conditionalFormatting sqref="B12">
    <cfRule type="duplicateValues" dxfId="125" priority="28"/>
    <cfRule type="duplicateValues" dxfId="124" priority="29"/>
    <cfRule type="duplicateValues" dxfId="123" priority="30"/>
  </conditionalFormatting>
  <conditionalFormatting sqref="B12">
    <cfRule type="duplicateValues" dxfId="122" priority="27"/>
  </conditionalFormatting>
  <conditionalFormatting sqref="B12">
    <cfRule type="duplicateValues" dxfId="121" priority="25"/>
    <cfRule type="duplicateValues" dxfId="120" priority="26"/>
  </conditionalFormatting>
  <conditionalFormatting sqref="B12">
    <cfRule type="duplicateValues" dxfId="119" priority="24"/>
  </conditionalFormatting>
  <conditionalFormatting sqref="B12">
    <cfRule type="duplicateValues" dxfId="118" priority="21"/>
    <cfRule type="duplicateValues" dxfId="117" priority="22"/>
    <cfRule type="duplicateValues" dxfId="116" priority="23"/>
  </conditionalFormatting>
  <conditionalFormatting sqref="B12">
    <cfRule type="duplicateValues" dxfId="115" priority="20"/>
  </conditionalFormatting>
  <conditionalFormatting sqref="B12">
    <cfRule type="duplicateValues" dxfId="114" priority="19"/>
  </conditionalFormatting>
  <conditionalFormatting sqref="B14">
    <cfRule type="duplicateValues" dxfId="113" priority="18"/>
  </conditionalFormatting>
  <conditionalFormatting sqref="B14">
    <cfRule type="duplicateValues" dxfId="112" priority="15"/>
    <cfRule type="duplicateValues" dxfId="111" priority="16"/>
    <cfRule type="duplicateValues" dxfId="110" priority="17"/>
  </conditionalFormatting>
  <conditionalFormatting sqref="B14">
    <cfRule type="duplicateValues" dxfId="109" priority="13"/>
    <cfRule type="duplicateValues" dxfId="108" priority="14"/>
  </conditionalFormatting>
  <conditionalFormatting sqref="B14">
    <cfRule type="duplicateValues" dxfId="107" priority="10"/>
    <cfRule type="duplicateValues" dxfId="106" priority="11"/>
    <cfRule type="duplicateValues" dxfId="105" priority="12"/>
  </conditionalFormatting>
  <conditionalFormatting sqref="B14">
    <cfRule type="duplicateValues" dxfId="104" priority="9"/>
  </conditionalFormatting>
  <conditionalFormatting sqref="B14">
    <cfRule type="duplicateValues" dxfId="103" priority="8"/>
  </conditionalFormatting>
  <conditionalFormatting sqref="B14">
    <cfRule type="duplicateValues" dxfId="102" priority="7"/>
  </conditionalFormatting>
  <conditionalFormatting sqref="B14">
    <cfRule type="duplicateValues" dxfId="101" priority="4"/>
    <cfRule type="duplicateValues" dxfId="100" priority="5"/>
    <cfRule type="duplicateValues" dxfId="99" priority="6"/>
  </conditionalFormatting>
  <conditionalFormatting sqref="B14">
    <cfRule type="duplicateValues" dxfId="98" priority="2"/>
    <cfRule type="duplicateValues" dxfId="97" priority="3"/>
  </conditionalFormatting>
  <conditionalFormatting sqref="C14">
    <cfRule type="duplicateValues" dxfId="9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2021-03-11T15:10:30Z</dcterms:modified>
</cp:coreProperties>
</file>