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6" l="1"/>
  <c r="C13" i="16"/>
  <c r="A13" i="16"/>
  <c r="B15" i="16"/>
  <c r="C45" i="16"/>
  <c r="A45" i="16"/>
  <c r="C44" i="16"/>
  <c r="A44" i="16"/>
  <c r="C43" i="16"/>
  <c r="A43" i="16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 l="1"/>
  <c r="A51" i="1"/>
  <c r="A50" i="1"/>
  <c r="A4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C48" i="16"/>
  <c r="A48" i="16"/>
  <c r="C47" i="16"/>
  <c r="A47" i="16"/>
  <c r="C46" i="16"/>
  <c r="A46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28" i="16"/>
  <c r="C27" i="16"/>
  <c r="A27" i="16"/>
  <c r="C26" i="16"/>
  <c r="A26" i="16"/>
  <c r="C25" i="16"/>
  <c r="A25" i="16"/>
  <c r="B21" i="16"/>
  <c r="A31" i="16" s="1"/>
  <c r="C20" i="16"/>
  <c r="A20" i="16"/>
  <c r="C19" i="16"/>
  <c r="A19" i="16"/>
  <c r="C14" i="16"/>
  <c r="A14" i="16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A20" i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K13" i="1" l="1"/>
  <c r="J13" i="1"/>
  <c r="I13" i="1"/>
  <c r="H13" i="1"/>
  <c r="G13" i="1"/>
  <c r="F13" i="1"/>
  <c r="A13" i="1"/>
  <c r="F12" i="1" l="1"/>
  <c r="G12" i="1"/>
  <c r="H12" i="1"/>
  <c r="I12" i="1"/>
  <c r="J12" i="1"/>
  <c r="K12" i="1"/>
  <c r="A12" i="1"/>
  <c r="A11" i="1" l="1"/>
  <c r="A10" i="1"/>
  <c r="A9" i="1"/>
  <c r="A8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A6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<sst xmlns="http://schemas.openxmlformats.org/spreadsheetml/2006/main" count="13245" uniqueCount="2562">
  <si>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</si>
  <si>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</si>
  <si>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</si>
  <si>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</si>
  <si>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</si>
  <si>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</si>
  <si>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</si>
  <si>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</si>
  <si>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</si>
  <si>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</si>
  <si>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</si>
  <si>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</si>
  <si>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</si>
  <si>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</si>
  <si>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</si>
  <si>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</si>
  <si>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</si>
  <si>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</si>
  <si>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</si>
  <si>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</si>
  <si>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</si>
  <si>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</si>
  <si>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</si>
  <si>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</si>
  <si>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</si>
  <si>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</si>
  <si>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</si>
  <si>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</si>
  <si>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</si>
  <si>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</si>
  <si>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</si>
  <si>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</si>
  <si>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</si>
  <si>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</si>
  <si>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</si>
  <si>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</si>
  <si>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</si>
  <si>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</si>
  <si>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</si>
  <si>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</si>
  <si>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</si>
  <si>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</si>
  <si>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</si>
  <si>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</si>
  <si>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</si>
  <si>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</si>
  <si>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</si>
  <si>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</si>
  <si>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</si>
  <si>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</si>
  <si>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</si>
  <si>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</si>
  <si>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</si>
  <si>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</si>
  <si>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</si>
  <si>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</si>
  <si>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</si>
  <si>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</si>
  <si>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</si>
  <si>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</si>
  <si>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</si>
  <si>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</si>
  <si>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</si>
  <si>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</si>
  <si>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</si>
  <si>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</si>
  <si>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</si>
  <si>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</si>
  <si>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</si>
  <si>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</si>
  <si>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</si>
  <si>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</si>
  <si>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</si>
  <si>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</si>
  <si>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</si>
  <si>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</si>
  <si>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</si>
  <si>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</si>
  <si>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</si>
  <si>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</si>
  <si>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</si>
  <si>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</si>
  <si>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</si>
  <si>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</si>
  <si>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</si>
  <si>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</si>
  <si>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</si>
  <si>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</si>
  <si>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</si>
  <si>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</si>
  <si>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</si>
  <si>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</si>
  <si>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</si>
  <si>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</si>
  <si>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</si>
  <si>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</si>
  <si>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</si>
  <si>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</si>
  <si>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</si>
  <si>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</si>
  <si>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</si>
  <si>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</si>
  <si>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</si>
  <si>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</si>
  <si>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</si>
  <si>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</si>
  <si>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</si>
  <si>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</si>
  <si>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</si>
  <si>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</si>
  <si>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</si>
  <si>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</si>
  <si>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</si>
  <si>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</si>
  <si>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</si>
  <si>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</si>
  <si>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</si>
  <si>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</si>
  <si>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</si>
  <si>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</si>
  <si>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</si>
  <si>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</si>
  <si>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</si>
  <si>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</si>
  <si>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</si>
  <si>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</si>
  <si>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</si>
  <si>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</si>
  <si>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</si>
  <si>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</si>
  <si>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</si>
  <si>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</si>
  <si>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</si>
  <si>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</si>
  <si>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</si>
  <si>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</si>
  <si>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</si>
  <si>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</si>
  <si>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</si>
  <si>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</si>
  <si>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</si>
  <si>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</si>
  <si>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</si>
  <si>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</si>
  <si>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</si>
  <si>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</si>
  <si>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</si>
  <si>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</si>
  <si>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</si>
  <si>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</si>
  <si>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</si>
  <si>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</si>
  <si>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</si>
  <si>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</si>
  <si>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</si>
  <si>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</si>
  <si>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</si>
  <si>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</si>
  <si>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</si>
  <si>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</si>
  <si>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</si>
  <si>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</si>
  <si>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</si>
  <si>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</si>
  <si>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</si>
  <si>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</si>
  <si>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</si>
  <si>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</si>
  <si>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</si>
  <si>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</si>
  <si>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</si>
  <si>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</si>
  <si>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</si>
  <si>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</si>
  <si>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</si>
  <si>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</si>
  <si>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</si>
  <si>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</si>
  <si>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</si>
  <si>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</si>
  <si>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</si>
  <si>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</si>
  <si>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</si>
  <si>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</si>
  <si>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</si>
  <si>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</si>
  <si>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</si>
  <si>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</si>
  <si>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</si>
  <si>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</si>
  <si>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</si>
  <si>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</si>
  <si>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</si>
  <si>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</si>
  <si>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</si>
  <si>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</si>
  <si>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</si>
  <si>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</si>
  <si>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</si>
  <si>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</si>
  <si>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</si>
  <si>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</si>
  <si>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</si>
  <si>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</si>
  <si>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</si>
  <si>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</si>
  <si>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</si>
  <si>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</si>
  <si>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</si>
  <si>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</si>
  <si>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</si>
  <si>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</si>
  <si>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</si>
  <si>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</si>
  <si>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</si>
  <si>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</si>
  <si>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</si>
  <si>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</si>
  <si>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</si>
  <si>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</si>
  <si>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</si>
  <si>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</si>
  <si>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</si>
  <si>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</si>
  <si>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</si>
  <si>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</si>
  <si>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</si>
  <si>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</si>
  <si>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</si>
  <si>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</si>
  <si>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</si>
  <si>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</si>
  <si>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</si>
  <si>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</si>
  <si>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</si>
  <si>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</si>
  <si>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</si>
  <si>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</si>
  <si>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</si>
  <si>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</si>
  <si>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</si>
  <si>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</si>
  <si>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</si>
  <si>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</si>
  <si>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</si>
  <si>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</si>
  <si>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</si>
  <si>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</si>
  <si>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</si>
  <si>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</si>
  <si>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</si>
  <si>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</si>
  <si>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</si>
  <si>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</si>
  <si>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</si>
  <si>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</si>
  <si>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</si>
  <si>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</si>
  <si>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</si>
  <si>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</si>
  <si>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</si>
  <si>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</si>
  <si>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</si>
  <si>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</si>
  <si>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</si>
  <si>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</si>
  <si>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</si>
  <si>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</si>
  <si>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</si>
  <si>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</si>
  <si>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</si>
  <si>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</si>
  <si>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</si>
  <si>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</si>
  <si>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</si>
  <si>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</si>
  <si>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</si>
  <si>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</si>
  <si>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</si>
  <si>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</si>
  <si>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</si>
  <si>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</si>
  <si>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</si>
  <si>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</si>
  <si>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</si>
  <si>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</si>
  <si>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</si>
  <si>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</si>
  <si>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</si>
  <si>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</si>
  <si>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</si>
  <si>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</si>
  <si>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</si>
  <si>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</si>
  <si>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</si>
  <si>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</si>
  <si>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</si>
  <si>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</si>
  <si>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</si>
  <si>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</si>
  <si>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</si>
  <si>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</si>
  <si>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</si>
  <si>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</si>
  <si>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</si>
  <si>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</si>
  <si>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</si>
  <si>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</si>
  <si>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</si>
  <si>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</si>
  <si>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</si>
  <si>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</si>
  <si>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</si>
  <si>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</si>
  <si>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</si>
  <si>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</si>
  <si>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</si>
  <si>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</si>
  <si>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</si>
  <si>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</si>
  <si>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</si>
  <si>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</si>
  <si>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</si>
  <si>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</si>
  <si>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</si>
  <si>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</si>
  <si>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</si>
  <si>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</si>
  <si>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</si>
  <si>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</si>
  <si>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</si>
  <si>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</si>
  <si>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</si>
  <si>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</si>
  <si>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</si>
  <si>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</si>
  <si>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</si>
  <si>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</si>
  <si>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</si>
  <si>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</si>
  <si>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</si>
  <si>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</si>
  <si>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</si>
  <si>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</si>
  <si>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</si>
  <si>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</si>
  <si>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</si>
  <si>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</si>
  <si>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</si>
  <si>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</si>
  <si>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</si>
  <si>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</si>
  <si>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</si>
  <si>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</si>
  <si>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</si>
  <si>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</si>
  <si>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</si>
  <si>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</si>
  <si>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</si>
  <si>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</si>
  <si>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</si>
  <si>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</si>
  <si>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</si>
  <si>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</si>
  <si>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</si>
  <si>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</si>
  <si>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</si>
  <si>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</si>
  <si>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</si>
  <si>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</si>
  <si>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</si>
  <si>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</si>
  <si>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</si>
  <si>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</si>
  <si>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</si>
  <si>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</si>
  <si>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</si>
  <si>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</si>
  <si>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</si>
  <si>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</si>
  <si>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</si>
  <si>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</si>
  <si>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</si>
  <si>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</si>
  <si>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</si>
  <si>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</si>
  <si>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</si>
  <si>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</si>
  <si>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</si>
  <si>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</si>
  <si>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</si>
  <si>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</si>
  <si>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</si>
  <si>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</si>
  <si>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</si>
  <si>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</si>
  <si>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</si>
  <si>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</si>
  <si>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</si>
  <si>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</si>
  <si>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</si>
  <si>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</si>
  <si>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</si>
  <si>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</si>
  <si>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</si>
  <si>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</si>
  <si>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</si>
  <si>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</si>
  <si>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</si>
  <si>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</si>
  <si>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</si>
  <si>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</si>
  <si>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</si>
  <si>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</si>
  <si>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</si>
  <si>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</si>
  <si>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</si>
  <si>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</si>
  <si>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</si>
  <si>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</si>
  <si>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</si>
  <si>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</si>
  <si>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</si>
  <si>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</si>
  <si>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</si>
  <si>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</si>
  <si>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</si>
  <si>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</si>
  <si>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</si>
  <si>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</si>
  <si>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</si>
  <si>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</si>
  <si>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</si>
  <si>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</si>
  <si>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</si>
  <si>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</si>
  <si>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</si>
  <si>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</si>
  <si>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</si>
  <si>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</si>
  <si>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</si>
  <si>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</si>
  <si>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</si>
  <si>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</si>
  <si>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</si>
  <si>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</si>
  <si>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</si>
  <si>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</si>
  <si>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</si>
  <si>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</si>
  <si>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</si>
  <si>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</si>
  <si>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</si>
  <si>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</si>
  <si>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</si>
  <si>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</si>
  <si>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</si>
  <si>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</si>
  <si>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</si>
  <si>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</si>
  <si>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</si>
  <si>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</si>
  <si>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</si>
  <si>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</si>
  <si>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</si>
  <si>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</si>
  <si>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</si>
  <si>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</si>
  <si>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</si>
  <si>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</si>
  <si>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</si>
  <si>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</si>
  <si>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</si>
  <si>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</si>
  <si>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</si>
  <si>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</si>
  <si>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</si>
  <si>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</si>
  <si>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</si>
  <si>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</si>
  <si>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</si>
  <si>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</si>
  <si>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</si>
  <si>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</si>
  <si>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</si>
  <si>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</si>
  <si>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</si>
  <si>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</si>
  <si>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</si>
  <si>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</si>
  <si>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</si>
  <si>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</si>
  <si>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</si>
  <si>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</si>
  <si>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</si>
  <si>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</si>
  <si>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</si>
  <si>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</si>
  <si>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</si>
  <si>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</si>
  <si>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</si>
  <si>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</si>
  <si>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</si>
  <si>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</si>
  <si>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</si>
  <si>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</si>
  <si>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</si>
  <si>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</si>
  <si>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</si>
  <si>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</si>
  <si>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</si>
  <si>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</si>
  <si>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</si>
  <si>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</si>
  <si>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</si>
  <si>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</si>
  <si>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</si>
  <si>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</si>
  <si>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</si>
  <si>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</si>
  <si>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</si>
  <si>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</si>
  <si>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</si>
  <si>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</si>
  <si>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</si>
  <si>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</si>
  <si>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</si>
  <si>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</si>
  <si>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</si>
  <si>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</si>
  <si>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</si>
  <si>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</si>
  <si>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</si>
  <si>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</si>
  <si>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</si>
  <si>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</si>
  <si>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</si>
  <si>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</si>
  <si>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</si>
  <si>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</si>
  <si>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</si>
  <si>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</si>
  <si>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</si>
  <si>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</si>
  <si>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</si>
  <si>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</si>
  <si>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</si>
  <si>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</si>
  <si>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</si>
  <si>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</si>
  <si>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</si>
  <si>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</si>
  <si>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</si>
  <si>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</si>
  <si>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</si>
  <si>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</si>
  <si>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</si>
  <si>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</si>
  <si>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</si>
  <si>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</si>
  <si>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</si>
  <si>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</si>
  <si>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</si>
  <si>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</si>
  <si>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</si>
  <si>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</si>
  <si>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</si>
  <si>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</si>
  <si>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</si>
  <si>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</si>
  <si>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</si>
  <si>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</si>
  <si>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</si>
  <si>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</si>
  <si>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</si>
  <si>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</si>
  <si>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</si>
  <si>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</si>
  <si>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</si>
  <si>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</si>
  <si>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</si>
  <si>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</si>
  <si>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</si>
  <si>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</si>
  <si>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</si>
  <si>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</si>
  <si>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</si>
  <si>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</si>
  <si>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</si>
  <si>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</si>
  <si>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</si>
  <si>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</si>
  <si>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</si>
  <si>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</si>
  <si>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</si>
  <si>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</si>
  <si>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</si>
  <si>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</si>
  <si>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</si>
  <si>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</si>
  <si>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</si>
  <si>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</si>
  <si>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</si>
  <si>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</si>
  <si>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</si>
  <si>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</si>
  <si>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</si>
  <si>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</si>
  <si>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</si>
  <si>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</si>
  <si>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</si>
  <si>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</si>
  <si>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</si>
  <si>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</si>
  <si>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</si>
  <si>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</si>
  <si>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</si>
  <si>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</si>
  <si>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</si>
  <si>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</si>
  <si>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</si>
  <si>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</si>
  <si>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</si>
  <si>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</si>
  <si>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</si>
  <si>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</si>
  <si>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</si>
  <si>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</si>
  <si>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</si>
  <si>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</si>
  <si>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</si>
  <si>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</si>
  <si>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</si>
  <si>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</si>
  <si>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</si>
  <si>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</si>
  <si>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</si>
  <si>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</si>
  <si>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</si>
  <si>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</si>
  <si>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</si>
  <si>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</si>
  <si>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</si>
  <si>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</si>
  <si>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</si>
  <si>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</si>
  <si>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</si>
  <si>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</si>
  <si>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</si>
  <si>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</si>
  <si>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</si>
  <si>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</si>
  <si>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</si>
  <si>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</si>
  <si>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</si>
  <si>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</si>
  <si>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</si>
  <si>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</si>
  <si>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</si>
  <si>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</si>
  <si>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</si>
  <si>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</si>
  <si>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</si>
  <si>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</si>
  <si>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</si>
  <si>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</si>
  <si>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</si>
  <si>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</si>
  <si>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</si>
  <si>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</si>
  <si>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</si>
  <si>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</si>
  <si>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</si>
  <si>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</si>
  <si>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</si>
  <si>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</si>
  <si>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</si>
  <si>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</si>
  <si>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</si>
  <si>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</si>
  <si>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</si>
  <si>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</si>
  <si>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</si>
  <si>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</si>
  <si>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</si>
  <si>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</si>
  <si>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</si>
  <si>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</si>
  <si>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</si>
  <si>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</si>
  <si>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</si>
  <si>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</si>
  <si>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</si>
  <si>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</si>
  <si>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</si>
  <si>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</si>
  <si>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</si>
  <si>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</si>
  <si>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</si>
  <si>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</si>
  <si>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</si>
  <si>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</si>
  <si>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</si>
  <si>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</si>
  <si>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</si>
  <si>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</si>
  <si>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</si>
  <si>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</si>
  <si>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</si>
  <si>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</si>
  <si>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</si>
  <si>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</si>
  <si>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</si>
  <si>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</si>
  <si>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</si>
  <si>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</si>
  <si>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</si>
  <si>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</si>
  <si>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</si>
  <si>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</si>
  <si>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</si>
  <si>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</si>
  <si>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</si>
  <si>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</si>
  <si>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</si>
  <si>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</si>
  <si>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</si>
  <si>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</si>
  <si>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</si>
  <si>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</si>
  <si>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</si>
  <si>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</si>
  <si>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</si>
  <si>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</si>
  <si>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</si>
  <si>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</si>
  <si>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</si>
  <si>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</si>
  <si>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</si>
  <si>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</si>
  <si>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</si>
  <si>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</si>
  <si>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</si>
  <si>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</si>
  <si>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</si>
  <si>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</si>
  <si>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</si>
  <si>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</si>
  <si>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</si>
  <si>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</si>
  <si>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</si>
  <si>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</si>
  <si>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</si>
  <si>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</si>
  <si>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</si>
  <si>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</si>
  <si>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</si>
  <si>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</si>
  <si>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</si>
  <si>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</si>
  <si>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</si>
  <si>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</si>
  <si>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</si>
  <si>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</si>
  <si>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</si>
  <si>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</si>
  <si>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</si>
  <si>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</si>
  <si>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</si>
  <si>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</si>
  <si>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</si>
  <si>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</si>
  <si>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</si>
  <si>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</si>
  <si>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</si>
  <si>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</si>
  <si>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</si>
  <si>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</si>
  <si>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</si>
  <si>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</si>
  <si>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</si>
  <si>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</si>
  <si>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</si>
  <si>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</si>
  <si>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</si>
  <si>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</si>
  <si>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</si>
  <si>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</si>
  <si>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</si>
  <si>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</si>
  <si>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</si>
  <si>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</si>
  <si>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</si>
  <si>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</si>
  <si>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</si>
  <si>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</si>
  <si>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</si>
  <si>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</si>
  <si>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</si>
  <si>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</si>
  <si>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</si>
  <si>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</si>
  <si>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</si>
  <si>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</si>
  <si>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</si>
  <si>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</si>
  <si>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</si>
  <si>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</si>
  <si>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</si>
  <si>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</si>
  <si>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</si>
  <si>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</si>
  <si>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</si>
  <si>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</si>
  <si>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</si>
  <si>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</si>
  <si>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</si>
  <si>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</si>
  <si>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</si>
  <si>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</si>
  <si>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</si>
  <si>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</si>
  <si>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</si>
  <si>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</si>
  <si>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</si>
  <si>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</si>
  <si>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</si>
  <si>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</si>
  <si>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</si>
  <si>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</si>
  <si>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</si>
  <si>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</si>
  <si>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</si>
  <si>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</si>
  <si>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</si>
  <si>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</si>
  <si>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</si>
  <si>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</si>
  <si>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</si>
  <si>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</si>
  <si>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</si>
  <si>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</si>
  <si>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</si>
  <si>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</si>
  <si>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</si>
  <si>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</si>
  <si>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</si>
  <si>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</si>
  <si>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</si>
  <si>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</si>
  <si>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</si>
  <si>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</si>
  <si>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</si>
  <si>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</si>
  <si>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</si>
  <si>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</si>
  <si>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</si>
  <si>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</si>
  <si>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</si>
  <si>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</si>
  <si>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</si>
  <si>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</si>
  <si>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</si>
  <si>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</si>
  <si>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</si>
  <si>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</si>
  <si>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</si>
  <si>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</si>
  <si>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</si>
  <si>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</si>
  <si>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</si>
  <si>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</si>
  <si>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</si>
  <si>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</si>
  <si>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</si>
  <si>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</si>
  <si>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</si>
  <si>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</si>
  <si>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</si>
  <si>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</si>
  <si>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</si>
  <si>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</si>
  <si>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</si>
  <si>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</si>
  <si>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</si>
  <si>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</si>
  <si>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</si>
  <si>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</si>
  <si>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</si>
  <si>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</si>
  <si>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</si>
  <si>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</si>
  <si>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</si>
  <si>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</si>
  <si>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</si>
  <si>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</si>
  <si>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</si>
  <si>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</si>
  <si>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</si>
  <si>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</si>
  <si>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</si>
  <si>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</si>
  <si>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</si>
  <si>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</si>
  <si>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</si>
  <si>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</si>
  <si>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</si>
  <si>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</si>
  <si>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</si>
  <si>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</si>
  <si>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</si>
  <si>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</si>
  <si>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</si>
  <si>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</si>
  <si>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</si>
  <si>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</si>
  <si>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</si>
  <si>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</si>
  <si>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</si>
  <si>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</si>
  <si>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</si>
  <si>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</si>
  <si>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</si>
  <si>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</si>
  <si>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</si>
  <si>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</si>
  <si>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</si>
  <si>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</si>
  <si>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</si>
  <si>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</si>
  <si>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</si>
  <si>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</si>
  <si>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</si>
  <si>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</si>
  <si>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</si>
  <si>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</si>
  <si>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</si>
  <si>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</si>
  <si>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</si>
  <si>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</si>
  <si>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</si>
  <si>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</si>
  <si>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</si>
  <si>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</si>
  <si>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</si>
  <si>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</si>
  <si>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</si>
  <si>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</si>
  <si>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</si>
  <si>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</si>
  <si>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</si>
  <si>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</si>
  <si>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</si>
  <si>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</si>
  <si>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</si>
  <si>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</si>
  <si>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</si>
  <si>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</si>
  <si>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</si>
  <si>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</si>
  <si>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</si>
  <si>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</si>
  <si>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</si>
  <si>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</si>
  <si>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</si>
  <si>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</si>
  <si>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</si>
  <si>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</si>
  <si>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</si>
  <si>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</si>
  <si>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</si>
  <si>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</si>
  <si>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</si>
  <si>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</si>
  <si>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</si>
  <si>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</si>
  <si>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</si>
  <si>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</si>
  <si>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</si>
  <si>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</si>
  <si>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</si>
  <si>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</si>
  <si>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</si>
  <si>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</si>
  <si>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</si>
  <si>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</si>
  <si>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</si>
  <si>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</si>
  <si>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</si>
  <si>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</si>
  <si>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</si>
  <si>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</si>
  <si>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</si>
  <si>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</si>
  <si>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</si>
  <si>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</si>
  <si>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</si>
  <si>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</si>
  <si>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</si>
  <si>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</si>
  <si>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</si>
  <si>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</si>
  <si>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</si>
  <si>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</si>
  <si>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</si>
  <si>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</si>
  <si>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</si>
  <si>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</si>
  <si>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</si>
  <si>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</si>
  <si>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</si>
  <si>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</si>
  <si>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</si>
  <si>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</si>
  <si>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</si>
  <si>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</si>
  <si>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</si>
  <si>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</si>
  <si>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</si>
  <si>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</si>
  <si>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</si>
  <si>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</si>
  <si>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</si>
  <si>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</si>
  <si>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</si>
  <si>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</si>
  <si>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</si>
  <si>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</si>
  <si>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</si>
  <si>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</si>
  <si>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</si>
  <si>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</si>
  <si>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</si>
  <si>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</si>
  <si>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</si>
  <si>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</si>
  <si>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</si>
  <si>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</si>
  <si>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</si>
  <si>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</si>
  <si>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</si>
  <si>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</si>
  <si>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</si>
  <si>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</si>
  <si>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</si>
  <si>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</si>
  <si>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</si>
  <si>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</si>
  <si>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</si>
  <si>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</si>
  <si>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</si>
  <si>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</si>
  <si>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</si>
  <si>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</si>
  <si>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</si>
  <si>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</si>
  <si>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</si>
  <si>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</si>
  <si>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</si>
  <si>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</si>
  <si>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</si>
  <si>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</si>
  <si>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</si>
  <si>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</si>
  <si>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</si>
  <si>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</si>
  <si>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</si>
  <si>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</si>
  <si>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</si>
  <si>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</si>
  <si>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</si>
  <si>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</si>
  <si>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</si>
  <si>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</si>
  <si>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</si>
  <si>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</si>
  <si>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</si>
  <si>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</si>
  <si>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</si>
  <si>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</si>
  <si>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</si>
  <si>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</si>
  <si>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</si>
  <si>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</si>
  <si>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</si>
  <si>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</si>
  <si>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</si>
  <si>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</si>
  <si>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</si>
  <si>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</si>
  <si>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</si>
  <si>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</si>
  <si>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</si>
  <si>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</si>
  <si>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</si>
  <si>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</si>
  <si>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</si>
  <si>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</si>
  <si>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</si>
  <si>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</si>
  <si>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</si>
  <si>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</si>
  <si>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</si>
  <si>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</si>
  <si>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</si>
  <si>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</si>
  <si>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</si>
  <si>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</si>
  <si>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</si>
  <si>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</si>
  <si>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</si>
  <si>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</si>
  <si>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</si>
  <si>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</si>
  <si>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</si>
  <si>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</si>
  <si>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</si>
  <si>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</si>
  <si>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</si>
  <si>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</si>
  <si>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</si>
  <si>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</si>
  <si>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</si>
  <si>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</si>
  <si>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</si>
  <si>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</si>
  <si>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</si>
  <si>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</si>
  <si>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</si>
  <si>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</si>
  <si>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</si>
  <si>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</si>
  <si>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</si>
  <si>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</si>
  <si>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</si>
  <si>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</si>
  <si>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</si>
  <si>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</si>
  <si>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</si>
  <si>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</si>
  <si>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</si>
  <si>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</si>
  <si>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</si>
  <si>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</si>
  <si>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</si>
  <si>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</si>
  <si>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</si>
  <si>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</si>
  <si>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</si>
  <si>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</si>
  <si>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</si>
  <si>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</si>
  <si>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</si>
  <si>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</si>
  <si>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</si>
  <si>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</si>
  <si>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</si>
  <si>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</si>
  <si>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</si>
  <si>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</si>
  <si>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</si>
  <si>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</si>
  <si>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</si>
  <si>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</si>
  <si>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</si>
  <si>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</si>
  <si>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</si>
  <si>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</si>
  <si>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</si>
  <si>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</si>
  <si>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</si>
  <si>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</si>
  <si>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</si>
  <si>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</si>
  <si>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</si>
  <si>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</si>
  <si>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</si>
  <si>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</si>
  <si>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</si>
  <si>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</si>
  <si>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</si>
  <si>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</si>
  <si>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</si>
  <si>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</si>
  <si>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</si>
  <si>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</si>
  <si>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</si>
  <si>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</si>
  <si>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</si>
  <si>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</si>
  <si>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</si>
  <si>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</si>
  <si>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</si>
  <si>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</si>
  <si>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</si>
  <si>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</si>
  <si>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</si>
  <si>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</si>
  <si>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</si>
  <si>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</si>
  <si>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</si>
  <si>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</si>
  <si>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</si>
  <si>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</si>
  <si>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</si>
  <si>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</si>
  <si>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</si>
  <si>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</si>
  <si>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</si>
  <si>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</si>
  <si>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</si>
  <si>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</si>
  <si>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</si>
  <si>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</si>
  <si>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</si>
  <si>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</si>
  <si>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</si>
  <si>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</si>
  <si>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</si>
  <si>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</si>
  <si>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</si>
  <si>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</si>
  <si>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</si>
  <si>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</si>
  <si>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</si>
  <si>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</si>
  <si>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</si>
  <si>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</si>
  <si>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</si>
  <si>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</si>
  <si>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</si>
  <si>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</si>
  <si>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</si>
  <si>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</si>
  <si>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</si>
  <si>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</si>
  <si>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</si>
  <si>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</si>
  <si>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</si>
  <si>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</si>
  <si>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</si>
  <si>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</si>
  <si>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</si>
  <si>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</si>
  <si>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</si>
  <si>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</si>
  <si>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</si>
  <si>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</si>
  <si>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</si>
  <si>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</si>
  <si>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</si>
  <si>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</si>
  <si>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</si>
  <si>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</si>
  <si>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</si>
  <si>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</si>
  <si>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</si>
  <si>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</si>
  <si>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</si>
  <si>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</si>
  <si>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</si>
  <si>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</si>
  <si>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</si>
  <si>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</si>
  <si>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</si>
  <si>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</si>
  <si>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</si>
  <si>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</si>
  <si>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</si>
  <si>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</si>
  <si>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</si>
  <si>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</si>
  <si>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</si>
  <si>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</si>
  <si>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</si>
  <si>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</si>
  <si>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</si>
  <si>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</si>
  <si>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</si>
  <si>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</si>
  <si>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</si>
  <si>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</si>
  <si>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</si>
  <si>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</si>
  <si>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</si>
  <si>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</si>
  <si>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</si>
  <si>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</si>
  <si>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</si>
  <si>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</si>
  <si>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</si>
  <si>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</si>
  <si>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</si>
  <si>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</si>
  <si>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</si>
  <si>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</si>
  <si>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</si>
  <si>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</si>
  <si>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</si>
  <si>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</si>
  <si>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</si>
  <si>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</si>
  <si>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</si>
  <si>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</si>
  <si>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</si>
  <si>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</si>
  <si>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</si>
  <si>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</si>
  <si>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</si>
  <si>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</si>
  <si>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</si>
  <si>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</si>
  <si>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</si>
  <si>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</si>
  <si>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</si>
  <si>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</si>
  <si>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</si>
  <si>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</si>
  <si>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</si>
  <si>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</si>
  <si>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</si>
  <si>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</si>
  <si>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</si>
  <si>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</si>
  <si>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</si>
  <si>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</si>
  <si>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</si>
  <si>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</si>
  <si>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</si>
  <si>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</si>
  <si>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</si>
  <si>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</si>
  <si>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</si>
  <si>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</si>
  <si>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</si>
  <si>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</si>
  <si>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</si>
  <si>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</si>
  <si>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</si>
  <si>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</si>
  <si>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</si>
  <si>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</si>
  <si>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</si>
  <si>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</si>
  <si>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</si>
  <si>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</si>
  <si>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</si>
  <si>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</si>
  <si>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</si>
  <si>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</si>
  <si>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</si>
  <si>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</si>
  <si>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</si>
  <si>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</si>
  <si>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</si>
  <si>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</si>
  <si>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</si>
  <si>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</si>
  <si>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</si>
  <si>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</si>
  <si>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</si>
  <si>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</si>
  <si>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</si>
  <si>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</si>
  <si>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</si>
  <si>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</si>
  <si>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</si>
  <si>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</si>
  <si>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</si>
  <si>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</si>
  <si>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</si>
  <si>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</si>
  <si>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</si>
  <si>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</si>
  <si>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</si>
  <si>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</si>
  <si>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</si>
  <si>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</si>
  <si>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</si>
  <si>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</si>
  <si>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</si>
  <si>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</si>
  <si>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</si>
  <si>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</si>
  <si>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</si>
  <si>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</si>
  <si>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</si>
  <si>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</si>
  <si>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</si>
  <si>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</si>
  <si>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</si>
  <si>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</si>
  <si>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</si>
  <si>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</si>
  <si>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</si>
  <si>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</si>
  <si>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</si>
  <si>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</si>
  <si>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</si>
  <si>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</si>
  <si>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</si>
  <si>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</si>
  <si>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</si>
  <si>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</si>
  <si>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</si>
  <si>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</si>
  <si>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</si>
  <si>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</si>
  <si>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</si>
  <si>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</si>
  <si>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</si>
  <si>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</si>
  <si>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</si>
  <si>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</si>
  <si>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</si>
  <si>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</si>
  <si>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</si>
  <si>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</si>
  <si>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</si>
  <si>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</si>
  <si>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</si>
  <si>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</si>
  <si>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</si>
  <si>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</si>
  <si>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</si>
  <si>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</si>
  <si>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</si>
  <si>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</si>
  <si>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</si>
  <si>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</si>
  <si>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</si>
  <si>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</si>
  <si>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</si>
  <si>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</si>
  <si>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</si>
  <si>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</si>
  <si>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</si>
  <si>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</si>
  <si>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</si>
  <si>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</si>
  <si>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</si>
  <si>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</si>
  <si>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</si>
  <si>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</si>
  <si>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</si>
  <si>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</si>
  <si>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</si>
  <si>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</si>
  <si>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</si>
  <si>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</si>
  <si>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</si>
  <si>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</si>
  <si>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</si>
  <si>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</si>
  <si>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</si>
  <si>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</si>
  <si>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</si>
  <si>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</si>
  <si>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</si>
  <si>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</si>
  <si>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</si>
  <si>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</si>
  <si>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</si>
  <si>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</si>
  <si>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</si>
  <si>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</si>
  <si>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</si>
  <si>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</si>
  <si>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</si>
  <si>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</si>
  <si>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</si>
  <si>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</si>
  <si>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</si>
  <si>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</si>
  <si>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</si>
  <si>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</si>
  <si>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</si>
  <si>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</si>
  <si>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</si>
  <si>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</si>
  <si>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</si>
  <si>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</si>
  <si>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</si>
  <si>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</si>
  <si>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</si>
  <si>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</si>
  <si>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</si>
  <si>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</si>
  <si>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</si>
  <si>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</si>
  <si>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</si>
  <si>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</si>
  <si>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</si>
  <si>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</si>
  <si>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</si>
  <si>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</si>
  <si>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</si>
  <si>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</si>
  <si>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</si>
  <si>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</si>
  <si>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</si>
  <si>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</si>
  <si>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</si>
  <si>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</si>
  <si>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</si>
  <si>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</si>
  <si>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</si>
  <si>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</si>
  <si>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</si>
  <si>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</si>
  <si>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</si>
  <si>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</si>
  <si>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</si>
  <si>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</si>
  <si>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</si>
  <si>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</si>
  <si>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</si>
  <si>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</si>
  <si>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</si>
  <si>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</si>
  <si>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</si>
  <si>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</si>
  <si>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</si>
  <si>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</si>
  <si>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</si>
  <si>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</si>
  <si>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</si>
  <si>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</si>
  <si>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</si>
  <si>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</si>
  <si>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</si>
  <si>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</si>
  <si>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</si>
  <si>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</si>
  <si>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</si>
  <si>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</si>
  <si>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</si>
  <si>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</si>
  <si>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</si>
  <si>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</si>
  <si>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</si>
  <si>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</si>
  <si>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</si>
  <si>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</si>
  <si>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</si>
  <si>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</si>
  <si>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</si>
  <si>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</si>
  <si>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</si>
  <si>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</si>
  <si>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</si>
  <si>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</si>
  <si>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</si>
  <si>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</si>
  <si>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</si>
  <si>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</si>
  <si>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</si>
  <si>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</si>
  <si>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</si>
  <si>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</si>
  <si>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</si>
  <si>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</si>
  <si>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</si>
  <si>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</si>
  <si>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</si>
  <si>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</si>
  <si>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</si>
  <si>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</si>
  <si>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</si>
  <si>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</si>
  <si>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</si>
  <si>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</si>
  <si>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</si>
  <si>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</si>
  <si>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</si>
  <si>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</si>
  <si>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</si>
  <si>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</si>
  <si>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</si>
  <si>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</si>
  <si>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</si>
  <si>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</si>
  <si>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</si>
  <si>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</si>
  <si>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</si>
  <si>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</si>
  <si>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</si>
  <si>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</si>
  <si>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</si>
  <si>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</si>
  <si>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</si>
  <si>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</si>
  <si>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</si>
  <si>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</si>
  <si>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</si>
  <si>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</si>
  <si>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</si>
  <si>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</si>
  <si>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</si>
  <si>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</si>
  <si>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</si>
  <si>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</si>
  <si>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</si>
  <si>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</si>
  <si>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</si>
  <si>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</si>
  <si>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</si>
  <si>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</si>
  <si>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</si>
  <si>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</si>
  <si>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</si>
  <si>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</si>
  <si>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</si>
  <si>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</si>
  <si>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</si>
  <si>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</si>
  <si>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</si>
  <si>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</si>
  <si>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</si>
  <si>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</si>
  <si>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</si>
  <si>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</si>
  <si>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</si>
  <si>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</si>
  <si>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</si>
  <si>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</si>
  <si>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</si>
  <si>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</si>
  <si>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</si>
  <si>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</si>
  <si>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</si>
  <si>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</si>
  <si>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</si>
  <si>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</si>
  <si>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</si>
  <si>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</si>
  <si>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</si>
  <si>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</si>
  <si>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</si>
  <si>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</si>
  <si>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</si>
  <si>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</si>
  <si>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</si>
  <si>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</si>
  <si>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</si>
  <si>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</si>
  <si>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</si>
  <si>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</si>
  <si>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</si>
  <si>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</si>
  <si>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</si>
  <si>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</si>
  <si>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</si>
  <si>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</si>
  <si>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</si>
  <si>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</si>
  <si>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</si>
  <si>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</si>
  <si>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</si>
  <si>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</si>
  <si>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</si>
  <si>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</si>
  <si>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</si>
  <si>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</si>
  <si>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</si>
  <si>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</si>
  <si>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</si>
  <si>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</si>
  <si>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</si>
  <si>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</si>
  <si>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</si>
  <si>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</si>
  <si>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</si>
  <si>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</si>
  <si>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</si>
  <si>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</si>
  <si>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</si>
  <si>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</si>
  <si>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</si>
  <si>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</si>
  <si>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</si>
  <si>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</si>
  <si>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</si>
  <si>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</si>
  <si>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</si>
  <si>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</si>
  <si>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</si>
  <si>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</si>
  <si>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</si>
  <si>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</si>
  <si>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</si>
  <si>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</si>
  <si>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</si>
  <si>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</si>
  <si>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</si>
  <si>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</si>
  <si>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</si>
  <si>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</si>
  <si>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</si>
  <si>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</si>
  <si>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</si>
  <si>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</si>
  <si>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</si>
  <si>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</si>
  <si>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</si>
  <si>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</si>
  <si>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</si>
  <si>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</si>
  <si>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</si>
  <si>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</si>
  <si>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</si>
  <si>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</si>
  <si>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</si>
  <si>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</si>
  <si>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</si>
  <si>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</si>
  <si>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</si>
  <si>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</si>
  <si>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</si>
  <si>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</si>
  <si>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</si>
  <si>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</si>
  <si>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</si>
  <si>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</si>
  <si>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</si>
  <si>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</si>
  <si>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</si>
  <si>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</si>
  <si>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</si>
  <si>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</si>
  <si>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</si>
  <si>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</si>
  <si>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</si>
  <si>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</si>
  <si>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</si>
  <si>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</si>
  <si>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</si>
  <si>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</si>
  <si>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</si>
  <si>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</si>
  <si>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</si>
  <si>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</si>
  <si>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</si>
  <si>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</si>
  <si>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</si>
  <si>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</si>
  <si>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</si>
  <si>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</si>
  <si>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</si>
  <si>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</si>
  <si>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</si>
  <si>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</si>
  <si>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</si>
  <si>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</si>
  <si>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</si>
  <si>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</si>
  <si>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</si>
  <si>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</si>
  <si>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</si>
  <si>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</si>
  <si>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</si>
  <si>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</si>
  <si>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</si>
  <si>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</si>
  <si>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</si>
  <si>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</si>
  <si>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</si>
  <si>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</si>
  <si>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</si>
  <si>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</si>
  <si>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</si>
  <si>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</si>
  <si>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</si>
  <si>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</si>
  <si>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</si>
  <si>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</si>
  <si>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</si>
  <si>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</si>
  <si>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</si>
  <si>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</si>
  <si>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</si>
  <si>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</si>
  <si>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</si>
  <si>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</si>
  <si>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</si>
  <si>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</si>
  <si>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</si>
  <si>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</si>
  <si>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</si>
  <si>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</si>
  <si>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</si>
  <si>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</si>
  <si>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</si>
  <si>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</si>
  <si>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</si>
  <si>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</si>
  <si>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</si>
  <si>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</si>
  <si>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</si>
  <si>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</si>
  <si>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</si>
  <si>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</si>
  <si>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</si>
  <si>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</si>
  <si>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</si>
  <si>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</si>
  <si>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</si>
  <si>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</si>
  <si>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</si>
  <si>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</si>
  <si>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</si>
  <si>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</si>
  <si>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</si>
  <si>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</si>
  <si>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</si>
  <si>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</si>
  <si>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</si>
  <si>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</si>
  <si>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</si>
  <si>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</si>
  <si>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</si>
  <si>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</si>
  <si>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</si>
  <si>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</si>
  <si>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</si>
  <si>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</si>
  <si>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</si>
  <si>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</si>
  <si>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</si>
  <si>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</si>
  <si>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</si>
  <si>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</si>
  <si>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</si>
  <si>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</si>
  <si>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</si>
  <si>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</si>
  <si>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</si>
  <si>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</si>
  <si>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</si>
  <si>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</si>
  <si>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</si>
  <si>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</si>
  <si>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</si>
  <si>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</si>
  <si>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</si>
  <si>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</si>
  <si>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</si>
  <si>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</si>
  <si>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</si>
  <si>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</si>
  <si>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</si>
  <si>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</si>
  <si>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</si>
  <si>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</si>
  <si>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</si>
  <si>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</si>
  <si>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</si>
  <si>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</si>
  <si>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</si>
  <si>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</si>
  <si>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</si>
  <si>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</si>
  <si>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</si>
  <si>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</si>
  <si>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</si>
  <si>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</si>
  <si>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</si>
  <si>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</si>
  <si>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</si>
  <si>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</si>
  <si>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</si>
  <si>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</si>
  <si>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</si>
  <si>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</si>
  <si>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</si>
  <si>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</si>
  <si>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</si>
  <si>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</si>
  <si>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</si>
  <si>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</si>
  <si>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</si>
  <si>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</si>
  <si>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</si>
  <si>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</si>
  <si>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</si>
  <si>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</si>
  <si>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</si>
  <si>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</si>
  <si>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</si>
  <si>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</si>
  <si>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</si>
  <si>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</si>
  <si>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</si>
  <si>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</si>
  <si>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</si>
  <si>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</si>
  <si>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</si>
  <si>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</si>
  <si>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</si>
  <si>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</si>
  <si>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</si>
  <si>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</si>
  <si>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</si>
  <si>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</si>
  <si>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</si>
  <si>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</si>
  <si>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</si>
  <si>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</si>
  <si>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</si>
  <si>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</si>
  <si>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</si>
  <si>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</si>
  <si>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</si>
  <si>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</si>
  <si>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</si>
  <si>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</si>
  <si>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</si>
  <si>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</si>
  <si>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</si>
  <si>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</si>
  <si>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</si>
  <si>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</si>
  <si>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</si>
  <si>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</si>
  <si>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</si>
  <si>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</si>
  <si>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</si>
  <si>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</si>
  <si>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</si>
  <si>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</si>
  <si>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</si>
  <si>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</si>
  <si>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</si>
  <si>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</si>
  <si>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</si>
  <si>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</si>
  <si>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</si>
  <si>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</si>
  <si>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</si>
  <si>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</si>
  <si>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</si>
  <si>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</si>
  <si>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</si>
  <si>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</si>
  <si>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</si>
  <si>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</si>
  <si>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</si>
  <si>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</si>
  <si>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</si>
  <si>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</si>
  <si>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</si>
  <si>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</si>
  <si>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</si>
  <si>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</si>
  <si>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</si>
  <si>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</si>
  <si>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</si>
  <si>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</si>
  <si>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</si>
  <si>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</si>
  <si>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</si>
  <si>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</si>
  <si>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</si>
  <si>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</si>
  <si>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</si>
  <si>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</si>
  <si>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</si>
  <si>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</si>
  <si>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</si>
  <si>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</si>
  <si>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</si>
  <si>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</si>
  <si>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</si>
  <si>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</si>
  <si>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</si>
  <si>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</si>
  <si>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</si>
  <si>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</si>
  <si>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</si>
  <si>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</si>
  <si>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</si>
  <si>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</si>
  <si>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</si>
  <si>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</si>
  <si>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</si>
  <si>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</si>
  <si>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</si>
  <si>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</si>
  <si>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</si>
  <si>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</si>
  <si>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</si>
  <si>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</si>
  <si>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</si>
  <si>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</si>
  <si>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</si>
  <si>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</si>
  <si>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</si>
  <si>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</si>
  <si>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</si>
  <si>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</si>
  <si>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</si>
  <si>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</si>
  <si>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</si>
  <si>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</si>
  <si>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</si>
  <si>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</si>
  <si>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</si>
  <si>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</si>
  <si>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</si>
  <si>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</si>
  <si>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</si>
  <si>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</si>
  <si>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</si>
  <si>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</si>
  <si>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</si>
  <si>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</si>
  <si>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</si>
  <si>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</si>
  <si>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</si>
  <si>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</si>
  <si>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</si>
  <si>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</si>
  <si>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</si>
  <si>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</si>
  <si>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</si>
  <si>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</si>
  <si>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</si>
  <si>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</si>
  <si>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</si>
  <si>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</si>
  <si>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</si>
  <si>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</si>
  <si>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</si>
  <si>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</si>
  <si>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</si>
  <si>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</si>
  <si>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</si>
  <si>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</si>
  <si>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</si>
  <si>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</si>
  <si>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</si>
  <si>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</si>
  <si>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</si>
  <si>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</si>
  <si>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</si>
  <si>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</si>
  <si>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</si>
  <si>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</si>
  <si>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</si>
  <si>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</si>
  <si>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</si>
  <si>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</si>
  <si>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</si>
  <si>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</si>
  <si>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</si>
  <si>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</si>
  <si>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</si>
  <si>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</si>
  <si>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</si>
  <si>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</si>
  <si>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</si>
  <si>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</si>
  <si>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</si>
  <si>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</si>
  <si>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</si>
  <si>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</si>
  <si>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</si>
  <si>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</si>
  <si>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</si>
  <si>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</si>
  <si>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</si>
  <si>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</si>
  <si>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</si>
  <si>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</si>
  <si>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</si>
  <si>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</si>
  <si>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</si>
  <si>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</si>
  <si>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</si>
  <si>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</si>
  <si>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</si>
  <si>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</si>
  <si>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</si>
  <si>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</si>
  <si>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</si>
  <si>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</si>
  <si>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</si>
  <si>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</si>
  <si>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</si>
  <si>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</si>
  <si>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</si>
  <si>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</si>
  <si>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</si>
  <si>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</si>
  <si>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</si>
  <si>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</si>
  <si>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</si>
  <si>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</si>
  <si>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</si>
  <si>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</si>
  <si>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</si>
  <si>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</si>
  <si>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</si>
  <si>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</si>
  <si>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</si>
  <si>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</si>
  <si>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</si>
  <si>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</si>
  <si>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</si>
  <si>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</si>
  <si>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</si>
  <si>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</si>
  <si>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</si>
  <si>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</si>
  <si>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</si>
  <si>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</si>
  <si>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</si>
  <si>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</si>
  <si>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</si>
  <si>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</si>
  <si>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</si>
  <si>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</si>
  <si>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</si>
  <si>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</si>
  <si>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</si>
  <si>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</si>
  <si>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</si>
  <si>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</si>
  <si>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</si>
  <si>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</si>
  <si>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</si>
  <si>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</si>
  <si>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</si>
  <si>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</si>
  <si>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</si>
  <si>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</si>
  <si>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</si>
  <si>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</si>
  <si>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</si>
  <si>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</si>
  <si>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</si>
  <si>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</si>
  <si>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</si>
  <si>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</si>
  <si>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</si>
  <si>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</si>
  <si>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</si>
  <si>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</si>
  <si>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</si>
  <si>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</si>
  <si>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</si>
  <si>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</si>
  <si>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</si>
  <si>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</si>
  <si>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</si>
  <si>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</si>
  <si>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</si>
  <si>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</si>
  <si>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</si>
  <si>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</si>
  <si>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</si>
  <si>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</si>
  <si>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</si>
  <si>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</si>
  <si>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</si>
  <si>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</si>
  <si>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</si>
  <si>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</si>
  <si>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</si>
  <si>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</si>
  <si>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</si>
  <si>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</si>
  <si>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</si>
  <si>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</si>
  <si>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</si>
  <si>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</si>
  <si>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</si>
  <si>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</si>
  <si>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</si>
  <si>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</si>
  <si>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</si>
  <si>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</si>
  <si>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</si>
  <si>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</si>
  <si>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</si>
  <si>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</si>
  <si>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</si>
  <si>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</si>
  <si>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</si>
  <si>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</si>
  <si>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</si>
  <si>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</si>
  <si>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</si>
  <si>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</si>
  <si>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</si>
  <si>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</si>
  <si>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</si>
  <si>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</si>
  <si>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</si>
  <si>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</si>
  <si>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</si>
  <si>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</si>
  <si>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</si>
  <si>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</si>
  <si>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</si>
  <si>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</si>
  <si>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</si>
  <si>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</si>
  <si>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</si>
  <si>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</si>
  <si>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</si>
  <si>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</si>
  <si>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</si>
  <si>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</si>
  <si>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</si>
  <si>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</si>
  <si>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</si>
  <si>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</si>
  <si>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</si>
  <si>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</si>
  <si>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</si>
  <si>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</si>
  <si>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</si>
  <si>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</si>
  <si>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</si>
  <si>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</si>
  <si>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</si>
  <si>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</si>
  <si>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</si>
  <si>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</si>
  <si>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</si>
  <si>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</si>
  <si>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</si>
  <si>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</si>
  <si>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</si>
  <si>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</si>
  <si>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</si>
  <si>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</si>
  <si>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</si>
  <si>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</si>
  <si>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</si>
  <si>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</si>
  <si>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</si>
  <si>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</si>
  <si>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</si>
  <si>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</si>
  <si>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</si>
  <si>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</si>
  <si>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</si>
  <si>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</si>
  <si>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</si>
  <si>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</si>
  <si>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</si>
  <si>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</si>
  <si>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</si>
  <si>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</si>
  <si>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</si>
  <si>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</si>
  <si>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</si>
  <si>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</si>
  <si>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</si>
  <si>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</si>
  <si>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</si>
  <si>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</si>
  <si>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</si>
  <si>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</si>
  <si>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</si>
  <si>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</si>
  <si>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</si>
  <si>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</si>
  <si>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</si>
  <si>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</si>
  <si>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</si>
  <si>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</si>
  <si>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</si>
  <si>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</si>
  <si>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</si>
  <si>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</si>
  <si>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</si>
  <si>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</si>
  <si>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</si>
  <si>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</si>
  <si>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</si>
  <si>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</si>
  <si>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</si>
  <si>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</si>
  <si>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</si>
  <si>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</si>
  <si>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</si>
  <si>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</si>
  <si>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</si>
  <si>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</si>
  <si>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</si>
  <si>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</si>
  <si>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</si>
  <si>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</si>
  <si>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</si>
  <si>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</si>
  <si>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</si>
  <si>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</si>
  <si>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</si>
  <si>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</si>
  <si>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</si>
  <si>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</si>
  <si>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</si>
  <si>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</si>
  <si>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</si>
  <si>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</si>
  <si>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</si>
  <si>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</si>
  <si>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</si>
  <si>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</si>
  <si>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</si>
  <si>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</si>
  <si>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</si>
  <si>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</si>
  <si>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</si>
  <si>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</si>
  <si>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</si>
  <si>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</si>
  <si>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</si>
  <si>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</si>
  <si>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</si>
  <si>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</si>
  <si>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</si>
  <si>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</si>
  <si>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</si>
  <si>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</si>
  <si>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</si>
  <si>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</si>
  <si>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</si>
  <si>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</si>
  <si>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</si>
  <si>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</si>
  <si>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</si>
  <si>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</si>
  <si>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</si>
  <si>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</si>
  <si>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</si>
  <si>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</si>
  <si>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</si>
  <si>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</si>
  <si>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</si>
  <si>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</si>
  <si>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</si>
  <si>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</si>
  <si>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</si>
  <si>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</si>
  <si>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</si>
  <si>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</si>
  <si>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</si>
  <si>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</si>
  <si>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</si>
  <si>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</si>
  <si>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</si>
  <si>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</si>
  <si>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</si>
  <si>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</si>
  <si>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</si>
  <si>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</si>
  <si>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</si>
  <si>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</si>
  <si>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</si>
  <si>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</si>
  <si>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</si>
  <si>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</si>
  <si>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</si>
  <si>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</si>
  <si>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</si>
  <si>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</si>
  <si>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</si>
  <si>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</si>
  <si>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</si>
  <si>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</si>
  <si>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</si>
  <si>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</si>
  <si>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</si>
  <si>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</si>
  <si>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</si>
  <si>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</si>
  <si>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</si>
  <si>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</si>
  <si>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</si>
  <si>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</si>
  <si>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</si>
  <si>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</si>
  <si>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</si>
  <si>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</si>
  <si>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</si>
  <si>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</si>
  <si>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</si>
  <si>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</si>
  <si>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</si>
  <si>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</si>
  <si>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</si>
  <si>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</si>
  <si>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</si>
  <si>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</si>
  <si>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</si>
  <si>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</si>
  <si>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</si>
  <si>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</si>
  <si>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</si>
  <si>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</si>
  <si>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</si>
  <si>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</si>
  <si>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</si>
  <si>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</si>
  <si>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</si>
  <si>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</si>
  <si>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</si>
  <si>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</si>
  <si>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</si>
  <si>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</si>
  <si>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</si>
  <si>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</si>
  <si>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</si>
  <si>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</si>
  <si>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</si>
  <si>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</si>
  <si>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</si>
  <si>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</si>
  <si>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</si>
  <si>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</si>
  <si>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</si>
  <si>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</si>
  <si>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</si>
  <si>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</si>
  <si>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</si>
  <si>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</si>
  <si>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</si>
  <si>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</si>
  <si>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</si>
  <si>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</si>
  <si>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</si>
  <si>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</si>
  <si>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</si>
  <si>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</si>
  <si>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</si>
  <si>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</si>
  <si>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</si>
  <si>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</si>
  <si>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</si>
  <si>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</si>
  <si>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</si>
  <si>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</si>
  <si>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</si>
  <si>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</si>
  <si>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</si>
  <si>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</si>
  <si>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</si>
  <si>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</si>
  <si>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</si>
  <si>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</si>
  <si>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</si>
  <si>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</si>
  <si>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</si>
  <si>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</si>
  <si>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</si>
  <si>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</si>
  <si>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</si>
  <si>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</si>
  <si>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</si>
  <si>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</si>
  <si>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</si>
  <si>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</si>
  <si>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</si>
  <si>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</si>
  <si>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</si>
  <si>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</si>
  <si>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</si>
  <si>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</si>
  <si>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</si>
  <si>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</si>
  <si>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</si>
  <si>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</si>
  <si>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</si>
  <si>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</si>
  <si>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</si>
  <si>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</si>
  <si>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</si>
  <si>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</si>
  <si>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</si>
  <si>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</si>
  <si>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</si>
  <si>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</si>
  <si>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</si>
  <si>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</si>
  <si>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</si>
  <si>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</si>
  <si>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</si>
  <si>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</si>
  <si>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</si>
  <si>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</si>
  <si>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</si>
  <si>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</si>
  <si>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</si>
  <si>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</si>
  <si>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</si>
  <si>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</si>
  <si>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</si>
  <si>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</si>
  <si>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</si>
  <si>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</si>
  <si>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</si>
  <si>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</si>
  <si>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</si>
  <si>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</si>
  <si>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</si>
  <si>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</si>
  <si>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</si>
  <si>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</si>
  <si>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</si>
  <si>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</si>
  <si>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</si>
  <si>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</si>
  <si>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</si>
  <si>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</si>
  <si>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</si>
  <si>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335819591</t>
  </si>
  <si>
    <t>335819579</t>
  </si>
  <si>
    <t>335819406</t>
  </si>
  <si>
    <t>335819393</t>
  </si>
  <si>
    <t>335819381</t>
  </si>
  <si>
    <t>335819380</t>
  </si>
  <si>
    <t>335819364</t>
  </si>
  <si>
    <t>335819322</t>
  </si>
  <si>
    <t>335819287</t>
  </si>
  <si>
    <t>En servicio</t>
  </si>
  <si>
    <t>335819777</t>
  </si>
  <si>
    <t>335819692</t>
  </si>
  <si>
    <t>335819685</t>
  </si>
  <si>
    <t>335819673</t>
  </si>
  <si>
    <t>335819663</t>
  </si>
  <si>
    <t>335819651</t>
  </si>
  <si>
    <t>335819620</t>
  </si>
  <si>
    <t>335819613</t>
  </si>
  <si>
    <t>335820053</t>
  </si>
  <si>
    <t>335820050</t>
  </si>
  <si>
    <t>335820038</t>
  </si>
  <si>
    <t>335820027</t>
  </si>
  <si>
    <t>335820018</t>
  </si>
  <si>
    <t>335820013</t>
  </si>
  <si>
    <t>335820009</t>
  </si>
  <si>
    <t>335820007</t>
  </si>
  <si>
    <t>335819894</t>
  </si>
  <si>
    <t>335819857</t>
  </si>
  <si>
    <t>335819854</t>
  </si>
  <si>
    <t>335819851</t>
  </si>
  <si>
    <t>335819845</t>
  </si>
  <si>
    <t>Reyes Martinez, Samuel Elymax</t>
  </si>
  <si>
    <t>335820175</t>
  </si>
  <si>
    <t>335820151</t>
  </si>
  <si>
    <t>335820140</t>
  </si>
  <si>
    <t>335820131</t>
  </si>
  <si>
    <t>335820110</t>
  </si>
  <si>
    <t>335820105</t>
  </si>
  <si>
    <t>335820101</t>
  </si>
  <si>
    <t>335820092</t>
  </si>
  <si>
    <t>335820083</t>
  </si>
  <si>
    <t>Toribio Batista, Junior De Jesus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</si>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</sst>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b/>
      <sz val="12"/>
      <color rgb="FF00B050"/>
      <name val="Palatino Linotype"/>
      <family val="1"/>
    </font>
    <font>
      <sz val="11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8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1"/>
  <sheetViews>
    <sheetView tabSelected="1" zoomScale="90" zoomScaleNormal="90" workbookViewId="0">
      <pane ySplit="4" topLeftCell="A5" activePane="bottomLeft" state="frozen"/>
      <selection pane="bottomLeft" activeCell="D17" sqref="D17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customWidth="1"/>
    <col min="4" max="4" width="27.42578125" style="94" customWidth="1"/>
    <col min="5" max="5" width="11.42578125" style="90" bestFit="1" customWidth="1"/>
    <col min="6" max="6" width="11.5703125" style="48" customWidth="1"/>
    <col min="7" max="7" width="54.140625" style="48" customWidth="1"/>
    <col min="8" max="11" width="6.42578125" style="48" customWidth="1"/>
    <col min="12" max="12" width="48.85546875" style="48" customWidth="1"/>
    <col min="13" max="13" width="18.85546875" style="94" customWidth="1"/>
    <col min="14" max="14" width="16.7109375" style="94" customWidth="1"/>
    <col min="15" max="15" width="40.140625" style="94" customWidth="1"/>
    <col min="16" max="16" width="22.5703125" style="74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335814510</v>
      </c>
      <c r="C5" s="97">
        <v>44263.496076388888</v>
      </c>
      <c r="D5" s="96" t="s">
        <v>2189</v>
      </c>
      <c r="E5" s="106">
        <v>800</v>
      </c>
      <c r="F5" s="96" t="str">
        <f>VLOOKUP(E5,VIP!$A$2:$O11758,2,0)</f>
        <v>DRBR800</v>
      </c>
      <c r="G5" s="96" t="str">
        <f>VLOOKUP(E5,'LISTADO ATM'!$A$2:$B$900,2,0)</f>
        <v xml:space="preserve">ATM Estación Next Dipsa Pedro Livio Cedeño </v>
      </c>
      <c r="H5" s="96" t="str">
        <f>VLOOKUP(E5,VIP!$A$2:$O16679,7,FALSE)</f>
        <v>Si</v>
      </c>
      <c r="I5" s="96" t="str">
        <f>VLOOKUP(E5,VIP!$A$2:$O8644,8,FALSE)</f>
        <v>Si</v>
      </c>
      <c r="J5" s="96" t="str">
        <f>VLOOKUP(E5,VIP!$A$2:$O8594,8,FALSE)</f>
        <v>Si</v>
      </c>
      <c r="K5" s="96" t="str">
        <f>VLOOKUP(E5,VIP!$A$2:$O12168,6,0)</f>
        <v>NO</v>
      </c>
      <c r="L5" s="98" t="s">
        <v>2228</v>
      </c>
      <c r="M5" s="166" t="s">
        <v>2528</v>
      </c>
      <c r="N5" s="99" t="s">
        <v>2500</v>
      </c>
      <c r="O5" s="96" t="s">
        <v>2478</v>
      </c>
      <c r="P5" s="101"/>
      <c r="Q5" s="97">
        <v>44267.43472222222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335814927</v>
      </c>
      <c r="C6" s="97">
        <v>44263.664270833331</v>
      </c>
      <c r="D6" s="96" t="s">
        <v>2189</v>
      </c>
      <c r="E6" s="106">
        <v>580</v>
      </c>
      <c r="F6" s="96" t="str">
        <f>VLOOKUP(E6,VIP!$A$2:$O11805,2,0)</f>
        <v>DRBR523</v>
      </c>
      <c r="G6" s="96" t="str">
        <f>VLOOKUP(E6,'LISTADO ATM'!$A$2:$B$900,2,0)</f>
        <v xml:space="preserve">ATM Edificio Propagas </v>
      </c>
      <c r="H6" s="96" t="str">
        <f>VLOOKUP(E6,VIP!$A$2:$O16726,7,FALSE)</f>
        <v>Si</v>
      </c>
      <c r="I6" s="96" t="str">
        <f>VLOOKUP(E6,VIP!$A$2:$O8691,8,FALSE)</f>
        <v>Si</v>
      </c>
      <c r="J6" s="96" t="str">
        <f>VLOOKUP(E6,VIP!$A$2:$O8641,8,FALSE)</f>
        <v>Si</v>
      </c>
      <c r="K6" s="96" t="str">
        <f>VLOOKUP(E6,VIP!$A$2:$O12215,6,0)</f>
        <v>NO</v>
      </c>
      <c r="L6" s="98" t="s">
        <v>2492</v>
      </c>
      <c r="M6" s="166" t="s">
        <v>2528</v>
      </c>
      <c r="N6" s="99" t="s">
        <v>2500</v>
      </c>
      <c r="O6" s="96" t="s">
        <v>2478</v>
      </c>
      <c r="P6" s="128"/>
      <c r="Q6" s="97">
        <v>44267.520138888889</v>
      </c>
    </row>
    <row r="7" spans="1:18" s="102" customFormat="1" ht="18" x14ac:dyDescent="0.25">
      <c r="A7" s="96" t="str">
        <f>VLOOKUP(E7,'LISTADO ATM'!$A$2:$C$901,3,0)</f>
        <v>ESTE</v>
      </c>
      <c r="B7" s="113">
        <v>335815240</v>
      </c>
      <c r="C7" s="97">
        <v>44264.038680555554</v>
      </c>
      <c r="D7" s="96" t="s">
        <v>2189</v>
      </c>
      <c r="E7" s="106">
        <v>859</v>
      </c>
      <c r="F7" s="96" t="str">
        <f>VLOOKUP(E7,VIP!$A$2:$O11759,2,0)</f>
        <v>DRBR859</v>
      </c>
      <c r="G7" s="96" t="str">
        <f>VLOOKUP(E7,'LISTADO ATM'!$A$2:$B$900,2,0)</f>
        <v xml:space="preserve">ATM Hotel Vista Sol (Punta Cana) </v>
      </c>
      <c r="H7" s="96" t="str">
        <f>VLOOKUP(E7,VIP!$A$2:$O16680,7,FALSE)</f>
        <v>Si</v>
      </c>
      <c r="I7" s="96" t="str">
        <f>VLOOKUP(E7,VIP!$A$2:$O8645,8,FALSE)</f>
        <v>Si</v>
      </c>
      <c r="J7" s="96" t="str">
        <f>VLOOKUP(E7,VIP!$A$2:$O8595,8,FALSE)</f>
        <v>Si</v>
      </c>
      <c r="K7" s="96" t="str">
        <f>VLOOKUP(E7,VIP!$A$2:$O12169,6,0)</f>
        <v>NO</v>
      </c>
      <c r="L7" s="98" t="s">
        <v>2254</v>
      </c>
      <c r="M7" s="99" t="s">
        <v>2469</v>
      </c>
      <c r="N7" s="99" t="s">
        <v>2507</v>
      </c>
      <c r="O7" s="96" t="s">
        <v>2478</v>
      </c>
      <c r="P7" s="101"/>
      <c r="Q7" s="100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335817327</v>
      </c>
      <c r="C8" s="97">
        <v>44265.461238425924</v>
      </c>
      <c r="D8" s="96" t="s">
        <v>2189</v>
      </c>
      <c r="E8" s="106">
        <v>879</v>
      </c>
      <c r="F8" s="96" t="str">
        <f>VLOOKUP(E8,VIP!$A$2:$O11828,2,0)</f>
        <v>DRBR879</v>
      </c>
      <c r="G8" s="96" t="str">
        <f>VLOOKUP(E8,'LISTADO ATM'!$A$2:$B$900,2,0)</f>
        <v xml:space="preserve">ATM Plaza Metropolitana </v>
      </c>
      <c r="H8" s="96" t="str">
        <f>VLOOKUP(E8,VIP!$A$2:$O16749,7,FALSE)</f>
        <v>Si</v>
      </c>
      <c r="I8" s="96" t="str">
        <f>VLOOKUP(E8,VIP!$A$2:$O8714,8,FALSE)</f>
        <v>Si</v>
      </c>
      <c r="J8" s="96" t="str">
        <f>VLOOKUP(E8,VIP!$A$2:$O8664,8,FALSE)</f>
        <v>Si</v>
      </c>
      <c r="K8" s="96" t="str">
        <f>VLOOKUP(E8,VIP!$A$2:$O12238,6,0)</f>
        <v>NO</v>
      </c>
      <c r="L8" s="98" t="s">
        <v>2228</v>
      </c>
      <c r="M8" s="166" t="s">
        <v>2528</v>
      </c>
      <c r="N8" s="99" t="s">
        <v>2500</v>
      </c>
      <c r="O8" s="96" t="s">
        <v>2478</v>
      </c>
      <c r="P8" s="128"/>
      <c r="Q8" s="97">
        <v>44267.554861111108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335817331</v>
      </c>
      <c r="C9" s="97">
        <v>44265.462118055555</v>
      </c>
      <c r="D9" s="96" t="s">
        <v>2189</v>
      </c>
      <c r="E9" s="106">
        <v>688</v>
      </c>
      <c r="F9" s="96" t="str">
        <f>VLOOKUP(E9,VIP!$A$2:$O11827,2,0)</f>
        <v>DRBR688</v>
      </c>
      <c r="G9" s="96" t="str">
        <f>VLOOKUP(E9,'LISTADO ATM'!$A$2:$B$900,2,0)</f>
        <v>ATM Innova Centro Ave. Kennedy</v>
      </c>
      <c r="H9" s="96" t="str">
        <f>VLOOKUP(E9,VIP!$A$2:$O16748,7,FALSE)</f>
        <v>Si</v>
      </c>
      <c r="I9" s="96" t="str">
        <f>VLOOKUP(E9,VIP!$A$2:$O8713,8,FALSE)</f>
        <v>Si</v>
      </c>
      <c r="J9" s="96" t="str">
        <f>VLOOKUP(E9,VIP!$A$2:$O8663,8,FALSE)</f>
        <v>Si</v>
      </c>
      <c r="K9" s="96" t="str">
        <f>VLOOKUP(E9,VIP!$A$2:$O12237,6,0)</f>
        <v>NO</v>
      </c>
      <c r="L9" s="98" t="s">
        <v>2228</v>
      </c>
      <c r="M9" s="166" t="s">
        <v>2528</v>
      </c>
      <c r="N9" s="99" t="s">
        <v>2500</v>
      </c>
      <c r="O9" s="96" t="s">
        <v>2478</v>
      </c>
      <c r="P9" s="128"/>
      <c r="Q9" s="97">
        <v>44267.482638888891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335817339</v>
      </c>
      <c r="C10" s="97">
        <v>44265.463854166665</v>
      </c>
      <c r="D10" s="96" t="s">
        <v>2501</v>
      </c>
      <c r="E10" s="106">
        <v>231</v>
      </c>
      <c r="F10" s="96" t="str">
        <f>VLOOKUP(E10,VIP!$A$2:$O11825,2,0)</f>
        <v>DRBR231</v>
      </c>
      <c r="G10" s="96" t="str">
        <f>VLOOKUP(E10,'LISTADO ATM'!$A$2:$B$900,2,0)</f>
        <v xml:space="preserve">ATM Oficina Zona Oriental </v>
      </c>
      <c r="H10" s="96" t="str">
        <f>VLOOKUP(E10,VIP!$A$2:$O16746,7,FALSE)</f>
        <v>Si</v>
      </c>
      <c r="I10" s="96" t="str">
        <f>VLOOKUP(E10,VIP!$A$2:$O8711,8,FALSE)</f>
        <v>Si</v>
      </c>
      <c r="J10" s="96" t="str">
        <f>VLOOKUP(E10,VIP!$A$2:$O8661,8,FALSE)</f>
        <v>Si</v>
      </c>
      <c r="K10" s="96" t="str">
        <f>VLOOKUP(E10,VIP!$A$2:$O12235,6,0)</f>
        <v>SI</v>
      </c>
      <c r="L10" s="98" t="s">
        <v>2430</v>
      </c>
      <c r="M10" s="166" t="s">
        <v>2528</v>
      </c>
      <c r="N10" s="99" t="s">
        <v>2476</v>
      </c>
      <c r="O10" s="96" t="s">
        <v>2502</v>
      </c>
      <c r="P10" s="128"/>
      <c r="Q10" s="97">
        <v>44267.584027777775</v>
      </c>
    </row>
    <row r="11" spans="1:18" s="102" customFormat="1" ht="18" x14ac:dyDescent="0.25">
      <c r="A11" s="96" t="str">
        <f>VLOOKUP(E11,'LISTADO ATM'!$A$2:$C$901,3,0)</f>
        <v>ESTE</v>
      </c>
      <c r="B11" s="113">
        <v>335817693</v>
      </c>
      <c r="C11" s="97">
        <v>44265.598587962966</v>
      </c>
      <c r="D11" s="96" t="s">
        <v>2189</v>
      </c>
      <c r="E11" s="106">
        <v>161</v>
      </c>
      <c r="F11" s="96" t="str">
        <f>VLOOKUP(E11,VIP!$A$2:$O11812,2,0)</f>
        <v>DRBR161</v>
      </c>
      <c r="G11" s="96" t="str">
        <f>VLOOKUP(E11,'LISTADO ATM'!$A$2:$B$900,2,0)</f>
        <v xml:space="preserve">ATM Jumbo Punta Cana </v>
      </c>
      <c r="H11" s="96" t="str">
        <f>VLOOKUP(E11,VIP!$A$2:$O16733,7,FALSE)</f>
        <v>Si</v>
      </c>
      <c r="I11" s="96" t="str">
        <f>VLOOKUP(E11,VIP!$A$2:$O8698,8,FALSE)</f>
        <v>Si</v>
      </c>
      <c r="J11" s="96" t="str">
        <f>VLOOKUP(E11,VIP!$A$2:$O8648,8,FALSE)</f>
        <v>Si</v>
      </c>
      <c r="K11" s="96" t="str">
        <f>VLOOKUP(E11,VIP!$A$2:$O12222,6,0)</f>
        <v>NO</v>
      </c>
      <c r="L11" s="98" t="s">
        <v>2254</v>
      </c>
      <c r="M11" s="166" t="s">
        <v>2528</v>
      </c>
      <c r="N11" s="99" t="s">
        <v>2500</v>
      </c>
      <c r="O11" s="96" t="s">
        <v>2478</v>
      </c>
      <c r="P11" s="128"/>
      <c r="Q11" s="97">
        <v>44267.504166666666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335817857</v>
      </c>
      <c r="C12" s="97">
        <v>44265.658703703702</v>
      </c>
      <c r="D12" s="96" t="s">
        <v>2189</v>
      </c>
      <c r="E12" s="106">
        <v>118</v>
      </c>
      <c r="F12" s="96" t="str">
        <f>VLOOKUP(E12,VIP!$A$2:$O11839,2,0)</f>
        <v>DRBR118</v>
      </c>
      <c r="G12" s="96" t="str">
        <f>VLOOKUP(E12,'LISTADO ATM'!$A$2:$B$900,2,0)</f>
        <v>ATM Plaza Torino</v>
      </c>
      <c r="H12" s="96" t="str">
        <f>VLOOKUP(E12,VIP!$A$2:$O16760,7,FALSE)</f>
        <v>N/A</v>
      </c>
      <c r="I12" s="96" t="str">
        <f>VLOOKUP(E12,VIP!$A$2:$O8725,8,FALSE)</f>
        <v>N/A</v>
      </c>
      <c r="J12" s="96" t="str">
        <f>VLOOKUP(E12,VIP!$A$2:$O8675,8,FALSE)</f>
        <v>N/A</v>
      </c>
      <c r="K12" s="96" t="str">
        <f>VLOOKUP(E12,VIP!$A$2:$O12249,6,0)</f>
        <v>N/A</v>
      </c>
      <c r="L12" s="98" t="s">
        <v>2228</v>
      </c>
      <c r="M12" s="166" t="s">
        <v>2528</v>
      </c>
      <c r="N12" s="99" t="s">
        <v>2500</v>
      </c>
      <c r="O12" s="96" t="s">
        <v>2478</v>
      </c>
      <c r="P12" s="128"/>
      <c r="Q12" s="97">
        <v>44267.481944444444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335818059</v>
      </c>
      <c r="C13" s="97">
        <v>44265.86347222222</v>
      </c>
      <c r="D13" s="96" t="s">
        <v>2189</v>
      </c>
      <c r="E13" s="106">
        <v>406</v>
      </c>
      <c r="F13" s="96" t="str">
        <f>VLOOKUP(E13,VIP!$A$2:$O11850,2,0)</f>
        <v>DRBR406</v>
      </c>
      <c r="G13" s="96" t="str">
        <f>VLOOKUP(E13,'LISTADO ATM'!$A$2:$B$900,2,0)</f>
        <v xml:space="preserve">ATM UNP Plaza Lama Máximo Gómez </v>
      </c>
      <c r="H13" s="96" t="str">
        <f>VLOOKUP(E13,VIP!$A$2:$O16771,7,FALSE)</f>
        <v>Si</v>
      </c>
      <c r="I13" s="96" t="str">
        <f>VLOOKUP(E13,VIP!$A$2:$O8736,8,FALSE)</f>
        <v>Si</v>
      </c>
      <c r="J13" s="96" t="str">
        <f>VLOOKUP(E13,VIP!$A$2:$O8686,8,FALSE)</f>
        <v>Si</v>
      </c>
      <c r="K13" s="96" t="str">
        <f>VLOOKUP(E13,VIP!$A$2:$O12260,6,0)</f>
        <v>SI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335818088</v>
      </c>
      <c r="C14" s="97">
        <v>44266.267488425925</v>
      </c>
      <c r="D14" s="96" t="s">
        <v>2189</v>
      </c>
      <c r="E14" s="106">
        <v>559</v>
      </c>
      <c r="F14" s="96" t="str">
        <f>VLOOKUP(E14,VIP!$A$2:$O11853,2,0)</f>
        <v>DRBR559</v>
      </c>
      <c r="G14" s="96" t="str">
        <f>VLOOKUP(E14,'LISTADO ATM'!$A$2:$B$900,2,0)</f>
        <v xml:space="preserve">ATM UNP Metro I </v>
      </c>
      <c r="H14" s="96" t="str">
        <f>VLOOKUP(E14,VIP!$A$2:$O16774,7,FALSE)</f>
        <v>Si</v>
      </c>
      <c r="I14" s="96" t="str">
        <f>VLOOKUP(E14,VIP!$A$2:$O8739,8,FALSE)</f>
        <v>Si</v>
      </c>
      <c r="J14" s="96" t="str">
        <f>VLOOKUP(E14,VIP!$A$2:$O8689,8,FALSE)</f>
        <v>Si</v>
      </c>
      <c r="K14" s="96" t="str">
        <f>VLOOKUP(E14,VIP!$A$2:$O12263,6,0)</f>
        <v>SI</v>
      </c>
      <c r="L14" s="98" t="s">
        <v>2228</v>
      </c>
      <c r="M14" s="166" t="s">
        <v>2528</v>
      </c>
      <c r="N14" s="99" t="s">
        <v>2500</v>
      </c>
      <c r="O14" s="96" t="s">
        <v>2478</v>
      </c>
      <c r="P14" s="128"/>
      <c r="Q14" s="97">
        <v>44267.482638888891</v>
      </c>
    </row>
    <row r="15" spans="1:18" s="102" customFormat="1" ht="18" x14ac:dyDescent="0.25">
      <c r="A15" s="96" t="str">
        <f>VLOOKUP(E15,'LISTADO ATM'!$A$2:$C$901,3,0)</f>
        <v>ESTE</v>
      </c>
      <c r="B15" s="113">
        <v>335818159</v>
      </c>
      <c r="C15" s="97">
        <v>44266.344386574077</v>
      </c>
      <c r="D15" s="96" t="s">
        <v>2189</v>
      </c>
      <c r="E15" s="106">
        <v>204</v>
      </c>
      <c r="F15" s="96" t="str">
        <f>VLOOKUP(E15,VIP!$A$2:$O11851,2,0)</f>
        <v>DRBR204</v>
      </c>
      <c r="G15" s="96" t="str">
        <f>VLOOKUP(E15,'LISTADO ATM'!$A$2:$B$900,2,0)</f>
        <v>ATM Hotel Dominicus II</v>
      </c>
      <c r="H15" s="96" t="str">
        <f>VLOOKUP(E15,VIP!$A$2:$O16772,7,FALSE)</f>
        <v>Si</v>
      </c>
      <c r="I15" s="96" t="str">
        <f>VLOOKUP(E15,VIP!$A$2:$O8737,8,FALSE)</f>
        <v>Si</v>
      </c>
      <c r="J15" s="96" t="str">
        <f>VLOOKUP(E15,VIP!$A$2:$O8687,8,FALSE)</f>
        <v>Si</v>
      </c>
      <c r="K15" s="96" t="str">
        <f>VLOOKUP(E15,VIP!$A$2:$O12261,6,0)</f>
        <v>NO</v>
      </c>
      <c r="L15" s="98" t="s">
        <v>2254</v>
      </c>
      <c r="M15" s="166" t="s">
        <v>2528</v>
      </c>
      <c r="N15" s="99" t="s">
        <v>2476</v>
      </c>
      <c r="O15" s="96" t="s">
        <v>2478</v>
      </c>
      <c r="P15" s="128"/>
      <c r="Q15" s="97">
        <v>44267.40902777778</v>
      </c>
    </row>
    <row r="16" spans="1:18" s="102" customFormat="1" ht="18" x14ac:dyDescent="0.25">
      <c r="A16" s="96" t="str">
        <f>VLOOKUP(E16,'LISTADO ATM'!$A$2:$C$901,3,0)</f>
        <v>ESTE</v>
      </c>
      <c r="B16" s="113">
        <v>335818192</v>
      </c>
      <c r="C16" s="97">
        <v>44266.355497685188</v>
      </c>
      <c r="D16" s="96" t="s">
        <v>2189</v>
      </c>
      <c r="E16" s="106">
        <v>822</v>
      </c>
      <c r="F16" s="96" t="str">
        <f>VLOOKUP(E16,VIP!$A$2:$O11849,2,0)</f>
        <v>DRBR822</v>
      </c>
      <c r="G16" s="96" t="str">
        <f>VLOOKUP(E16,'LISTADO ATM'!$A$2:$B$900,2,0)</f>
        <v xml:space="preserve">ATM INDUSPALMA </v>
      </c>
      <c r="H16" s="96" t="str">
        <f>VLOOKUP(E16,VIP!$A$2:$O16770,7,FALSE)</f>
        <v>Si</v>
      </c>
      <c r="I16" s="96" t="str">
        <f>VLOOKUP(E16,VIP!$A$2:$O8735,8,FALSE)</f>
        <v>Si</v>
      </c>
      <c r="J16" s="96" t="str">
        <f>VLOOKUP(E16,VIP!$A$2:$O8685,8,FALSE)</f>
        <v>Si</v>
      </c>
      <c r="K16" s="96" t="str">
        <f>VLOOKUP(E16,VIP!$A$2:$O12259,6,0)</f>
        <v>NO</v>
      </c>
      <c r="L16" s="98" t="s">
        <v>2254</v>
      </c>
      <c r="M16" s="166" t="s">
        <v>2528</v>
      </c>
      <c r="N16" s="99" t="s">
        <v>2476</v>
      </c>
      <c r="O16" s="96" t="s">
        <v>2478</v>
      </c>
      <c r="P16" s="128"/>
      <c r="Q16" s="97">
        <v>44267.572222222225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335818348</v>
      </c>
      <c r="C17" s="97">
        <v>44266.390219907407</v>
      </c>
      <c r="D17" s="96" t="s">
        <v>2189</v>
      </c>
      <c r="E17" s="106">
        <v>966</v>
      </c>
      <c r="F17" s="96" t="str">
        <f>VLOOKUP(E17,VIP!$A$2:$O11854,2,0)</f>
        <v>DRBR966</v>
      </c>
      <c r="G17" s="96" t="str">
        <f>VLOOKUP(E17,'LISTADO ATM'!$A$2:$B$900,2,0)</f>
        <v>ATM Centro Medico Real</v>
      </c>
      <c r="H17" s="96" t="str">
        <f>VLOOKUP(E17,VIP!$A$2:$O16775,7,FALSE)</f>
        <v>Si</v>
      </c>
      <c r="I17" s="96" t="str">
        <f>VLOOKUP(E17,VIP!$A$2:$O8740,8,FALSE)</f>
        <v>Si</v>
      </c>
      <c r="J17" s="96" t="str">
        <f>VLOOKUP(E17,VIP!$A$2:$O8690,8,FALSE)</f>
        <v>Si</v>
      </c>
      <c r="K17" s="96" t="str">
        <f>VLOOKUP(E17,VIP!$A$2:$O12264,6,0)</f>
        <v>NO</v>
      </c>
      <c r="L17" s="98" t="s">
        <v>2228</v>
      </c>
      <c r="M17" s="166" t="s">
        <v>2528</v>
      </c>
      <c r="N17" s="99" t="s">
        <v>2476</v>
      </c>
      <c r="O17" s="96" t="s">
        <v>2478</v>
      </c>
      <c r="P17" s="128"/>
      <c r="Q17" s="97">
        <v>44267.436805555553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335818579</v>
      </c>
      <c r="C18" s="97">
        <v>44266.458113425928</v>
      </c>
      <c r="D18" s="96" t="s">
        <v>2189</v>
      </c>
      <c r="E18" s="106">
        <v>970</v>
      </c>
      <c r="F18" s="96" t="str">
        <f>VLOOKUP(E18,VIP!$A$2:$O11857,2,0)</f>
        <v>DRBR970</v>
      </c>
      <c r="G18" s="96" t="str">
        <f>VLOOKUP(E18,'LISTADO ATM'!$A$2:$B$900,2,0)</f>
        <v xml:space="preserve">ATM S/M Olé Haina </v>
      </c>
      <c r="H18" s="96" t="str">
        <f>VLOOKUP(E18,VIP!$A$2:$O16778,7,FALSE)</f>
        <v>Si</v>
      </c>
      <c r="I18" s="96" t="str">
        <f>VLOOKUP(E18,VIP!$A$2:$O8743,8,FALSE)</f>
        <v>Si</v>
      </c>
      <c r="J18" s="96" t="str">
        <f>VLOOKUP(E18,VIP!$A$2:$O8693,8,FALSE)</f>
        <v>Si</v>
      </c>
      <c r="K18" s="96" t="str">
        <f>VLOOKUP(E18,VIP!$A$2:$O12267,6,0)</f>
        <v>NO</v>
      </c>
      <c r="L18" s="98" t="s">
        <v>2254</v>
      </c>
      <c r="M18" s="99" t="s">
        <v>2469</v>
      </c>
      <c r="N18" s="99" t="s">
        <v>2500</v>
      </c>
      <c r="O18" s="96" t="s">
        <v>2478</v>
      </c>
      <c r="P18" s="128"/>
      <c r="Q18" s="99" t="s">
        <v>2254</v>
      </c>
    </row>
    <row r="19" spans="1:17" s="102" customFormat="1" ht="18" x14ac:dyDescent="0.25">
      <c r="A19" s="96" t="str">
        <f>VLOOKUP(E19,'LISTADO ATM'!$A$2:$C$901,3,0)</f>
        <v>SUR</v>
      </c>
      <c r="B19" s="113">
        <v>335818585</v>
      </c>
      <c r="C19" s="97">
        <v>44266.460648148146</v>
      </c>
      <c r="D19" s="96" t="s">
        <v>2189</v>
      </c>
      <c r="E19" s="106">
        <v>356</v>
      </c>
      <c r="F19" s="96" t="str">
        <f>VLOOKUP(E19,VIP!$A$2:$O11856,2,0)</f>
        <v>DRBR356</v>
      </c>
      <c r="G19" s="96" t="str">
        <f>VLOOKUP(E19,'LISTADO ATM'!$A$2:$B$900,2,0)</f>
        <v xml:space="preserve">ATM Estación Sigma (San Cristóbal) </v>
      </c>
      <c r="H19" s="96" t="str">
        <f>VLOOKUP(E19,VIP!$A$2:$O16777,7,FALSE)</f>
        <v>Si</v>
      </c>
      <c r="I19" s="96" t="str">
        <f>VLOOKUP(E19,VIP!$A$2:$O8742,8,FALSE)</f>
        <v>Si</v>
      </c>
      <c r="J19" s="96" t="str">
        <f>VLOOKUP(E19,VIP!$A$2:$O8692,8,FALSE)</f>
        <v>Si</v>
      </c>
      <c r="K19" s="96" t="str">
        <f>VLOOKUP(E19,VIP!$A$2:$O12266,6,0)</f>
        <v>NO</v>
      </c>
      <c r="L19" s="98" t="s">
        <v>2254</v>
      </c>
      <c r="M19" s="166" t="s">
        <v>2528</v>
      </c>
      <c r="N19" s="99" t="s">
        <v>2476</v>
      </c>
      <c r="O19" s="96" t="s">
        <v>2478</v>
      </c>
      <c r="P19" s="128"/>
      <c r="Q19" s="97">
        <v>44267.584027777775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335818669</v>
      </c>
      <c r="C20" s="97">
        <v>44266.497141203705</v>
      </c>
      <c r="D20" s="96" t="s">
        <v>2189</v>
      </c>
      <c r="E20" s="106">
        <v>545</v>
      </c>
      <c r="F20" s="96" t="str">
        <f>VLOOKUP(E20,VIP!$A$2:$O11855,2,0)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VLOOKUP(E20,VIP!$A$2:$O16776,7,FALSE)</f>
        <v>Si</v>
      </c>
      <c r="I20" s="96" t="str">
        <f>VLOOKUP(E20,VIP!$A$2:$O8741,8,FALSE)</f>
        <v>Si</v>
      </c>
      <c r="J20" s="96" t="str">
        <f>VLOOKUP(E20,VIP!$A$2:$O8691,8,FALSE)</f>
        <v>Si</v>
      </c>
      <c r="K20" s="96" t="str">
        <f>VLOOKUP(E20,VIP!$A$2:$O12265,6,0)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99" t="s">
        <v>2228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335818771</v>
      </c>
      <c r="C21" s="97">
        <v>44266.567453703705</v>
      </c>
      <c r="D21" s="96" t="s">
        <v>2189</v>
      </c>
      <c r="E21" s="106">
        <v>232</v>
      </c>
      <c r="F21" s="96" t="str">
        <f>VLOOKUP(E21,VIP!$A$2:$O11867,2,0)</f>
        <v>DRBR232</v>
      </c>
      <c r="G21" s="96" t="str">
        <f>VLOOKUP(E21,'LISTADO ATM'!$A$2:$B$900,2,0)</f>
        <v xml:space="preserve">ATM S/M Nacional Charles de Gaulle </v>
      </c>
      <c r="H21" s="96" t="str">
        <f>VLOOKUP(E21,VIP!$A$2:$O16788,7,FALSE)</f>
        <v>Si</v>
      </c>
      <c r="I21" s="96" t="str">
        <f>VLOOKUP(E21,VIP!$A$2:$O8753,8,FALSE)</f>
        <v>Si</v>
      </c>
      <c r="J21" s="96" t="str">
        <f>VLOOKUP(E21,VIP!$A$2:$O8703,8,FALSE)</f>
        <v>Si</v>
      </c>
      <c r="K21" s="96" t="str">
        <f>VLOOKUP(E21,VIP!$A$2:$O12277,6,0)</f>
        <v>SI</v>
      </c>
      <c r="L21" s="98" t="s">
        <v>2228</v>
      </c>
      <c r="M21" s="166" t="s">
        <v>2528</v>
      </c>
      <c r="N21" s="99" t="s">
        <v>2476</v>
      </c>
      <c r="O21" s="96" t="s">
        <v>2478</v>
      </c>
      <c r="P21" s="128"/>
      <c r="Q21" s="97">
        <v>44267.563194444447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335818817</v>
      </c>
      <c r="C22" s="97">
        <v>44266.575300925928</v>
      </c>
      <c r="D22" s="96" t="s">
        <v>2501</v>
      </c>
      <c r="E22" s="106">
        <v>976</v>
      </c>
      <c r="F22" s="96" t="str">
        <f>VLOOKUP(E22,VIP!$A$2:$O11866,2,0)</f>
        <v>DRBR24W</v>
      </c>
      <c r="G22" s="96" t="str">
        <f>VLOOKUP(E22,'LISTADO ATM'!$A$2:$B$900,2,0)</f>
        <v xml:space="preserve">ATM Oficina Diamond Plaza I </v>
      </c>
      <c r="H22" s="96" t="str">
        <f>VLOOKUP(E22,VIP!$A$2:$O16787,7,FALSE)</f>
        <v>Si</v>
      </c>
      <c r="I22" s="96" t="str">
        <f>VLOOKUP(E22,VIP!$A$2:$O8752,8,FALSE)</f>
        <v>Si</v>
      </c>
      <c r="J22" s="96" t="str">
        <f>VLOOKUP(E22,VIP!$A$2:$O8702,8,FALSE)</f>
        <v>Si</v>
      </c>
      <c r="K22" s="96" t="str">
        <f>VLOOKUP(E22,VIP!$A$2:$O12276,6,0)</f>
        <v>NO</v>
      </c>
      <c r="L22" s="98" t="s">
        <v>2462</v>
      </c>
      <c r="M22" s="99" t="s">
        <v>2469</v>
      </c>
      <c r="N22" s="99" t="s">
        <v>2476</v>
      </c>
      <c r="O22" s="96" t="s">
        <v>2502</v>
      </c>
      <c r="P22" s="128"/>
      <c r="Q22" s="100" t="s">
        <v>2462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335818859</v>
      </c>
      <c r="C23" s="97">
        <v>44266.58666666667</v>
      </c>
      <c r="D23" s="96" t="s">
        <v>2189</v>
      </c>
      <c r="E23" s="106">
        <v>244</v>
      </c>
      <c r="F23" s="96" t="str">
        <f>VLOOKUP(E23,VIP!$A$2:$O11864,2,0)</f>
        <v>DRBR244</v>
      </c>
      <c r="G23" s="96" t="str">
        <f>VLOOKUP(E23,'LISTADO ATM'!$A$2:$B$900,2,0)</f>
        <v xml:space="preserve">ATM Ministerio de Hacienda (antiguo Finanzas) </v>
      </c>
      <c r="H23" s="96" t="str">
        <f>VLOOKUP(E23,VIP!$A$2:$O16785,7,FALSE)</f>
        <v>Si</v>
      </c>
      <c r="I23" s="96" t="str">
        <f>VLOOKUP(E23,VIP!$A$2:$O8750,8,FALSE)</f>
        <v>Si</v>
      </c>
      <c r="J23" s="96" t="str">
        <f>VLOOKUP(E23,VIP!$A$2:$O8700,8,FALSE)</f>
        <v>Si</v>
      </c>
      <c r="K23" s="96" t="str">
        <f>VLOOKUP(E23,VIP!$A$2:$O12274,6,0)</f>
        <v>NO</v>
      </c>
      <c r="L23" s="98" t="s">
        <v>2228</v>
      </c>
      <c r="M23" s="166" t="s">
        <v>2528</v>
      </c>
      <c r="N23" s="99" t="s">
        <v>2476</v>
      </c>
      <c r="O23" s="96" t="s">
        <v>2478</v>
      </c>
      <c r="P23" s="128"/>
      <c r="Q23" s="97">
        <v>44267.60833333333</v>
      </c>
    </row>
    <row r="24" spans="1:17" ht="18" x14ac:dyDescent="0.25">
      <c r="A24" s="96" t="str">
        <f>VLOOKUP(E24,'LISTADO ATM'!$A$2:$C$901,3,0)</f>
        <v>DISTRITO NACIONAL</v>
      </c>
      <c r="B24" s="113">
        <v>335818868</v>
      </c>
      <c r="C24" s="97">
        <v>44266.590219907404</v>
      </c>
      <c r="D24" s="96" t="s">
        <v>2189</v>
      </c>
      <c r="E24" s="106">
        <v>943</v>
      </c>
      <c r="F24" s="96" t="str">
        <f>VLOOKUP(E24,VIP!$A$2:$O11863,2,0)</f>
        <v>DRBR16K</v>
      </c>
      <c r="G24" s="96" t="str">
        <f>VLOOKUP(E24,'LISTADO ATM'!$A$2:$B$900,2,0)</f>
        <v xml:space="preserve">ATM Oficina Tránsito Terreste </v>
      </c>
      <c r="H24" s="96" t="str">
        <f>VLOOKUP(E24,VIP!$A$2:$O16784,7,FALSE)</f>
        <v>Si</v>
      </c>
      <c r="I24" s="96" t="str">
        <f>VLOOKUP(E24,VIP!$A$2:$O8749,8,FALSE)</f>
        <v>Si</v>
      </c>
      <c r="J24" s="96" t="str">
        <f>VLOOKUP(E24,VIP!$A$2:$O8699,8,FALSE)</f>
        <v>Si</v>
      </c>
      <c r="K24" s="96" t="str">
        <f>VLOOKUP(E24,VIP!$A$2:$O12273,6,0)</f>
        <v>NO</v>
      </c>
      <c r="L24" s="98" t="s">
        <v>2508</v>
      </c>
      <c r="M24" s="166" t="s">
        <v>2528</v>
      </c>
      <c r="N24" s="99" t="s">
        <v>2476</v>
      </c>
      <c r="O24" s="96" t="s">
        <v>2478</v>
      </c>
      <c r="P24" s="128"/>
      <c r="Q24" s="97">
        <v>44267.556250000001</v>
      </c>
    </row>
    <row r="25" spans="1:17" ht="18" x14ac:dyDescent="0.25">
      <c r="A25" s="96" t="str">
        <f>VLOOKUP(E25,'LISTADO ATM'!$A$2:$C$901,3,0)</f>
        <v>DISTRITO NACIONAL</v>
      </c>
      <c r="B25" s="113">
        <v>335818873</v>
      </c>
      <c r="C25" s="97">
        <v>44266.592766203707</v>
      </c>
      <c r="D25" s="96" t="s">
        <v>2189</v>
      </c>
      <c r="E25" s="106">
        <v>175</v>
      </c>
      <c r="F25" s="96" t="str">
        <f>VLOOKUP(E25,VIP!$A$2:$O11862,2,0)</f>
        <v>DRBR175</v>
      </c>
      <c r="G25" s="96" t="str">
        <f>VLOOKUP(E25,'LISTADO ATM'!$A$2:$B$900,2,0)</f>
        <v xml:space="preserve">ATM Dirección de Ingeniería </v>
      </c>
      <c r="H25" s="96" t="str">
        <f>VLOOKUP(E25,VIP!$A$2:$O16783,7,FALSE)</f>
        <v>Si</v>
      </c>
      <c r="I25" s="96" t="str">
        <f>VLOOKUP(E25,VIP!$A$2:$O8748,8,FALSE)</f>
        <v>No</v>
      </c>
      <c r="J25" s="96" t="str">
        <f>VLOOKUP(E25,VIP!$A$2:$O8698,8,FALSE)</f>
        <v>No</v>
      </c>
      <c r="K25" s="96" t="str">
        <f>VLOOKUP(E25,VIP!$A$2:$O12272,6,0)</f>
        <v>NO</v>
      </c>
      <c r="L25" s="98" t="s">
        <v>2228</v>
      </c>
      <c r="M25" s="166" t="s">
        <v>2528</v>
      </c>
      <c r="N25" s="99" t="s">
        <v>2476</v>
      </c>
      <c r="O25" s="96" t="s">
        <v>2478</v>
      </c>
      <c r="P25" s="128"/>
      <c r="Q25" s="97">
        <v>44267.546527777777</v>
      </c>
    </row>
    <row r="26" spans="1:17" ht="18" x14ac:dyDescent="0.25">
      <c r="A26" s="96" t="str">
        <f>VLOOKUP(E26,'LISTADO ATM'!$A$2:$C$901,3,0)</f>
        <v>ESTE</v>
      </c>
      <c r="B26" s="113">
        <v>335818884</v>
      </c>
      <c r="C26" s="97">
        <v>44266.597951388889</v>
      </c>
      <c r="D26" s="96" t="s">
        <v>2189</v>
      </c>
      <c r="E26" s="106">
        <v>217</v>
      </c>
      <c r="F26" s="96" t="str">
        <f>VLOOKUP(E26,VIP!$A$2:$O11860,2,0)</f>
        <v>DRBR217</v>
      </c>
      <c r="G26" s="96" t="str">
        <f>VLOOKUP(E26,'LISTADO ATM'!$A$2:$B$900,2,0)</f>
        <v xml:space="preserve">ATM Oficina Bávaro </v>
      </c>
      <c r="H26" s="96" t="str">
        <f>VLOOKUP(E26,VIP!$A$2:$O16781,7,FALSE)</f>
        <v>Si</v>
      </c>
      <c r="I26" s="96" t="str">
        <f>VLOOKUP(E26,VIP!$A$2:$O8746,8,FALSE)</f>
        <v>Si</v>
      </c>
      <c r="J26" s="96" t="str">
        <f>VLOOKUP(E26,VIP!$A$2:$O8696,8,FALSE)</f>
        <v>Si</v>
      </c>
      <c r="K26" s="96" t="str">
        <f>VLOOKUP(E26,VIP!$A$2:$O12270,6,0)</f>
        <v>NO</v>
      </c>
      <c r="L26" s="98" t="s">
        <v>2228</v>
      </c>
      <c r="M26" s="166" t="s">
        <v>2528</v>
      </c>
      <c r="N26" s="99" t="s">
        <v>2476</v>
      </c>
      <c r="O26" s="96" t="s">
        <v>2478</v>
      </c>
      <c r="P26" s="128"/>
      <c r="Q26" s="97">
        <v>44267.44027777778</v>
      </c>
    </row>
    <row r="27" spans="1:17" ht="18" x14ac:dyDescent="0.25">
      <c r="A27" s="96" t="str">
        <f>VLOOKUP(E27,'LISTADO ATM'!$A$2:$C$901,3,0)</f>
        <v>DISTRITO NACIONAL</v>
      </c>
      <c r="B27" s="113">
        <v>335818887</v>
      </c>
      <c r="C27" s="97">
        <v>44266.599398148152</v>
      </c>
      <c r="D27" s="96" t="s">
        <v>2189</v>
      </c>
      <c r="E27" s="106">
        <v>18</v>
      </c>
      <c r="F27" s="96" t="str">
        <f>VLOOKUP(E27,VIP!$A$2:$O11859,2,0)</f>
        <v>DRBR018</v>
      </c>
      <c r="G27" s="96" t="str">
        <f>VLOOKUP(E27,'LISTADO ATM'!$A$2:$B$900,2,0)</f>
        <v xml:space="preserve">ATM Oficina Haina Occidental I </v>
      </c>
      <c r="H27" s="96" t="str">
        <f>VLOOKUP(E27,VIP!$A$2:$O16780,7,FALSE)</f>
        <v>Si</v>
      </c>
      <c r="I27" s="96" t="str">
        <f>VLOOKUP(E27,VIP!$A$2:$O8745,8,FALSE)</f>
        <v>Si</v>
      </c>
      <c r="J27" s="96" t="str">
        <f>VLOOKUP(E27,VIP!$A$2:$O8695,8,FALSE)</f>
        <v>Si</v>
      </c>
      <c r="K27" s="96" t="str">
        <f>VLOOKUP(E27,VIP!$A$2:$O12269,6,0)</f>
        <v>SI</v>
      </c>
      <c r="L27" s="98" t="s">
        <v>2228</v>
      </c>
      <c r="M27" s="166" t="s">
        <v>2528</v>
      </c>
      <c r="N27" s="99" t="s">
        <v>2476</v>
      </c>
      <c r="O27" s="96" t="s">
        <v>2478</v>
      </c>
      <c r="P27" s="128"/>
      <c r="Q27" s="97">
        <v>44267.487500000003</v>
      </c>
    </row>
    <row r="28" spans="1:17" ht="18" x14ac:dyDescent="0.25">
      <c r="A28" s="96" t="str">
        <f>VLOOKUP(E28,'LISTADO ATM'!$A$2:$C$901,3,0)</f>
        <v>DISTRITO NACIONAL</v>
      </c>
      <c r="B28" s="113">
        <v>335818891</v>
      </c>
      <c r="C28" s="97">
        <v>44266.600219907406</v>
      </c>
      <c r="D28" s="96" t="s">
        <v>2189</v>
      </c>
      <c r="E28" s="106">
        <v>231</v>
      </c>
      <c r="F28" s="96" t="str">
        <f>VLOOKUP(E28,VIP!$A$2:$O11858,2,0)</f>
        <v>DRBR231</v>
      </c>
      <c r="G28" s="96" t="str">
        <f>VLOOKUP(E28,'LISTADO ATM'!$A$2:$B$900,2,0)</f>
        <v xml:space="preserve">ATM Oficina Zona Oriental </v>
      </c>
      <c r="H28" s="96" t="str">
        <f>VLOOKUP(E28,VIP!$A$2:$O16779,7,FALSE)</f>
        <v>Si</v>
      </c>
      <c r="I28" s="96" t="str">
        <f>VLOOKUP(E28,VIP!$A$2:$O8744,8,FALSE)</f>
        <v>Si</v>
      </c>
      <c r="J28" s="96" t="str">
        <f>VLOOKUP(E28,VIP!$A$2:$O8694,8,FALSE)</f>
        <v>Si</v>
      </c>
      <c r="K28" s="96" t="str">
        <f>VLOOKUP(E28,VIP!$A$2:$O12268,6,0)</f>
        <v>SI</v>
      </c>
      <c r="L28" s="98" t="s">
        <v>2492</v>
      </c>
      <c r="M28" s="166" t="s">
        <v>2528</v>
      </c>
      <c r="N28" s="99" t="s">
        <v>2476</v>
      </c>
      <c r="O28" s="96" t="s">
        <v>2478</v>
      </c>
      <c r="P28" s="99"/>
      <c r="Q28" s="97">
        <v>44267.584027777775</v>
      </c>
    </row>
    <row r="29" spans="1:17" ht="18" x14ac:dyDescent="0.25">
      <c r="A29" s="96" t="str">
        <f>VLOOKUP(E29,'LISTADO ATM'!$A$2:$C$901,3,0)</f>
        <v>DISTRITO NACIONAL</v>
      </c>
      <c r="B29" s="113">
        <v>335819007</v>
      </c>
      <c r="C29" s="97">
        <v>44266.637465277781</v>
      </c>
      <c r="D29" s="96" t="s">
        <v>2472</v>
      </c>
      <c r="E29" s="106">
        <v>551</v>
      </c>
      <c r="F29" s="96" t="str">
        <f>VLOOKUP(E29,VIP!$A$2:$O11860,2,0)</f>
        <v>DRBR01C</v>
      </c>
      <c r="G29" s="96" t="str">
        <f>VLOOKUP(E29,'LISTADO ATM'!$A$2:$B$900,2,0)</f>
        <v xml:space="preserve">ATM Oficina Padre Castellanos </v>
      </c>
      <c r="H29" s="96" t="str">
        <f>VLOOKUP(E29,VIP!$A$2:$O16781,7,FALSE)</f>
        <v>Si</v>
      </c>
      <c r="I29" s="96" t="str">
        <f>VLOOKUP(E29,VIP!$A$2:$O8746,8,FALSE)</f>
        <v>Si</v>
      </c>
      <c r="J29" s="96" t="str">
        <f>VLOOKUP(E29,VIP!$A$2:$O8696,8,FALSE)</f>
        <v>Si</v>
      </c>
      <c r="K29" s="96" t="str">
        <f>VLOOKUP(E29,VIP!$A$2:$O12270,6,0)</f>
        <v>NO</v>
      </c>
      <c r="L29" s="98" t="s">
        <v>2462</v>
      </c>
      <c r="M29" s="166" t="s">
        <v>2528</v>
      </c>
      <c r="N29" s="99" t="s">
        <v>2476</v>
      </c>
      <c r="O29" s="96" t="s">
        <v>2477</v>
      </c>
      <c r="P29" s="128"/>
      <c r="Q29" s="97">
        <v>44267.509722222225</v>
      </c>
    </row>
    <row r="30" spans="1:17" ht="18" x14ac:dyDescent="0.25">
      <c r="A30" s="96" t="str">
        <f>VLOOKUP(E30,'LISTADO ATM'!$A$2:$C$901,3,0)</f>
        <v>DISTRITO NACIONAL</v>
      </c>
      <c r="B30" s="113">
        <v>335819083</v>
      </c>
      <c r="C30" s="97">
        <v>44266.663634259261</v>
      </c>
      <c r="D30" s="96" t="s">
        <v>2189</v>
      </c>
      <c r="E30" s="106">
        <v>958</v>
      </c>
      <c r="F30" s="96" t="str">
        <f>VLOOKUP(E30,VIP!$A$2:$O11858,2,0)</f>
        <v>DRBR958</v>
      </c>
      <c r="G30" s="96" t="str">
        <f>VLOOKUP(E30,'LISTADO ATM'!$A$2:$B$900,2,0)</f>
        <v xml:space="preserve">ATM Olé Aut. San Isidro </v>
      </c>
      <c r="H30" s="96" t="str">
        <f>VLOOKUP(E30,VIP!$A$2:$O16779,7,FALSE)</f>
        <v>Si</v>
      </c>
      <c r="I30" s="96" t="str">
        <f>VLOOKUP(E30,VIP!$A$2:$O8744,8,FALSE)</f>
        <v>Si</v>
      </c>
      <c r="J30" s="96" t="str">
        <f>VLOOKUP(E30,VIP!$A$2:$O8694,8,FALSE)</f>
        <v>Si</v>
      </c>
      <c r="K30" s="96" t="str">
        <f>VLOOKUP(E30,VIP!$A$2:$O12268,6,0)</f>
        <v>NO</v>
      </c>
      <c r="L30" s="98" t="s">
        <v>2434</v>
      </c>
      <c r="M30" s="166" t="s">
        <v>2528</v>
      </c>
      <c r="N30" s="99" t="s">
        <v>2476</v>
      </c>
      <c r="O30" s="96" t="s">
        <v>2478</v>
      </c>
      <c r="P30" s="128"/>
      <c r="Q30" s="97">
        <v>44267.623611111114</v>
      </c>
    </row>
    <row r="31" spans="1:17" ht="18" x14ac:dyDescent="0.25">
      <c r="A31" s="96" t="str">
        <f>VLOOKUP(E31,'LISTADO ATM'!$A$2:$C$901,3,0)</f>
        <v>NORTE</v>
      </c>
      <c r="B31" s="113">
        <v>335819086</v>
      </c>
      <c r="C31" s="97">
        <v>44266.664224537039</v>
      </c>
      <c r="D31" s="96" t="s">
        <v>2190</v>
      </c>
      <c r="E31" s="106">
        <v>649</v>
      </c>
      <c r="F31" s="96" t="str">
        <f>VLOOKUP(E31,VIP!$A$2:$O11857,2,0)</f>
        <v>DRBR649</v>
      </c>
      <c r="G31" s="96" t="str">
        <f>VLOOKUP(E31,'LISTADO ATM'!$A$2:$B$900,2,0)</f>
        <v xml:space="preserve">ATM Oficina Galería 56 (San Francisco de Macorís) </v>
      </c>
      <c r="H31" s="96" t="str">
        <f>VLOOKUP(E31,VIP!$A$2:$O16778,7,FALSE)</f>
        <v>Si</v>
      </c>
      <c r="I31" s="96" t="str">
        <f>VLOOKUP(E31,VIP!$A$2:$O8743,8,FALSE)</f>
        <v>Si</v>
      </c>
      <c r="J31" s="96" t="str">
        <f>VLOOKUP(E31,VIP!$A$2:$O8693,8,FALSE)</f>
        <v>Si</v>
      </c>
      <c r="K31" s="96" t="str">
        <f>VLOOKUP(E31,VIP!$A$2:$O12267,6,0)</f>
        <v>SI</v>
      </c>
      <c r="L31" s="98" t="s">
        <v>2228</v>
      </c>
      <c r="M31" s="166" t="s">
        <v>2528</v>
      </c>
      <c r="N31" s="99" t="s">
        <v>2476</v>
      </c>
      <c r="O31" s="96" t="s">
        <v>2493</v>
      </c>
      <c r="P31" s="128"/>
      <c r="Q31" s="97">
        <v>44267.609027777777</v>
      </c>
    </row>
    <row r="32" spans="1:17" ht="18" x14ac:dyDescent="0.25">
      <c r="A32" s="96" t="str">
        <f>VLOOKUP(E32,'LISTADO ATM'!$A$2:$C$901,3,0)</f>
        <v>DISTRITO NACIONAL</v>
      </c>
      <c r="B32" s="113">
        <v>335819090</v>
      </c>
      <c r="C32" s="97">
        <v>44266.665694444448</v>
      </c>
      <c r="D32" s="96" t="s">
        <v>2189</v>
      </c>
      <c r="E32" s="106">
        <v>13</v>
      </c>
      <c r="F32" s="96" t="str">
        <f>VLOOKUP(E32,VIP!$A$2:$O11856,2,0)</f>
        <v>DRBR013</v>
      </c>
      <c r="G32" s="96" t="str">
        <f>VLOOKUP(E32,'LISTADO ATM'!$A$2:$B$900,2,0)</f>
        <v xml:space="preserve">ATM CDEEE </v>
      </c>
      <c r="H32" s="96" t="str">
        <f>VLOOKUP(E32,VIP!$A$2:$O16777,7,FALSE)</f>
        <v>Si</v>
      </c>
      <c r="I32" s="96" t="str">
        <f>VLOOKUP(E32,VIP!$A$2:$O8742,8,FALSE)</f>
        <v>Si</v>
      </c>
      <c r="J32" s="96" t="str">
        <f>VLOOKUP(E32,VIP!$A$2:$O8692,8,FALSE)</f>
        <v>Si</v>
      </c>
      <c r="K32" s="96" t="str">
        <f>VLOOKUP(E32,VIP!$A$2:$O12266,6,0)</f>
        <v>NO</v>
      </c>
      <c r="L32" s="98" t="s">
        <v>2254</v>
      </c>
      <c r="M32" s="166" t="s">
        <v>2528</v>
      </c>
      <c r="N32" s="99" t="s">
        <v>2476</v>
      </c>
      <c r="O32" s="96" t="s">
        <v>2478</v>
      </c>
      <c r="P32" s="128"/>
      <c r="Q32" s="97">
        <v>44267.443749999999</v>
      </c>
    </row>
    <row r="33" spans="1:17" ht="18" x14ac:dyDescent="0.25">
      <c r="A33" s="96" t="str">
        <f>VLOOKUP(E33,'LISTADO ATM'!$A$2:$C$901,3,0)</f>
        <v>NORTE</v>
      </c>
      <c r="B33" s="113">
        <v>335819111</v>
      </c>
      <c r="C33" s="97">
        <v>44266.675729166665</v>
      </c>
      <c r="D33" s="96" t="s">
        <v>2501</v>
      </c>
      <c r="E33" s="106">
        <v>990</v>
      </c>
      <c r="F33" s="96" t="str">
        <f>VLOOKUP(E33,VIP!$A$2:$O11870,2,0)</f>
        <v>DRBR742</v>
      </c>
      <c r="G33" s="96" t="str">
        <f>VLOOKUP(E33,'LISTADO ATM'!$A$2:$B$900,2,0)</f>
        <v xml:space="preserve">ATM Autoservicio Bonao II </v>
      </c>
      <c r="H33" s="96" t="str">
        <f>VLOOKUP(E33,VIP!$A$2:$O16791,7,FALSE)</f>
        <v>Si</v>
      </c>
      <c r="I33" s="96" t="str">
        <f>VLOOKUP(E33,VIP!$A$2:$O8756,8,FALSE)</f>
        <v>Si</v>
      </c>
      <c r="J33" s="96" t="str">
        <f>VLOOKUP(E33,VIP!$A$2:$O8706,8,FALSE)</f>
        <v>Si</v>
      </c>
      <c r="K33" s="96" t="str">
        <f>VLOOKUP(E33,VIP!$A$2:$O12280,6,0)</f>
        <v>NO</v>
      </c>
      <c r="L33" s="98" t="s">
        <v>2430</v>
      </c>
      <c r="M33" s="166" t="s">
        <v>2528</v>
      </c>
      <c r="N33" s="99" t="s">
        <v>2476</v>
      </c>
      <c r="O33" s="96" t="s">
        <v>2502</v>
      </c>
      <c r="P33" s="128"/>
      <c r="Q33" s="97">
        <v>44267.513194444444</v>
      </c>
    </row>
    <row r="34" spans="1:17" ht="18" x14ac:dyDescent="0.25">
      <c r="A34" s="96" t="str">
        <f>VLOOKUP(E34,'LISTADO ATM'!$A$2:$C$901,3,0)</f>
        <v>ESTE</v>
      </c>
      <c r="B34" s="113">
        <v>335819159</v>
      </c>
      <c r="C34" s="97">
        <v>44266.697268518517</v>
      </c>
      <c r="D34" s="96" t="s">
        <v>2472</v>
      </c>
      <c r="E34" s="106">
        <v>963</v>
      </c>
      <c r="F34" s="96" t="str">
        <f>VLOOKUP(E34,VIP!$A$2:$O11869,2,0)</f>
        <v>DRBR963</v>
      </c>
      <c r="G34" s="96" t="str">
        <f>VLOOKUP(E34,'LISTADO ATM'!$A$2:$B$900,2,0)</f>
        <v xml:space="preserve">ATM Multiplaza La Romana </v>
      </c>
      <c r="H34" s="96" t="str">
        <f>VLOOKUP(E34,VIP!$A$2:$O16790,7,FALSE)</f>
        <v>Si</v>
      </c>
      <c r="I34" s="96" t="str">
        <f>VLOOKUP(E34,VIP!$A$2:$O8755,8,FALSE)</f>
        <v>Si</v>
      </c>
      <c r="J34" s="96" t="str">
        <f>VLOOKUP(E34,VIP!$A$2:$O8705,8,FALSE)</f>
        <v>Si</v>
      </c>
      <c r="K34" s="96" t="str">
        <f>VLOOKUP(E34,VIP!$A$2:$O12279,6,0)</f>
        <v>NO</v>
      </c>
      <c r="L34" s="98" t="s">
        <v>2430</v>
      </c>
      <c r="M34" s="166" t="s">
        <v>2528</v>
      </c>
      <c r="N34" s="99" t="s">
        <v>2476</v>
      </c>
      <c r="O34" s="96" t="s">
        <v>2477</v>
      </c>
      <c r="P34" s="128"/>
      <c r="Q34" s="97">
        <v>44267.506249999999</v>
      </c>
    </row>
    <row r="35" spans="1:17" ht="18" x14ac:dyDescent="0.25">
      <c r="A35" s="96" t="str">
        <f>VLOOKUP(E35,'LISTADO ATM'!$A$2:$C$901,3,0)</f>
        <v>DISTRITO NACIONAL</v>
      </c>
      <c r="B35" s="113">
        <v>335819215</v>
      </c>
      <c r="C35" s="97">
        <v>44266.717962962961</v>
      </c>
      <c r="D35" s="96" t="s">
        <v>2189</v>
      </c>
      <c r="E35" s="106">
        <v>243</v>
      </c>
      <c r="F35" s="96" t="str">
        <f>VLOOKUP(E35,VIP!$A$2:$O11868,2,0)</f>
        <v>DRBR243</v>
      </c>
      <c r="G35" s="96" t="str">
        <f>VLOOKUP(E35,'LISTADO ATM'!$A$2:$B$900,2,0)</f>
        <v xml:space="preserve">ATM Autoservicio Plaza Central  </v>
      </c>
      <c r="H35" s="96" t="str">
        <f>VLOOKUP(E35,VIP!$A$2:$O16789,7,FALSE)</f>
        <v>Si</v>
      </c>
      <c r="I35" s="96" t="str">
        <f>VLOOKUP(E35,VIP!$A$2:$O8754,8,FALSE)</f>
        <v>Si</v>
      </c>
      <c r="J35" s="96" t="str">
        <f>VLOOKUP(E35,VIP!$A$2:$O8704,8,FALSE)</f>
        <v>Si</v>
      </c>
      <c r="K35" s="96" t="str">
        <f>VLOOKUP(E35,VIP!$A$2:$O12278,6,0)</f>
        <v>SI</v>
      </c>
      <c r="L35" s="98" t="s">
        <v>2492</v>
      </c>
      <c r="M35" s="166" t="s">
        <v>2528</v>
      </c>
      <c r="N35" s="99" t="s">
        <v>2476</v>
      </c>
      <c r="O35" s="96" t="s">
        <v>2478</v>
      </c>
      <c r="P35" s="128"/>
      <c r="Q35" s="97">
        <v>44267.520138888889</v>
      </c>
    </row>
    <row r="36" spans="1:17" ht="18" x14ac:dyDescent="0.25">
      <c r="A36" s="96" t="str">
        <f>VLOOKUP(E36,'LISTADO ATM'!$A$2:$C$901,3,0)</f>
        <v>NORTE</v>
      </c>
      <c r="B36" s="113">
        <v>335819216</v>
      </c>
      <c r="C36" s="97">
        <v>44266.720254629632</v>
      </c>
      <c r="D36" s="96" t="s">
        <v>2190</v>
      </c>
      <c r="E36" s="106">
        <v>862</v>
      </c>
      <c r="F36" s="96" t="str">
        <f>VLOOKUP(E36,VIP!$A$2:$O11867,2,0)</f>
        <v>DRBR862</v>
      </c>
      <c r="G36" s="96" t="str">
        <f>VLOOKUP(E36,'LISTADO ATM'!$A$2:$B$900,2,0)</f>
        <v xml:space="preserve">ATM S/M Doble A (Sabaneta) </v>
      </c>
      <c r="H36" s="96" t="str">
        <f>VLOOKUP(E36,VIP!$A$2:$O16788,7,FALSE)</f>
        <v>Si</v>
      </c>
      <c r="I36" s="96" t="str">
        <f>VLOOKUP(E36,VIP!$A$2:$O8753,8,FALSE)</f>
        <v>Si</v>
      </c>
      <c r="J36" s="96" t="str">
        <f>VLOOKUP(E36,VIP!$A$2:$O8703,8,FALSE)</f>
        <v>Si</v>
      </c>
      <c r="K36" s="96" t="str">
        <f>VLOOKUP(E36,VIP!$A$2:$O12277,6,0)</f>
        <v>NO</v>
      </c>
      <c r="L36" s="98" t="s">
        <v>2492</v>
      </c>
      <c r="M36" s="166" t="s">
        <v>2528</v>
      </c>
      <c r="N36" s="99" t="s">
        <v>2476</v>
      </c>
      <c r="O36" s="96" t="s">
        <v>2510</v>
      </c>
      <c r="P36" s="128"/>
      <c r="Q36" s="97">
        <v>44267.397916666669</v>
      </c>
    </row>
    <row r="37" spans="1:17" ht="18" x14ac:dyDescent="0.25">
      <c r="A37" s="96" t="str">
        <f>VLOOKUP(E37,'LISTADO ATM'!$A$2:$C$901,3,0)</f>
        <v>NORTE</v>
      </c>
      <c r="B37" s="113">
        <v>335819218</v>
      </c>
      <c r="C37" s="97">
        <v>44266.720925925925</v>
      </c>
      <c r="D37" s="96" t="s">
        <v>2190</v>
      </c>
      <c r="E37" s="106">
        <v>181</v>
      </c>
      <c r="F37" s="96" t="str">
        <f>VLOOKUP(E37,VIP!$A$2:$O11866,2,0)</f>
        <v>DRBR181</v>
      </c>
      <c r="G37" s="96" t="str">
        <f>VLOOKUP(E37,'LISTADO ATM'!$A$2:$B$900,2,0)</f>
        <v xml:space="preserve">ATM Oficina Sabaneta </v>
      </c>
      <c r="H37" s="96" t="str">
        <f>VLOOKUP(E37,VIP!$A$2:$O16787,7,FALSE)</f>
        <v>Si</v>
      </c>
      <c r="I37" s="96" t="str">
        <f>VLOOKUP(E37,VIP!$A$2:$O8752,8,FALSE)</f>
        <v>Si</v>
      </c>
      <c r="J37" s="96" t="str">
        <f>VLOOKUP(E37,VIP!$A$2:$O8702,8,FALSE)</f>
        <v>Si</v>
      </c>
      <c r="K37" s="96" t="str">
        <f>VLOOKUP(E37,VIP!$A$2:$O12276,6,0)</f>
        <v>SI</v>
      </c>
      <c r="L37" s="98" t="s">
        <v>2492</v>
      </c>
      <c r="M37" s="166" t="s">
        <v>2528</v>
      </c>
      <c r="N37" s="99" t="s">
        <v>2476</v>
      </c>
      <c r="O37" s="96" t="s">
        <v>2510</v>
      </c>
      <c r="P37" s="128"/>
      <c r="Q37" s="97">
        <v>44267.39166666667</v>
      </c>
    </row>
    <row r="38" spans="1:17" ht="18" x14ac:dyDescent="0.25">
      <c r="A38" s="96" t="str">
        <f>VLOOKUP(E38,'LISTADO ATM'!$A$2:$C$901,3,0)</f>
        <v>DISTRITO NACIONAL</v>
      </c>
      <c r="B38" s="113">
        <v>335819243</v>
      </c>
      <c r="C38" s="97">
        <v>44266.745844907404</v>
      </c>
      <c r="D38" s="96" t="s">
        <v>2189</v>
      </c>
      <c r="E38" s="106">
        <v>884</v>
      </c>
      <c r="F38" s="96" t="str">
        <f>VLOOKUP(E38,VIP!$A$2:$O11864,2,0)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VLOOKUP(E38,VIP!$A$2:$O16785,7,FALSE)</f>
        <v>Si</v>
      </c>
      <c r="I38" s="96" t="str">
        <f>VLOOKUP(E38,VIP!$A$2:$O8750,8,FALSE)</f>
        <v>Si</v>
      </c>
      <c r="J38" s="96" t="str">
        <f>VLOOKUP(E38,VIP!$A$2:$O8700,8,FALSE)</f>
        <v>Si</v>
      </c>
      <c r="K38" s="96" t="str">
        <f>VLOOKUP(E38,VIP!$A$2:$O12274,6,0)</f>
        <v>NO</v>
      </c>
      <c r="L38" s="98" t="s">
        <v>2492</v>
      </c>
      <c r="M38" s="166" t="s">
        <v>2528</v>
      </c>
      <c r="N38" s="99" t="s">
        <v>2476</v>
      </c>
      <c r="O38" s="96" t="s">
        <v>2478</v>
      </c>
      <c r="P38" s="128"/>
      <c r="Q38" s="97">
        <v>44267.591666666667</v>
      </c>
    </row>
    <row r="39" spans="1:17" ht="18" x14ac:dyDescent="0.25">
      <c r="A39" s="96" t="str">
        <f>VLOOKUP(E39,'LISTADO ATM'!$A$2:$C$901,3,0)</f>
        <v>SUR</v>
      </c>
      <c r="B39" s="113">
        <v>335819247</v>
      </c>
      <c r="C39" s="97">
        <v>44266.74795138889</v>
      </c>
      <c r="D39" s="96" t="s">
        <v>2189</v>
      </c>
      <c r="E39" s="106">
        <v>84</v>
      </c>
      <c r="F39" s="96" t="str">
        <f>VLOOKUP(E39,VIP!$A$2:$O11863,2,0)</f>
        <v>DRBR084</v>
      </c>
      <c r="G39" s="96" t="str">
        <f>VLOOKUP(E39,'LISTADO ATM'!$A$2:$B$900,2,0)</f>
        <v xml:space="preserve">ATM Oficina Multicentro Sirena San Cristóbal </v>
      </c>
      <c r="H39" s="96" t="str">
        <f>VLOOKUP(E39,VIP!$A$2:$O16784,7,FALSE)</f>
        <v>Si</v>
      </c>
      <c r="I39" s="96" t="str">
        <f>VLOOKUP(E39,VIP!$A$2:$O8749,8,FALSE)</f>
        <v>Si</v>
      </c>
      <c r="J39" s="96" t="str">
        <f>VLOOKUP(E39,VIP!$A$2:$O8699,8,FALSE)</f>
        <v>Si</v>
      </c>
      <c r="K39" s="96" t="str">
        <f>VLOOKUP(E39,VIP!$A$2:$O12273,6,0)</f>
        <v>SI</v>
      </c>
      <c r="L39" s="98" t="s">
        <v>2492</v>
      </c>
      <c r="M39" s="166" t="s">
        <v>2528</v>
      </c>
      <c r="N39" s="99" t="s">
        <v>2476</v>
      </c>
      <c r="O39" s="96" t="s">
        <v>2478</v>
      </c>
      <c r="P39" s="128"/>
      <c r="Q39" s="97">
        <v>44267.393750000003</v>
      </c>
    </row>
    <row r="40" spans="1:17" ht="18" x14ac:dyDescent="0.25">
      <c r="A40" s="96" t="str">
        <f>VLOOKUP(E40,'LISTADO ATM'!$A$2:$C$901,3,0)</f>
        <v>DISTRITO NACIONAL</v>
      </c>
      <c r="B40" s="113">
        <v>335819253</v>
      </c>
      <c r="C40" s="97">
        <v>44266.759525462963</v>
      </c>
      <c r="D40" s="96" t="s">
        <v>2189</v>
      </c>
      <c r="E40" s="106">
        <v>264</v>
      </c>
      <c r="F40" s="96" t="str">
        <f>VLOOKUP(E40,VIP!$A$2:$O11860,2,0)</f>
        <v>DRBR264</v>
      </c>
      <c r="G40" s="96" t="str">
        <f>VLOOKUP(E40,'LISTADO ATM'!$A$2:$B$900,2,0)</f>
        <v xml:space="preserve">ATM S/M Nacional Independencia </v>
      </c>
      <c r="H40" s="96" t="str">
        <f>VLOOKUP(E40,VIP!$A$2:$O16781,7,FALSE)</f>
        <v>Si</v>
      </c>
      <c r="I40" s="96" t="str">
        <f>VLOOKUP(E40,VIP!$A$2:$O8746,8,FALSE)</f>
        <v>Si</v>
      </c>
      <c r="J40" s="96" t="str">
        <f>VLOOKUP(E40,VIP!$A$2:$O8696,8,FALSE)</f>
        <v>Si</v>
      </c>
      <c r="K40" s="96" t="str">
        <f>VLOOKUP(E40,VIP!$A$2:$O12270,6,0)</f>
        <v>SI</v>
      </c>
      <c r="L40" s="98" t="s">
        <v>2492</v>
      </c>
      <c r="M40" s="166" t="s">
        <v>2528</v>
      </c>
      <c r="N40" s="99" t="s">
        <v>2476</v>
      </c>
      <c r="O40" s="96" t="s">
        <v>2478</v>
      </c>
      <c r="P40" s="128"/>
      <c r="Q40" s="97">
        <v>44267.399305555555</v>
      </c>
    </row>
    <row r="41" spans="1:17" ht="18" x14ac:dyDescent="0.25">
      <c r="A41" s="96" t="str">
        <f>VLOOKUP(E41,'LISTADO ATM'!$A$2:$C$901,3,0)</f>
        <v>DISTRITO NACIONAL</v>
      </c>
      <c r="B41" s="113">
        <v>335819256</v>
      </c>
      <c r="C41" s="97">
        <v>44266.763333333336</v>
      </c>
      <c r="D41" s="96" t="s">
        <v>2189</v>
      </c>
      <c r="E41" s="106">
        <v>490</v>
      </c>
      <c r="F41" s="96" t="str">
        <f>VLOOKUP(E41,VIP!$A$2:$O11858,2,0)</f>
        <v>DRBR490</v>
      </c>
      <c r="G41" s="96" t="str">
        <f>VLOOKUP(E41,'LISTADO ATM'!$A$2:$B$900,2,0)</f>
        <v xml:space="preserve">ATM Hospital Ney Arias Lora </v>
      </c>
      <c r="H41" s="96" t="str">
        <f>VLOOKUP(E41,VIP!$A$2:$O16779,7,FALSE)</f>
        <v>Si</v>
      </c>
      <c r="I41" s="96" t="str">
        <f>VLOOKUP(E41,VIP!$A$2:$O8744,8,FALSE)</f>
        <v>Si</v>
      </c>
      <c r="J41" s="96" t="str">
        <f>VLOOKUP(E41,VIP!$A$2:$O8694,8,FALSE)</f>
        <v>Si</v>
      </c>
      <c r="K41" s="96" t="str">
        <f>VLOOKUP(E41,VIP!$A$2:$O12268,6,0)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3">
        <v>335819258</v>
      </c>
      <c r="C42" s="97">
        <v>44266.764479166668</v>
      </c>
      <c r="D42" s="96" t="s">
        <v>2189</v>
      </c>
      <c r="E42" s="106">
        <v>527</v>
      </c>
      <c r="F42" s="96" t="str">
        <f>VLOOKUP(E42,VIP!$A$2:$O11857,2,0)</f>
        <v>DRBR527</v>
      </c>
      <c r="G42" s="96" t="str">
        <f>VLOOKUP(E42,'LISTADO ATM'!$A$2:$B$900,2,0)</f>
        <v>ATM Oficina Zona Oriental II</v>
      </c>
      <c r="H42" s="96" t="str">
        <f>VLOOKUP(E42,VIP!$A$2:$O16778,7,FALSE)</f>
        <v>Si</v>
      </c>
      <c r="I42" s="96" t="str">
        <f>VLOOKUP(E42,VIP!$A$2:$O8743,8,FALSE)</f>
        <v>Si</v>
      </c>
      <c r="J42" s="96" t="str">
        <f>VLOOKUP(E42,VIP!$A$2:$O8693,8,FALSE)</f>
        <v>Si</v>
      </c>
      <c r="K42" s="96" t="str">
        <f>VLOOKUP(E42,VIP!$A$2:$O12267,6,0)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8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>
        <v>335819259</v>
      </c>
      <c r="C43" s="97">
        <v>44266.766400462962</v>
      </c>
      <c r="D43" s="96" t="s">
        <v>2472</v>
      </c>
      <c r="E43" s="106">
        <v>562</v>
      </c>
      <c r="F43" s="96" t="str">
        <f>VLOOKUP(E43,VIP!$A$2:$O11856,2,0)</f>
        <v>DRBR226</v>
      </c>
      <c r="G43" s="96" t="str">
        <f>VLOOKUP(E43,'LISTADO ATM'!$A$2:$B$900,2,0)</f>
        <v xml:space="preserve">ATM S/M Jumbo Carretera Mella </v>
      </c>
      <c r="H43" s="96" t="str">
        <f>VLOOKUP(E43,VIP!$A$2:$O16777,7,FALSE)</f>
        <v>Si</v>
      </c>
      <c r="I43" s="96" t="str">
        <f>VLOOKUP(E43,VIP!$A$2:$O8742,8,FALSE)</f>
        <v>Si</v>
      </c>
      <c r="J43" s="96" t="str">
        <f>VLOOKUP(E43,VIP!$A$2:$O8692,8,FALSE)</f>
        <v>Si</v>
      </c>
      <c r="K43" s="96" t="str">
        <f>VLOOKUP(E43,VIP!$A$2:$O12266,6,0)</f>
        <v>SI</v>
      </c>
      <c r="L43" s="98" t="s">
        <v>2509</v>
      </c>
      <c r="M43" s="99" t="s">
        <v>2469</v>
      </c>
      <c r="N43" s="99" t="s">
        <v>2476</v>
      </c>
      <c r="O43" s="96" t="s">
        <v>2477</v>
      </c>
      <c r="P43" s="128"/>
      <c r="Q43" s="100" t="s">
        <v>2509</v>
      </c>
    </row>
    <row r="44" spans="1:17" ht="18" x14ac:dyDescent="0.25">
      <c r="A44" s="96" t="str">
        <f>VLOOKUP(E44,'LISTADO ATM'!$A$2:$C$901,3,0)</f>
        <v>DISTRITO NACIONAL</v>
      </c>
      <c r="B44" s="113">
        <v>335819260</v>
      </c>
      <c r="C44" s="97">
        <v>44266.766944444447</v>
      </c>
      <c r="D44" s="96" t="s">
        <v>2472</v>
      </c>
      <c r="E44" s="106">
        <v>87</v>
      </c>
      <c r="F44" s="96" t="str">
        <f>VLOOKUP(E44,VIP!$A$2:$O11855,2,0)</f>
        <v>DRBR087</v>
      </c>
      <c r="G44" s="96" t="str">
        <f>VLOOKUP(E44,'LISTADO ATM'!$A$2:$B$900,2,0)</f>
        <v xml:space="preserve">ATM Autoservicio Sarasota </v>
      </c>
      <c r="H44" s="96" t="str">
        <f>VLOOKUP(E44,VIP!$A$2:$O16776,7,FALSE)</f>
        <v>Si</v>
      </c>
      <c r="I44" s="96" t="str">
        <f>VLOOKUP(E44,VIP!$A$2:$O8741,8,FALSE)</f>
        <v>Si</v>
      </c>
      <c r="J44" s="96" t="str">
        <f>VLOOKUP(E44,VIP!$A$2:$O8691,8,FALSE)</f>
        <v>Si</v>
      </c>
      <c r="K44" s="96" t="str">
        <f>VLOOKUP(E44,VIP!$A$2:$O12265,6,0)</f>
        <v>NO</v>
      </c>
      <c r="L44" s="98" t="s">
        <v>2509</v>
      </c>
      <c r="M44" s="99" t="s">
        <v>2469</v>
      </c>
      <c r="N44" s="99" t="s">
        <v>2476</v>
      </c>
      <c r="O44" s="96" t="s">
        <v>2477</v>
      </c>
      <c r="P44" s="128"/>
      <c r="Q44" s="100" t="s">
        <v>2509</v>
      </c>
    </row>
    <row r="45" spans="1:17" ht="18" x14ac:dyDescent="0.25">
      <c r="A45" s="96" t="str">
        <f>VLOOKUP(E45,'LISTADO ATM'!$A$2:$C$901,3,0)</f>
        <v>NORTE</v>
      </c>
      <c r="B45" s="113">
        <v>335819271</v>
      </c>
      <c r="C45" s="97">
        <v>44266.832013888888</v>
      </c>
      <c r="D45" s="96" t="s">
        <v>2190</v>
      </c>
      <c r="E45" s="106">
        <v>136</v>
      </c>
      <c r="F45" s="96" t="str">
        <f>VLOOKUP(E45,VIP!$A$2:$O11859,2,0)</f>
        <v>DRBR136</v>
      </c>
      <c r="G45" s="96" t="str">
        <f>VLOOKUP(E45,'LISTADO ATM'!$A$2:$B$900,2,0)</f>
        <v>ATM S/M Xtra (Santiago)</v>
      </c>
      <c r="H45" s="96" t="str">
        <f>VLOOKUP(E45,VIP!$A$2:$O16780,7,FALSE)</f>
        <v>Si</v>
      </c>
      <c r="I45" s="96" t="str">
        <f>VLOOKUP(E45,VIP!$A$2:$O8745,8,FALSE)</f>
        <v>Si</v>
      </c>
      <c r="J45" s="96" t="str">
        <f>VLOOKUP(E45,VIP!$A$2:$O8695,8,FALSE)</f>
        <v>Si</v>
      </c>
      <c r="K45" s="96" t="str">
        <f>VLOOKUP(E45,VIP!$A$2:$O12269,6,0)</f>
        <v>NO</v>
      </c>
      <c r="L45" s="98" t="s">
        <v>2492</v>
      </c>
      <c r="M45" s="166" t="s">
        <v>2528</v>
      </c>
      <c r="N45" s="99" t="s">
        <v>2476</v>
      </c>
      <c r="O45" s="96" t="s">
        <v>2510</v>
      </c>
      <c r="P45" s="128"/>
      <c r="Q45" s="97">
        <v>44267.397916666669</v>
      </c>
    </row>
    <row r="46" spans="1:17" ht="18" x14ac:dyDescent="0.25">
      <c r="A46" s="96" t="str">
        <f>VLOOKUP(E46,'LISTADO ATM'!$A$2:$C$901,3,0)</f>
        <v>DISTRITO NACIONAL</v>
      </c>
      <c r="B46" s="113">
        <v>335819273</v>
      </c>
      <c r="C46" s="97">
        <v>44266.93209490741</v>
      </c>
      <c r="D46" s="96" t="s">
        <v>2189</v>
      </c>
      <c r="E46" s="106">
        <v>622</v>
      </c>
      <c r="F46" s="96" t="str">
        <f>VLOOKUP(E46,VIP!$A$2:$O11858,2,0)</f>
        <v>DRBR622</v>
      </c>
      <c r="G46" s="96" t="str">
        <f>VLOOKUP(E46,'LISTADO ATM'!$A$2:$B$900,2,0)</f>
        <v xml:space="preserve">ATM Ayuntamiento D.N. </v>
      </c>
      <c r="H46" s="96" t="str">
        <f>VLOOKUP(E46,VIP!$A$2:$O16779,7,FALSE)</f>
        <v>Si</v>
      </c>
      <c r="I46" s="96" t="str">
        <f>VLOOKUP(E46,VIP!$A$2:$O8744,8,FALSE)</f>
        <v>Si</v>
      </c>
      <c r="J46" s="96" t="str">
        <f>VLOOKUP(E46,VIP!$A$2:$O8694,8,FALSE)</f>
        <v>Si</v>
      </c>
      <c r="K46" s="96" t="str">
        <f>VLOOKUP(E46,VIP!$A$2:$O12268,6,0)</f>
        <v>NO</v>
      </c>
      <c r="L46" s="98" t="s">
        <v>2254</v>
      </c>
      <c r="M46" s="166" t="s">
        <v>2528</v>
      </c>
      <c r="N46" s="99" t="s">
        <v>2476</v>
      </c>
      <c r="O46" s="96" t="s">
        <v>2478</v>
      </c>
      <c r="P46" s="128"/>
      <c r="Q46" s="97">
        <v>44267.446527777778</v>
      </c>
    </row>
    <row r="47" spans="1:17" ht="18" x14ac:dyDescent="0.25">
      <c r="A47" s="96" t="str">
        <f>VLOOKUP(E47,'LISTADO ATM'!$A$2:$C$901,3,0)</f>
        <v>NORTE</v>
      </c>
      <c r="B47" s="113">
        <v>335819274</v>
      </c>
      <c r="C47" s="97">
        <v>44266.933206018519</v>
      </c>
      <c r="D47" s="96" t="s">
        <v>2189</v>
      </c>
      <c r="E47" s="106">
        <v>854</v>
      </c>
      <c r="F47" s="96" t="str">
        <f>VLOOKUP(E47,VIP!$A$2:$O11857,2,0)</f>
        <v>DRBR854</v>
      </c>
      <c r="G47" s="96" t="str">
        <f>VLOOKUP(E47,'LISTADO ATM'!$A$2:$B$900,2,0)</f>
        <v xml:space="preserve">ATM Centro Comercial Blanco Batista </v>
      </c>
      <c r="H47" s="96" t="str">
        <f>VLOOKUP(E47,VIP!$A$2:$O16778,7,FALSE)</f>
        <v>Si</v>
      </c>
      <c r="I47" s="96" t="str">
        <f>VLOOKUP(E47,VIP!$A$2:$O8743,8,FALSE)</f>
        <v>Si</v>
      </c>
      <c r="J47" s="96" t="str">
        <f>VLOOKUP(E47,VIP!$A$2:$O8693,8,FALSE)</f>
        <v>Si</v>
      </c>
      <c r="K47" s="96" t="str">
        <f>VLOOKUP(E47,VIP!$A$2:$O12267,6,0)</f>
        <v>NO</v>
      </c>
      <c r="L47" s="98" t="s">
        <v>2228</v>
      </c>
      <c r="M47" s="166" t="s">
        <v>2528</v>
      </c>
      <c r="N47" s="99" t="s">
        <v>2476</v>
      </c>
      <c r="O47" s="96" t="s">
        <v>2478</v>
      </c>
      <c r="P47" s="128"/>
      <c r="Q47" s="97">
        <v>44267.37777777778</v>
      </c>
    </row>
    <row r="48" spans="1:17" s="102" customFormat="1" ht="18" x14ac:dyDescent="0.25">
      <c r="A48" s="96" t="str">
        <f>VLOOKUP(E48,'LISTADO ATM'!$A$2:$C$901,3,0)</f>
        <v>NORTE</v>
      </c>
      <c r="B48" s="113">
        <v>335819275</v>
      </c>
      <c r="C48" s="97">
        <v>44266.934803240743</v>
      </c>
      <c r="D48" s="96" t="s">
        <v>2501</v>
      </c>
      <c r="E48" s="106">
        <v>8</v>
      </c>
      <c r="F48" s="96" t="str">
        <f>VLOOKUP(E48,VIP!$A$2:$O11856,2,0)</f>
        <v>DRBR008</v>
      </c>
      <c r="G48" s="96" t="str">
        <f>VLOOKUP(E48,'LISTADO ATM'!$A$2:$B$900,2,0)</f>
        <v>ATM Autoservicio Yaque</v>
      </c>
      <c r="H48" s="96" t="str">
        <f>VLOOKUP(E48,VIP!$A$2:$O16777,7,FALSE)</f>
        <v>Si</v>
      </c>
      <c r="I48" s="96" t="str">
        <f>VLOOKUP(E48,VIP!$A$2:$O8742,8,FALSE)</f>
        <v>Si</v>
      </c>
      <c r="J48" s="96" t="str">
        <f>VLOOKUP(E48,VIP!$A$2:$O8692,8,FALSE)</f>
        <v>Si</v>
      </c>
      <c r="K48" s="96" t="str">
        <f>VLOOKUP(E48,VIP!$A$2:$O12266,6,0)</f>
        <v>NO</v>
      </c>
      <c r="L48" s="98" t="s">
        <v>2509</v>
      </c>
      <c r="M48" s="99" t="s">
        <v>2469</v>
      </c>
      <c r="N48" s="99" t="s">
        <v>2476</v>
      </c>
      <c r="O48" s="96" t="s">
        <v>2502</v>
      </c>
      <c r="P48" s="128"/>
      <c r="Q48" s="100" t="s">
        <v>2509</v>
      </c>
    </row>
    <row r="49" spans="1:17" s="102" customFormat="1" ht="18" x14ac:dyDescent="0.25">
      <c r="A49" s="96" t="str">
        <f>VLOOKUP(E49,'LISTADO ATM'!$A$2:$C$901,3,0)</f>
        <v>ESTE</v>
      </c>
      <c r="B49" s="113" t="s">
        <v>2518</v>
      </c>
      <c r="C49" s="97">
        <v>44267.022349537037</v>
      </c>
      <c r="D49" s="96" t="s">
        <v>2189</v>
      </c>
      <c r="E49" s="106">
        <v>838</v>
      </c>
      <c r="F49" s="96" t="str">
        <f>VLOOKUP(E49,VIP!$A$2:$O11862,2,0)</f>
        <v>DRBR838</v>
      </c>
      <c r="G49" s="96" t="str">
        <f>VLOOKUP(E49,'LISTADO ATM'!$A$2:$B$900,2,0)</f>
        <v xml:space="preserve">ATM UNP Consuelo </v>
      </c>
      <c r="H49" s="96" t="str">
        <f>VLOOKUP(E49,VIP!$A$2:$O16783,7,FALSE)</f>
        <v>Si</v>
      </c>
      <c r="I49" s="96" t="str">
        <f>VLOOKUP(E49,VIP!$A$2:$O8748,8,FALSE)</f>
        <v>Si</v>
      </c>
      <c r="J49" s="96" t="str">
        <f>VLOOKUP(E49,VIP!$A$2:$O8698,8,FALSE)</f>
        <v>Si</v>
      </c>
      <c r="K49" s="96" t="str">
        <f>VLOOKUP(E49,VIP!$A$2:$O12272,6,0)</f>
        <v>NO</v>
      </c>
      <c r="L49" s="98" t="s">
        <v>2440</v>
      </c>
      <c r="M49" s="166" t="s">
        <v>2528</v>
      </c>
      <c r="N49" s="99" t="s">
        <v>2476</v>
      </c>
      <c r="O49" s="96" t="s">
        <v>2478</v>
      </c>
      <c r="P49" s="128"/>
      <c r="Q49" s="97">
        <v>44267.510416666664</v>
      </c>
    </row>
    <row r="50" spans="1:17" s="102" customFormat="1" ht="18" x14ac:dyDescent="0.25">
      <c r="A50" s="96" t="str">
        <f>VLOOKUP(E50,'LISTADO ATM'!$A$2:$C$901,3,0)</f>
        <v>SUR</v>
      </c>
      <c r="B50" s="113" t="s">
        <v>2517</v>
      </c>
      <c r="C50" s="97">
        <v>44267.023495370369</v>
      </c>
      <c r="D50" s="96" t="s">
        <v>2472</v>
      </c>
      <c r="E50" s="106">
        <v>342</v>
      </c>
      <c r="F50" s="96" t="str">
        <f>VLOOKUP(E50,VIP!$A$2:$O11861,2,0)</f>
        <v>DRBR342</v>
      </c>
      <c r="G50" s="96" t="str">
        <f>VLOOKUP(E50,'LISTADO ATM'!$A$2:$B$900,2,0)</f>
        <v>ATM Oficina Obras Públicas Azua</v>
      </c>
      <c r="H50" s="96" t="str">
        <f>VLOOKUP(E50,VIP!$A$2:$O16782,7,FALSE)</f>
        <v>Si</v>
      </c>
      <c r="I50" s="96" t="str">
        <f>VLOOKUP(E50,VIP!$A$2:$O8747,8,FALSE)</f>
        <v>Si</v>
      </c>
      <c r="J50" s="96" t="str">
        <f>VLOOKUP(E50,VIP!$A$2:$O8697,8,FALSE)</f>
        <v>Si</v>
      </c>
      <c r="K50" s="96" t="str">
        <f>VLOOKUP(E50,VIP!$A$2:$O12271,6,0)</f>
        <v>SI</v>
      </c>
      <c r="L50" s="98" t="s">
        <v>2512</v>
      </c>
      <c r="M50" s="99" t="s">
        <v>2469</v>
      </c>
      <c r="N50" s="99" t="s">
        <v>2476</v>
      </c>
      <c r="O50" s="96" t="s">
        <v>2477</v>
      </c>
      <c r="P50" s="128"/>
      <c r="Q50" s="100" t="s">
        <v>2512</v>
      </c>
    </row>
    <row r="51" spans="1:17" s="102" customFormat="1" ht="18" x14ac:dyDescent="0.25">
      <c r="A51" s="96" t="str">
        <f>VLOOKUP(E51,'LISTADO ATM'!$A$2:$C$901,3,0)</f>
        <v>NORTE</v>
      </c>
      <c r="B51" s="113" t="s">
        <v>2516</v>
      </c>
      <c r="C51" s="97">
        <v>44267.063645833332</v>
      </c>
      <c r="D51" s="96" t="s">
        <v>2514</v>
      </c>
      <c r="E51" s="106">
        <v>307</v>
      </c>
      <c r="F51" s="96" t="str">
        <f>VLOOKUP(E51,VIP!$A$2:$O11860,2,0)</f>
        <v>DRBR307</v>
      </c>
      <c r="G51" s="96" t="str">
        <f>VLOOKUP(E51,'LISTADO ATM'!$A$2:$B$900,2,0)</f>
        <v>ATM Oficina Nagua II</v>
      </c>
      <c r="H51" s="96" t="str">
        <f>VLOOKUP(E51,VIP!$A$2:$O16781,7,FALSE)</f>
        <v>Si</v>
      </c>
      <c r="I51" s="96" t="str">
        <f>VLOOKUP(E51,VIP!$A$2:$O8746,8,FALSE)</f>
        <v>Si</v>
      </c>
      <c r="J51" s="96" t="str">
        <f>VLOOKUP(E51,VIP!$A$2:$O8696,8,FALSE)</f>
        <v>Si</v>
      </c>
      <c r="K51" s="96" t="str">
        <f>VLOOKUP(E51,VIP!$A$2:$O12270,6,0)</f>
        <v>SI</v>
      </c>
      <c r="L51" s="98" t="s">
        <v>2512</v>
      </c>
      <c r="M51" s="166" t="s">
        <v>2528</v>
      </c>
      <c r="N51" s="99" t="s">
        <v>2476</v>
      </c>
      <c r="O51" s="96" t="s">
        <v>2513</v>
      </c>
      <c r="P51" s="128"/>
      <c r="Q51" s="97">
        <v>44267.585416666669</v>
      </c>
    </row>
    <row r="52" spans="1:17" s="102" customFormat="1" ht="18" x14ac:dyDescent="0.25">
      <c r="A52" s="96" t="str">
        <f>VLOOKUP(E52,'LISTADO ATM'!$A$2:$C$901,3,0)</f>
        <v>DISTRITO NACIONAL</v>
      </c>
      <c r="B52" s="113" t="s">
        <v>2515</v>
      </c>
      <c r="C52" s="97">
        <v>44267.069675925923</v>
      </c>
      <c r="D52" s="96" t="s">
        <v>2189</v>
      </c>
      <c r="E52" s="106">
        <v>816</v>
      </c>
      <c r="F52" s="96" t="str">
        <f>VLOOKUP(E52,VIP!$A$2:$O11858,2,0)</f>
        <v>DRBR816</v>
      </c>
      <c r="G52" s="96" t="str">
        <f>VLOOKUP(E52,'LISTADO ATM'!$A$2:$B$900,2,0)</f>
        <v xml:space="preserve">ATM Oficina Pedro Brand </v>
      </c>
      <c r="H52" s="96" t="str">
        <f>VLOOKUP(E52,VIP!$A$2:$O16779,7,FALSE)</f>
        <v>Si</v>
      </c>
      <c r="I52" s="96" t="str">
        <f>VLOOKUP(E52,VIP!$A$2:$O8744,8,FALSE)</f>
        <v>Si</v>
      </c>
      <c r="J52" s="96" t="str">
        <f>VLOOKUP(E52,VIP!$A$2:$O8694,8,FALSE)</f>
        <v>Si</v>
      </c>
      <c r="K52" s="96" t="str">
        <f>VLOOKUP(E52,VIP!$A$2:$O12268,6,0)</f>
        <v>NO</v>
      </c>
      <c r="L52" s="98" t="s">
        <v>2254</v>
      </c>
      <c r="M52" s="166" t="s">
        <v>2528</v>
      </c>
      <c r="N52" s="99" t="s">
        <v>2476</v>
      </c>
      <c r="O52" s="96" t="s">
        <v>2478</v>
      </c>
      <c r="P52" s="128"/>
      <c r="Q52" s="97">
        <v>44267.584722222222</v>
      </c>
    </row>
    <row r="53" spans="1:17" s="102" customFormat="1" ht="18" x14ac:dyDescent="0.25">
      <c r="A53" s="96" t="str">
        <f>VLOOKUP(E53,'LISTADO ATM'!$A$2:$C$901,3,0)</f>
        <v>NORTE</v>
      </c>
      <c r="B53" s="113" t="s">
        <v>2527</v>
      </c>
      <c r="C53" s="97">
        <v>44267.071111111109</v>
      </c>
      <c r="D53" s="96" t="s">
        <v>2190</v>
      </c>
      <c r="E53" s="106">
        <v>895</v>
      </c>
      <c r="F53" s="96" t="str">
        <f>VLOOKUP(E53,VIP!$A$2:$O11869,2,0)</f>
        <v>DRBR895</v>
      </c>
      <c r="G53" s="96" t="str">
        <f>VLOOKUP(E53,'LISTADO ATM'!$A$2:$B$900,2,0)</f>
        <v xml:space="preserve">ATM S/M Bravo (Santiago) </v>
      </c>
      <c r="H53" s="96" t="str">
        <f>VLOOKUP(E53,VIP!$A$2:$O16790,7,FALSE)</f>
        <v>Si</v>
      </c>
      <c r="I53" s="96" t="str">
        <f>VLOOKUP(E53,VIP!$A$2:$O8755,8,FALSE)</f>
        <v>No</v>
      </c>
      <c r="J53" s="96" t="str">
        <f>VLOOKUP(E53,VIP!$A$2:$O8705,8,FALSE)</f>
        <v>No</v>
      </c>
      <c r="K53" s="96" t="str">
        <f>VLOOKUP(E53,VIP!$A$2:$O12279,6,0)</f>
        <v>NO</v>
      </c>
      <c r="L53" s="98" t="s">
        <v>2254</v>
      </c>
      <c r="M53" s="166" t="s">
        <v>2528</v>
      </c>
      <c r="N53" s="99" t="s">
        <v>2476</v>
      </c>
      <c r="O53" s="96" t="s">
        <v>2493</v>
      </c>
      <c r="P53" s="128"/>
      <c r="Q53" s="97">
        <v>44267.445833333331</v>
      </c>
    </row>
    <row r="54" spans="1:17" s="102" customFormat="1" ht="18" x14ac:dyDescent="0.25">
      <c r="A54" s="96" t="str">
        <f>VLOOKUP(E54,'LISTADO ATM'!$A$2:$C$901,3,0)</f>
        <v>DISTRITO NACIONAL</v>
      </c>
      <c r="B54" s="113" t="s">
        <v>2526</v>
      </c>
      <c r="C54" s="97">
        <v>44267.341122685182</v>
      </c>
      <c r="D54" s="96" t="s">
        <v>2189</v>
      </c>
      <c r="E54" s="106">
        <v>515</v>
      </c>
      <c r="F54" s="96" t="str">
        <f>VLOOKUP(E54,VIP!$A$2:$O11868,2,0)</f>
        <v>DRBR515</v>
      </c>
      <c r="G54" s="96" t="str">
        <f>VLOOKUP(E54,'LISTADO ATM'!$A$2:$B$900,2,0)</f>
        <v xml:space="preserve">ATM Oficina Agora Mall I </v>
      </c>
      <c r="H54" s="96" t="str">
        <f>VLOOKUP(E54,VIP!$A$2:$O16789,7,FALSE)</f>
        <v>Si</v>
      </c>
      <c r="I54" s="96" t="str">
        <f>VLOOKUP(E54,VIP!$A$2:$O8754,8,FALSE)</f>
        <v>Si</v>
      </c>
      <c r="J54" s="96" t="str">
        <f>VLOOKUP(E54,VIP!$A$2:$O8704,8,FALSE)</f>
        <v>Si</v>
      </c>
      <c r="K54" s="96" t="str">
        <f>VLOOKUP(E54,VIP!$A$2:$O12278,6,0)</f>
        <v>SI</v>
      </c>
      <c r="L54" s="98" t="s">
        <v>2434</v>
      </c>
      <c r="M54" s="166" t="s">
        <v>2528</v>
      </c>
      <c r="N54" s="99" t="s">
        <v>2476</v>
      </c>
      <c r="O54" s="96" t="s">
        <v>2478</v>
      </c>
      <c r="P54" s="128"/>
      <c r="Q54" s="97">
        <v>44267.512499999997</v>
      </c>
    </row>
    <row r="55" spans="1:17" s="102" customFormat="1" ht="18" x14ac:dyDescent="0.25">
      <c r="A55" s="96" t="str">
        <f>VLOOKUP(E55,'LISTADO ATM'!$A$2:$C$901,3,0)</f>
        <v>DISTRITO NACIONAL</v>
      </c>
      <c r="B55" s="113" t="s">
        <v>2525</v>
      </c>
      <c r="C55" s="97">
        <v>44267.353645833333</v>
      </c>
      <c r="D55" s="96" t="s">
        <v>2189</v>
      </c>
      <c r="E55" s="106">
        <v>125</v>
      </c>
      <c r="F55" s="96" t="str">
        <f>VLOOKUP(E55,VIP!$A$2:$O11867,2,0)</f>
        <v>DRBR125</v>
      </c>
      <c r="G55" s="96" t="str">
        <f>VLOOKUP(E55,'LISTADO ATM'!$A$2:$B$900,2,0)</f>
        <v xml:space="preserve">ATM Dirección General de Aduanas II </v>
      </c>
      <c r="H55" s="96" t="str">
        <f>VLOOKUP(E55,VIP!$A$2:$O16788,7,FALSE)</f>
        <v>Si</v>
      </c>
      <c r="I55" s="96" t="str">
        <f>VLOOKUP(E55,VIP!$A$2:$O8753,8,FALSE)</f>
        <v>Si</v>
      </c>
      <c r="J55" s="96" t="str">
        <f>VLOOKUP(E55,VIP!$A$2:$O8703,8,FALSE)</f>
        <v>Si</v>
      </c>
      <c r="K55" s="96" t="str">
        <f>VLOOKUP(E55,VIP!$A$2:$O12277,6,0)</f>
        <v>NO</v>
      </c>
      <c r="L55" s="98" t="s">
        <v>2228</v>
      </c>
      <c r="M55" s="166" t="s">
        <v>2528</v>
      </c>
      <c r="N55" s="99" t="s">
        <v>2476</v>
      </c>
      <c r="O55" s="96" t="s">
        <v>2478</v>
      </c>
      <c r="P55" s="128"/>
      <c r="Q55" s="97">
        <v>44267.438888888886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2524</v>
      </c>
      <c r="C56" s="97">
        <v>44267.355590277781</v>
      </c>
      <c r="D56" s="96" t="s">
        <v>2189</v>
      </c>
      <c r="E56" s="106">
        <v>237</v>
      </c>
      <c r="F56" s="96" t="str">
        <f>VLOOKUP(E56,VIP!$A$2:$O11866,2,0)</f>
        <v>DRBR237</v>
      </c>
      <c r="G56" s="96" t="str">
        <f>VLOOKUP(E56,'LISTADO ATM'!$A$2:$B$900,2,0)</f>
        <v xml:space="preserve">ATM UNP Plaza Vásquez </v>
      </c>
      <c r="H56" s="96" t="str">
        <f>VLOOKUP(E56,VIP!$A$2:$O16787,7,FALSE)</f>
        <v>Si</v>
      </c>
      <c r="I56" s="96" t="str">
        <f>VLOOKUP(E56,VIP!$A$2:$O8752,8,FALSE)</f>
        <v>Si</v>
      </c>
      <c r="J56" s="96" t="str">
        <f>VLOOKUP(E56,VIP!$A$2:$O8702,8,FALSE)</f>
        <v>Si</v>
      </c>
      <c r="K56" s="96" t="str">
        <f>VLOOKUP(E56,VIP!$A$2:$O12276,6,0)</f>
        <v>SI</v>
      </c>
      <c r="L56" s="98" t="s">
        <v>2228</v>
      </c>
      <c r="M56" s="166" t="s">
        <v>2528</v>
      </c>
      <c r="N56" s="99" t="s">
        <v>2476</v>
      </c>
      <c r="O56" s="96" t="s">
        <v>2478</v>
      </c>
      <c r="P56" s="128"/>
      <c r="Q56" s="97">
        <v>44267.44027777778</v>
      </c>
    </row>
    <row r="57" spans="1:17" s="102" customFormat="1" ht="18" x14ac:dyDescent="0.25">
      <c r="A57" s="96" t="str">
        <f>VLOOKUP(E57,'LISTADO ATM'!$A$2:$C$901,3,0)</f>
        <v>DISTRITO NACIONAL</v>
      </c>
      <c r="B57" s="113" t="s">
        <v>2523</v>
      </c>
      <c r="C57" s="97">
        <v>44267.35565972222</v>
      </c>
      <c r="D57" s="96" t="s">
        <v>2189</v>
      </c>
      <c r="E57" s="106">
        <v>911</v>
      </c>
      <c r="F57" s="96" t="str">
        <f>VLOOKUP(E57,VIP!$A$2:$O11865,2,0)</f>
        <v>DRBR911</v>
      </c>
      <c r="G57" s="96" t="str">
        <f>VLOOKUP(E57,'LISTADO ATM'!$A$2:$B$900,2,0)</f>
        <v xml:space="preserve">ATM Oficina Venezuela II </v>
      </c>
      <c r="H57" s="96" t="str">
        <f>VLOOKUP(E57,VIP!$A$2:$O16786,7,FALSE)</f>
        <v>Si</v>
      </c>
      <c r="I57" s="96" t="str">
        <f>VLOOKUP(E57,VIP!$A$2:$O8751,8,FALSE)</f>
        <v>Si</v>
      </c>
      <c r="J57" s="96" t="str">
        <f>VLOOKUP(E57,VIP!$A$2:$O8701,8,FALSE)</f>
        <v>Si</v>
      </c>
      <c r="K57" s="96" t="str">
        <f>VLOOKUP(E57,VIP!$A$2:$O12275,6,0)</f>
        <v>SI</v>
      </c>
      <c r="L57" s="98" t="s">
        <v>2434</v>
      </c>
      <c r="M57" s="166" t="s">
        <v>2528</v>
      </c>
      <c r="N57" s="99" t="s">
        <v>2476</v>
      </c>
      <c r="O57" s="96" t="s">
        <v>2478</v>
      </c>
      <c r="P57" s="128"/>
      <c r="Q57" s="97">
        <v>44267.451388888891</v>
      </c>
    </row>
    <row r="58" spans="1:17" s="102" customFormat="1" ht="18" x14ac:dyDescent="0.25">
      <c r="A58" s="96" t="str">
        <f>VLOOKUP(E58,'LISTADO ATM'!$A$2:$C$901,3,0)</f>
        <v>NORTE</v>
      </c>
      <c r="B58" s="113" t="s">
        <v>2522</v>
      </c>
      <c r="C58" s="97">
        <v>44267.357766203706</v>
      </c>
      <c r="D58" s="96" t="s">
        <v>2514</v>
      </c>
      <c r="E58" s="106">
        <v>746</v>
      </c>
      <c r="F58" s="96" t="str">
        <f>VLOOKUP(E58,VIP!$A$2:$O11864,2,0)</f>
        <v>DRBR156</v>
      </c>
      <c r="G58" s="96" t="str">
        <f>VLOOKUP(E58,'LISTADO ATM'!$A$2:$B$900,2,0)</f>
        <v xml:space="preserve">ATM Oficina Las Terrenas </v>
      </c>
      <c r="H58" s="96" t="str">
        <f>VLOOKUP(E58,VIP!$A$2:$O16785,7,FALSE)</f>
        <v>Si</v>
      </c>
      <c r="I58" s="96" t="str">
        <f>VLOOKUP(E58,VIP!$A$2:$O8750,8,FALSE)</f>
        <v>Si</v>
      </c>
      <c r="J58" s="96" t="str">
        <f>VLOOKUP(E58,VIP!$A$2:$O8700,8,FALSE)</f>
        <v>Si</v>
      </c>
      <c r="K58" s="96" t="str">
        <f>VLOOKUP(E58,VIP!$A$2:$O12274,6,0)</f>
        <v>SI</v>
      </c>
      <c r="L58" s="98" t="s">
        <v>2462</v>
      </c>
      <c r="M58" s="99" t="s">
        <v>2469</v>
      </c>
      <c r="N58" s="99" t="s">
        <v>2476</v>
      </c>
      <c r="O58" s="96" t="s">
        <v>2513</v>
      </c>
      <c r="P58" s="128"/>
      <c r="Q58" s="100" t="s">
        <v>2462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2521</v>
      </c>
      <c r="C59" s="97">
        <v>44267.364328703705</v>
      </c>
      <c r="D59" s="96" t="s">
        <v>2190</v>
      </c>
      <c r="E59" s="106">
        <v>63</v>
      </c>
      <c r="F59" s="96" t="str">
        <f>VLOOKUP(E59,VIP!$A$2:$O11863,2,0)</f>
        <v>DRBR063</v>
      </c>
      <c r="G59" s="96" t="str">
        <f>VLOOKUP(E59,'LISTADO ATM'!$A$2:$B$900,2,0)</f>
        <v xml:space="preserve">ATM Oficina Villa Vásquez (Montecristi) </v>
      </c>
      <c r="H59" s="96" t="str">
        <f>VLOOKUP(E59,VIP!$A$2:$O16784,7,FALSE)</f>
        <v>Si</v>
      </c>
      <c r="I59" s="96" t="str">
        <f>VLOOKUP(E59,VIP!$A$2:$O8749,8,FALSE)</f>
        <v>Si</v>
      </c>
      <c r="J59" s="96" t="str">
        <f>VLOOKUP(E59,VIP!$A$2:$O8699,8,FALSE)</f>
        <v>Si</v>
      </c>
      <c r="K59" s="96" t="str">
        <f>VLOOKUP(E59,VIP!$A$2:$O12273,6,0)</f>
        <v>NO</v>
      </c>
      <c r="L59" s="98" t="s">
        <v>2254</v>
      </c>
      <c r="M59" s="166" t="s">
        <v>2528</v>
      </c>
      <c r="N59" s="99" t="s">
        <v>2476</v>
      </c>
      <c r="O59" s="96" t="s">
        <v>2493</v>
      </c>
      <c r="P59" s="128"/>
      <c r="Q59" s="97">
        <v>44267.445833333331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2520</v>
      </c>
      <c r="C60" s="97">
        <v>44267.40457175926</v>
      </c>
      <c r="D60" s="96" t="s">
        <v>2189</v>
      </c>
      <c r="E60" s="106">
        <v>539</v>
      </c>
      <c r="F60" s="96" t="str">
        <f>VLOOKUP(E60,VIP!$A$2:$O11861,2,0)</f>
        <v>DRBR539</v>
      </c>
      <c r="G60" s="96" t="str">
        <f>VLOOKUP(E60,'LISTADO ATM'!$A$2:$B$900,2,0)</f>
        <v>ATM S/M La Cadena Los Proceres</v>
      </c>
      <c r="H60" s="96" t="str">
        <f>VLOOKUP(E60,VIP!$A$2:$O16782,7,FALSE)</f>
        <v>Si</v>
      </c>
      <c r="I60" s="96" t="str">
        <f>VLOOKUP(E60,VIP!$A$2:$O8747,8,FALSE)</f>
        <v>Si</v>
      </c>
      <c r="J60" s="96" t="str">
        <f>VLOOKUP(E60,VIP!$A$2:$O8697,8,FALSE)</f>
        <v>Si</v>
      </c>
      <c r="K60" s="96" t="str">
        <f>VLOOKUP(E60,VIP!$A$2:$O12271,6,0)</f>
        <v>NO</v>
      </c>
      <c r="L60" s="98" t="s">
        <v>2434</v>
      </c>
      <c r="M60" s="99" t="s">
        <v>2469</v>
      </c>
      <c r="N60" s="99" t="s">
        <v>2476</v>
      </c>
      <c r="O60" s="96" t="s">
        <v>2478</v>
      </c>
      <c r="P60" s="128"/>
      <c r="Q60" s="100" t="s">
        <v>2434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2519</v>
      </c>
      <c r="C61" s="97">
        <v>44267.406817129631</v>
      </c>
      <c r="D61" s="96" t="s">
        <v>2189</v>
      </c>
      <c r="E61" s="106">
        <v>821</v>
      </c>
      <c r="F61" s="96" t="str">
        <f>VLOOKUP(E61,VIP!$A$2:$O11860,2,0)</f>
        <v>DRBR821</v>
      </c>
      <c r="G61" s="96" t="str">
        <f>VLOOKUP(E61,'LISTADO ATM'!$A$2:$B$900,2,0)</f>
        <v xml:space="preserve">ATM S/M Bravo Churchill </v>
      </c>
      <c r="H61" s="96" t="str">
        <f>VLOOKUP(E61,VIP!$A$2:$O16781,7,FALSE)</f>
        <v>Si</v>
      </c>
      <c r="I61" s="96" t="str">
        <f>VLOOKUP(E61,VIP!$A$2:$O8746,8,FALSE)</f>
        <v>No</v>
      </c>
      <c r="J61" s="96" t="str">
        <f>VLOOKUP(E61,VIP!$A$2:$O8696,8,FALSE)</f>
        <v>No</v>
      </c>
      <c r="K61" s="96" t="str">
        <f>VLOOKUP(E61,VIP!$A$2:$O12270,6,0)</f>
        <v>SI</v>
      </c>
      <c r="L61" s="98" t="s">
        <v>2440</v>
      </c>
      <c r="M61" s="166" t="s">
        <v>2528</v>
      </c>
      <c r="N61" s="99" t="s">
        <v>2476</v>
      </c>
      <c r="O61" s="96" t="s">
        <v>2478</v>
      </c>
      <c r="P61" s="128"/>
      <c r="Q61" s="97">
        <v>44267.511805555558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2536</v>
      </c>
      <c r="C62" s="97">
        <v>44267.410532407404</v>
      </c>
      <c r="D62" s="96" t="s">
        <v>2189</v>
      </c>
      <c r="E62" s="106">
        <v>785</v>
      </c>
      <c r="F62" s="96" t="str">
        <f>VLOOKUP(E62,VIP!$A$2:$O11880,2,0)</f>
        <v>DRBR785</v>
      </c>
      <c r="G62" s="96" t="str">
        <f>VLOOKUP(E62,'LISTADO ATM'!$A$2:$B$900,2,0)</f>
        <v xml:space="preserve">ATM S/M Nacional Máximo Gómez </v>
      </c>
      <c r="H62" s="96" t="str">
        <f>VLOOKUP(E62,VIP!$A$2:$O16801,7,FALSE)</f>
        <v>Si</v>
      </c>
      <c r="I62" s="96" t="str">
        <f>VLOOKUP(E62,VIP!$A$2:$O8766,8,FALSE)</f>
        <v>Si</v>
      </c>
      <c r="J62" s="96" t="str">
        <f>VLOOKUP(E62,VIP!$A$2:$O8716,8,FALSE)</f>
        <v>Si</v>
      </c>
      <c r="K62" s="96" t="str">
        <f>VLOOKUP(E62,VIP!$A$2:$O12290,6,0)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8"/>
      <c r="Q62" s="100" t="s">
        <v>2254</v>
      </c>
    </row>
    <row r="63" spans="1:17" s="102" customFormat="1" ht="18" x14ac:dyDescent="0.25">
      <c r="A63" s="96" t="str">
        <f>VLOOKUP(E63,'LISTADO ATM'!$A$2:$C$901,3,0)</f>
        <v>NORTE</v>
      </c>
      <c r="B63" s="113" t="s">
        <v>2535</v>
      </c>
      <c r="C63" s="97">
        <v>44267.41233796296</v>
      </c>
      <c r="D63" s="96" t="s">
        <v>2190</v>
      </c>
      <c r="E63" s="106">
        <v>936</v>
      </c>
      <c r="F63" s="96" t="str">
        <f>VLOOKUP(E63,VIP!$A$2:$O11879,2,0)</f>
        <v>DRBR936</v>
      </c>
      <c r="G63" s="96" t="str">
        <f>VLOOKUP(E63,'LISTADO ATM'!$A$2:$B$900,2,0)</f>
        <v xml:space="preserve">ATM Autobanco Oficina La Vega I </v>
      </c>
      <c r="H63" s="96" t="str">
        <f>VLOOKUP(E63,VIP!$A$2:$O16800,7,FALSE)</f>
        <v>Si</v>
      </c>
      <c r="I63" s="96" t="str">
        <f>VLOOKUP(E63,VIP!$A$2:$O8765,8,FALSE)</f>
        <v>Si</v>
      </c>
      <c r="J63" s="96" t="str">
        <f>VLOOKUP(E63,VIP!$A$2:$O8715,8,FALSE)</f>
        <v>Si</v>
      </c>
      <c r="K63" s="96" t="str">
        <f>VLOOKUP(E63,VIP!$A$2:$O12289,6,0)</f>
        <v>NO</v>
      </c>
      <c r="L63" s="98" t="s">
        <v>2228</v>
      </c>
      <c r="M63" s="166" t="s">
        <v>2528</v>
      </c>
      <c r="N63" s="99" t="s">
        <v>2476</v>
      </c>
      <c r="O63" s="96" t="s">
        <v>2493</v>
      </c>
      <c r="P63" s="128"/>
      <c r="Q63" s="97">
        <v>44267.488888888889</v>
      </c>
    </row>
    <row r="64" spans="1:17" s="102" customFormat="1" ht="18" x14ac:dyDescent="0.25">
      <c r="A64" s="96" t="str">
        <f>VLOOKUP(E64,'LISTADO ATM'!$A$2:$C$901,3,0)</f>
        <v>NORTE</v>
      </c>
      <c r="B64" s="113" t="s">
        <v>2534</v>
      </c>
      <c r="C64" s="97">
        <v>44267.418946759259</v>
      </c>
      <c r="D64" s="96" t="s">
        <v>2190</v>
      </c>
      <c r="E64" s="106">
        <v>886</v>
      </c>
      <c r="F64" s="96" t="str">
        <f>VLOOKUP(E64,VIP!$A$2:$O11878,2,0)</f>
        <v>DRBR886</v>
      </c>
      <c r="G64" s="96" t="str">
        <f>VLOOKUP(E64,'LISTADO ATM'!$A$2:$B$900,2,0)</f>
        <v xml:space="preserve">ATM Oficina Guayubín </v>
      </c>
      <c r="H64" s="96" t="str">
        <f>VLOOKUP(E64,VIP!$A$2:$O16799,7,FALSE)</f>
        <v>Si</v>
      </c>
      <c r="I64" s="96" t="str">
        <f>VLOOKUP(E64,VIP!$A$2:$O8764,8,FALSE)</f>
        <v>Si</v>
      </c>
      <c r="J64" s="96" t="str">
        <f>VLOOKUP(E64,VIP!$A$2:$O8714,8,FALSE)</f>
        <v>Si</v>
      </c>
      <c r="K64" s="96" t="str">
        <f>VLOOKUP(E64,VIP!$A$2:$O12288,6,0)</f>
        <v>NO</v>
      </c>
      <c r="L64" s="98" t="s">
        <v>2228</v>
      </c>
      <c r="M64" s="166" t="s">
        <v>2528</v>
      </c>
      <c r="N64" s="99" t="s">
        <v>2476</v>
      </c>
      <c r="O64" s="96" t="s">
        <v>2493</v>
      </c>
      <c r="P64" s="128"/>
      <c r="Q64" s="97">
        <v>44267.488888888889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2533</v>
      </c>
      <c r="C65" s="97">
        <v>44267.422349537039</v>
      </c>
      <c r="D65" s="96" t="s">
        <v>2189</v>
      </c>
      <c r="E65" s="106">
        <v>390</v>
      </c>
      <c r="F65" s="96" t="str">
        <f>VLOOKUP(E65,VIP!$A$2:$O11877,2,0)</f>
        <v>DRBR390</v>
      </c>
      <c r="G65" s="96" t="str">
        <f>VLOOKUP(E65,'LISTADO ATM'!$A$2:$B$900,2,0)</f>
        <v xml:space="preserve">ATM Oficina Boca Chica II </v>
      </c>
      <c r="H65" s="96" t="str">
        <f>VLOOKUP(E65,VIP!$A$2:$O16798,7,FALSE)</f>
        <v>Si</v>
      </c>
      <c r="I65" s="96" t="str">
        <f>VLOOKUP(E65,VIP!$A$2:$O8763,8,FALSE)</f>
        <v>Si</v>
      </c>
      <c r="J65" s="96" t="str">
        <f>VLOOKUP(E65,VIP!$A$2:$O8713,8,FALSE)</f>
        <v>Si</v>
      </c>
      <c r="K65" s="96" t="str">
        <f>VLOOKUP(E65,VIP!$A$2:$O12287,6,0)</f>
        <v>NO</v>
      </c>
      <c r="L65" s="98" t="s">
        <v>2434</v>
      </c>
      <c r="M65" s="166" t="s">
        <v>2528</v>
      </c>
      <c r="N65" s="99" t="s">
        <v>2476</v>
      </c>
      <c r="O65" s="96" t="s">
        <v>2478</v>
      </c>
      <c r="P65" s="128"/>
      <c r="Q65" s="97">
        <v>44267.571527777778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2532</v>
      </c>
      <c r="C66" s="97">
        <v>44267.426516203705</v>
      </c>
      <c r="D66" s="96" t="s">
        <v>2189</v>
      </c>
      <c r="E66" s="106">
        <v>919</v>
      </c>
      <c r="F66" s="96" t="str">
        <f>VLOOKUP(E66,VIP!$A$2:$O11876,2,0)</f>
        <v>DRBR16F</v>
      </c>
      <c r="G66" s="96" t="str">
        <f>VLOOKUP(E66,'LISTADO ATM'!$A$2:$B$900,2,0)</f>
        <v xml:space="preserve">ATM S/M La Cadena Sarasota </v>
      </c>
      <c r="H66" s="96" t="str">
        <f>VLOOKUP(E66,VIP!$A$2:$O16797,7,FALSE)</f>
        <v>Si</v>
      </c>
      <c r="I66" s="96" t="str">
        <f>VLOOKUP(E66,VIP!$A$2:$O8762,8,FALSE)</f>
        <v>Si</v>
      </c>
      <c r="J66" s="96" t="str">
        <f>VLOOKUP(E66,VIP!$A$2:$O8712,8,FALSE)</f>
        <v>Si</v>
      </c>
      <c r="K66" s="96" t="str">
        <f>VLOOKUP(E66,VIP!$A$2:$O12286,6,0)</f>
        <v>SI</v>
      </c>
      <c r="L66" s="98" t="s">
        <v>2228</v>
      </c>
      <c r="M66" s="166" t="s">
        <v>2528</v>
      </c>
      <c r="N66" s="99" t="s">
        <v>2476</v>
      </c>
      <c r="O66" s="96" t="s">
        <v>2478</v>
      </c>
      <c r="P66" s="128"/>
      <c r="Q66" s="97">
        <v>44267.611111111109</v>
      </c>
    </row>
    <row r="67" spans="1:17" s="102" customFormat="1" ht="18" x14ac:dyDescent="0.25">
      <c r="A67" s="96" t="str">
        <f>VLOOKUP(E67,'LISTADO ATM'!$A$2:$C$901,3,0)</f>
        <v>NORTE</v>
      </c>
      <c r="B67" s="113" t="s">
        <v>2531</v>
      </c>
      <c r="C67" s="97">
        <v>44267.430775462963</v>
      </c>
      <c r="D67" s="96" t="s">
        <v>2189</v>
      </c>
      <c r="E67" s="106">
        <v>172</v>
      </c>
      <c r="F67" s="96" t="str">
        <f>VLOOKUP(E67,VIP!$A$2:$O11875,2,0)</f>
        <v>DRBR172</v>
      </c>
      <c r="G67" s="96" t="str">
        <f>VLOOKUP(E67,'LISTADO ATM'!$A$2:$B$900,2,0)</f>
        <v xml:space="preserve">ATM UNP Guaucí </v>
      </c>
      <c r="H67" s="96" t="str">
        <f>VLOOKUP(E67,VIP!$A$2:$O16796,7,FALSE)</f>
        <v>Si</v>
      </c>
      <c r="I67" s="96" t="str">
        <f>VLOOKUP(E67,VIP!$A$2:$O8761,8,FALSE)</f>
        <v>Si</v>
      </c>
      <c r="J67" s="96" t="str">
        <f>VLOOKUP(E67,VIP!$A$2:$O8711,8,FALSE)</f>
        <v>Si</v>
      </c>
      <c r="K67" s="96" t="str">
        <f>VLOOKUP(E67,VIP!$A$2:$O12285,6,0)</f>
        <v>NO</v>
      </c>
      <c r="L67" s="98" t="s">
        <v>2254</v>
      </c>
      <c r="M67" s="166" t="s">
        <v>2528</v>
      </c>
      <c r="N67" s="99" t="s">
        <v>2500</v>
      </c>
      <c r="O67" s="96" t="s">
        <v>2478</v>
      </c>
      <c r="P67" s="128"/>
      <c r="Q67" s="97">
        <v>44267.507638888892</v>
      </c>
    </row>
    <row r="68" spans="1:17" s="102" customFormat="1" ht="18" x14ac:dyDescent="0.25">
      <c r="A68" s="96" t="str">
        <f>VLOOKUP(E68,'LISTADO ATM'!$A$2:$C$901,3,0)</f>
        <v>ESTE</v>
      </c>
      <c r="B68" s="113" t="s">
        <v>2530</v>
      </c>
      <c r="C68" s="97">
        <v>44267.433344907404</v>
      </c>
      <c r="D68" s="96" t="s">
        <v>2189</v>
      </c>
      <c r="E68" s="106">
        <v>385</v>
      </c>
      <c r="F68" s="96" t="str">
        <f>VLOOKUP(E68,VIP!$A$2:$O11874,2,0)</f>
        <v>DRBR385</v>
      </c>
      <c r="G68" s="96" t="str">
        <f>VLOOKUP(E68,'LISTADO ATM'!$A$2:$B$900,2,0)</f>
        <v xml:space="preserve">ATM Plaza Verón I </v>
      </c>
      <c r="H68" s="96" t="str">
        <f>VLOOKUP(E68,VIP!$A$2:$O16795,7,FALSE)</f>
        <v>Si</v>
      </c>
      <c r="I68" s="96" t="str">
        <f>VLOOKUP(E68,VIP!$A$2:$O8760,8,FALSE)</f>
        <v>Si</v>
      </c>
      <c r="J68" s="96" t="str">
        <f>VLOOKUP(E68,VIP!$A$2:$O8710,8,FALSE)</f>
        <v>Si</v>
      </c>
      <c r="K68" s="96" t="str">
        <f>VLOOKUP(E68,VIP!$A$2:$O12284,6,0)</f>
        <v>NO</v>
      </c>
      <c r="L68" s="98" t="s">
        <v>2228</v>
      </c>
      <c r="M68" s="166" t="s">
        <v>2528</v>
      </c>
      <c r="N68" s="99" t="s">
        <v>2476</v>
      </c>
      <c r="O68" s="96" t="s">
        <v>2478</v>
      </c>
      <c r="P68" s="128"/>
      <c r="Q68" s="97">
        <v>44267.502083333333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2529</v>
      </c>
      <c r="C69" s="97">
        <v>44267.453877314816</v>
      </c>
      <c r="D69" s="96" t="s">
        <v>2189</v>
      </c>
      <c r="E69" s="106">
        <v>967</v>
      </c>
      <c r="F69" s="96" t="str">
        <f>VLOOKUP(E69,VIP!$A$2:$O11873,2,0)</f>
        <v>DRBR967</v>
      </c>
      <c r="G69" s="96" t="str">
        <f>VLOOKUP(E69,'LISTADO ATM'!$A$2:$B$900,2,0)</f>
        <v xml:space="preserve">ATM UNP Hiper Olé Autopista Duarte </v>
      </c>
      <c r="H69" s="96" t="str">
        <f>VLOOKUP(E69,VIP!$A$2:$O16794,7,FALSE)</f>
        <v>Si</v>
      </c>
      <c r="I69" s="96" t="str">
        <f>VLOOKUP(E69,VIP!$A$2:$O8759,8,FALSE)</f>
        <v>Si</v>
      </c>
      <c r="J69" s="96" t="str">
        <f>VLOOKUP(E69,VIP!$A$2:$O8709,8,FALSE)</f>
        <v>Si</v>
      </c>
      <c r="K69" s="96" t="str">
        <f>VLOOKUP(E69,VIP!$A$2:$O12283,6,0)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28"/>
      <c r="Q69" s="100" t="s">
        <v>2228</v>
      </c>
    </row>
    <row r="70" spans="1:17" s="102" customFormat="1" ht="18" x14ac:dyDescent="0.25">
      <c r="A70" s="96" t="str">
        <f>VLOOKUP(E70,'LISTADO ATM'!$A$2:$C$901,3,0)</f>
        <v>NORTE</v>
      </c>
      <c r="B70" s="113" t="s">
        <v>2549</v>
      </c>
      <c r="C70" s="97">
        <v>44267.464224537034</v>
      </c>
      <c r="D70" s="96" t="s">
        <v>2190</v>
      </c>
      <c r="E70" s="106">
        <v>807</v>
      </c>
      <c r="F70" s="96" t="str">
        <f>VLOOKUP(E70,VIP!$A$2:$O11887,2,0)</f>
        <v>DRBR207</v>
      </c>
      <c r="G70" s="96" t="str">
        <f>VLOOKUP(E70,'LISTADO ATM'!$A$2:$B$900,2,0)</f>
        <v xml:space="preserve">ATM S/M Morel (Mao) </v>
      </c>
      <c r="H70" s="96" t="str">
        <f>VLOOKUP(E70,VIP!$A$2:$O16808,7,FALSE)</f>
        <v>Si</v>
      </c>
      <c r="I70" s="96" t="str">
        <f>VLOOKUP(E70,VIP!$A$2:$O8773,8,FALSE)</f>
        <v>Si</v>
      </c>
      <c r="J70" s="96" t="str">
        <f>VLOOKUP(E70,VIP!$A$2:$O8723,8,FALSE)</f>
        <v>Si</v>
      </c>
      <c r="K70" s="96" t="str">
        <f>VLOOKUP(E70,VIP!$A$2:$O12297,6,0)</f>
        <v>SI</v>
      </c>
      <c r="L70" s="98" t="s">
        <v>2434</v>
      </c>
      <c r="M70" s="166" t="s">
        <v>2528</v>
      </c>
      <c r="N70" s="99" t="s">
        <v>2476</v>
      </c>
      <c r="O70" s="96" t="s">
        <v>2493</v>
      </c>
      <c r="P70" s="128"/>
      <c r="Q70" s="97">
        <v>44267.587500000001</v>
      </c>
    </row>
    <row r="71" spans="1:17" s="102" customFormat="1" ht="18" x14ac:dyDescent="0.25">
      <c r="A71" s="96" t="str">
        <f>VLOOKUP(E71,'LISTADO ATM'!$A$2:$C$901,3,0)</f>
        <v>NORTE</v>
      </c>
      <c r="B71" s="113" t="s">
        <v>2548</v>
      </c>
      <c r="C71" s="97">
        <v>44267.466111111113</v>
      </c>
      <c r="D71" s="96" t="s">
        <v>2190</v>
      </c>
      <c r="E71" s="106">
        <v>496</v>
      </c>
      <c r="F71" s="96" t="str">
        <f>VLOOKUP(E71,VIP!$A$2:$O11886,2,0)</f>
        <v>DRBR496</v>
      </c>
      <c r="G71" s="96" t="str">
        <f>VLOOKUP(E71,'LISTADO ATM'!$A$2:$B$900,2,0)</f>
        <v xml:space="preserve">ATM Multicentro La Sirena Bonao </v>
      </c>
      <c r="H71" s="96" t="str">
        <f>VLOOKUP(E71,VIP!$A$2:$O16807,7,FALSE)</f>
        <v>Si</v>
      </c>
      <c r="I71" s="96" t="str">
        <f>VLOOKUP(E71,VIP!$A$2:$O8772,8,FALSE)</f>
        <v>Si</v>
      </c>
      <c r="J71" s="96" t="str">
        <f>VLOOKUP(E71,VIP!$A$2:$O8722,8,FALSE)</f>
        <v>Si</v>
      </c>
      <c r="K71" s="96" t="str">
        <f>VLOOKUP(E71,VIP!$A$2:$O12296,6,0)</f>
        <v>NO</v>
      </c>
      <c r="L71" s="98" t="s">
        <v>2228</v>
      </c>
      <c r="M71" s="166" t="s">
        <v>2528</v>
      </c>
      <c r="N71" s="99" t="s">
        <v>2476</v>
      </c>
      <c r="O71" s="96" t="s">
        <v>2493</v>
      </c>
      <c r="P71" s="128"/>
      <c r="Q71" s="97">
        <v>44267.612500000003</v>
      </c>
    </row>
    <row r="72" spans="1:17" s="102" customFormat="1" ht="18" x14ac:dyDescent="0.25">
      <c r="A72" s="96" t="str">
        <f>VLOOKUP(E72,'LISTADO ATM'!$A$2:$C$901,3,0)</f>
        <v>NORTE</v>
      </c>
      <c r="B72" s="113" t="s">
        <v>2547</v>
      </c>
      <c r="C72" s="97">
        <v>44267.467164351852</v>
      </c>
      <c r="D72" s="96" t="s">
        <v>2190</v>
      </c>
      <c r="E72" s="106">
        <v>333</v>
      </c>
      <c r="F72" s="96" t="str">
        <f>VLOOKUP(E72,VIP!$A$2:$O11885,2,0)</f>
        <v>DRBR333</v>
      </c>
      <c r="G72" s="96" t="str">
        <f>VLOOKUP(E72,'LISTADO ATM'!$A$2:$B$900,2,0)</f>
        <v>ATM Oficina Turey Maimón</v>
      </c>
      <c r="H72" s="96" t="str">
        <f>VLOOKUP(E72,VIP!$A$2:$O16806,7,FALSE)</f>
        <v>Si</v>
      </c>
      <c r="I72" s="96" t="str">
        <f>VLOOKUP(E72,VIP!$A$2:$O8771,8,FALSE)</f>
        <v>Si</v>
      </c>
      <c r="J72" s="96" t="str">
        <f>VLOOKUP(E72,VIP!$A$2:$O8721,8,FALSE)</f>
        <v>Si</v>
      </c>
      <c r="K72" s="96" t="str">
        <f>VLOOKUP(E72,VIP!$A$2:$O12295,6,0)</f>
        <v>NO</v>
      </c>
      <c r="L72" s="98" t="s">
        <v>2228</v>
      </c>
      <c r="M72" s="99" t="s">
        <v>2469</v>
      </c>
      <c r="N72" s="99" t="s">
        <v>2476</v>
      </c>
      <c r="O72" s="96" t="s">
        <v>2550</v>
      </c>
      <c r="P72" s="128"/>
      <c r="Q72" s="100" t="s">
        <v>2228</v>
      </c>
    </row>
    <row r="73" spans="1:17" s="102" customFormat="1" ht="18" x14ac:dyDescent="0.25">
      <c r="A73" s="96" t="str">
        <f>VLOOKUP(E73,'LISTADO ATM'!$A$2:$C$901,3,0)</f>
        <v>NORTE</v>
      </c>
      <c r="B73" s="113" t="s">
        <v>2546</v>
      </c>
      <c r="C73" s="97">
        <v>44267.467581018522</v>
      </c>
      <c r="D73" s="96" t="s">
        <v>2190</v>
      </c>
      <c r="E73" s="106">
        <v>79</v>
      </c>
      <c r="F73" s="96" t="str">
        <f>VLOOKUP(E73,VIP!$A$2:$O11884,2,0)</f>
        <v>DRBR079</v>
      </c>
      <c r="G73" s="96" t="str">
        <f>VLOOKUP(E73,'LISTADO ATM'!$A$2:$B$900,2,0)</f>
        <v xml:space="preserve">ATM UNP Luperón (Puerto Plata) </v>
      </c>
      <c r="H73" s="96" t="str">
        <f>VLOOKUP(E73,VIP!$A$2:$O16805,7,FALSE)</f>
        <v>Si</v>
      </c>
      <c r="I73" s="96" t="str">
        <f>VLOOKUP(E73,VIP!$A$2:$O8770,8,FALSE)</f>
        <v>Si</v>
      </c>
      <c r="J73" s="96" t="str">
        <f>VLOOKUP(E73,VIP!$A$2:$O8720,8,FALSE)</f>
        <v>Si</v>
      </c>
      <c r="K73" s="96" t="str">
        <f>VLOOKUP(E73,VIP!$A$2:$O12294,6,0)</f>
        <v>NO</v>
      </c>
      <c r="L73" s="98" t="s">
        <v>2254</v>
      </c>
      <c r="M73" s="166" t="s">
        <v>2528</v>
      </c>
      <c r="N73" s="99" t="s">
        <v>2476</v>
      </c>
      <c r="O73" s="96" t="s">
        <v>2493</v>
      </c>
      <c r="P73" s="128"/>
      <c r="Q73" s="97">
        <v>44267.585416666669</v>
      </c>
    </row>
    <row r="74" spans="1:17" s="102" customFormat="1" ht="18" x14ac:dyDescent="0.25">
      <c r="A74" s="96" t="str">
        <f>VLOOKUP(E74,'LISTADO ATM'!$A$2:$C$901,3,0)</f>
        <v>NORTE</v>
      </c>
      <c r="B74" s="113" t="s">
        <v>2545</v>
      </c>
      <c r="C74" s="97">
        <v>44267.479155092595</v>
      </c>
      <c r="D74" s="96" t="s">
        <v>2190</v>
      </c>
      <c r="E74" s="106">
        <v>740</v>
      </c>
      <c r="F74" s="96" t="str">
        <f>VLOOKUP(E74,VIP!$A$2:$O11883,2,0)</f>
        <v>DRBR109</v>
      </c>
      <c r="G74" s="96" t="str">
        <f>VLOOKUP(E74,'LISTADO ATM'!$A$2:$B$900,2,0)</f>
        <v xml:space="preserve">ATM EDENORTE (Santiago) </v>
      </c>
      <c r="H74" s="96" t="str">
        <f>VLOOKUP(E74,VIP!$A$2:$O16804,7,FALSE)</f>
        <v>Si</v>
      </c>
      <c r="I74" s="96" t="str">
        <f>VLOOKUP(E74,VIP!$A$2:$O8769,8,FALSE)</f>
        <v>Si</v>
      </c>
      <c r="J74" s="96" t="str">
        <f>VLOOKUP(E74,VIP!$A$2:$O8719,8,FALSE)</f>
        <v>Si</v>
      </c>
      <c r="K74" s="96" t="str">
        <f>VLOOKUP(E74,VIP!$A$2:$O12293,6,0)</f>
        <v>NO</v>
      </c>
      <c r="L74" s="98" t="s">
        <v>2434</v>
      </c>
      <c r="M74" s="166" t="s">
        <v>2528</v>
      </c>
      <c r="N74" s="99" t="s">
        <v>2476</v>
      </c>
      <c r="O74" s="96" t="s">
        <v>2493</v>
      </c>
      <c r="P74" s="128"/>
      <c r="Q74" s="97">
        <v>44267.588888888888</v>
      </c>
    </row>
    <row r="75" spans="1:17" s="102" customFormat="1" ht="18" x14ac:dyDescent="0.25">
      <c r="A75" s="96" t="str">
        <f>VLOOKUP(E75,'LISTADO ATM'!$A$2:$C$901,3,0)</f>
        <v>SUR</v>
      </c>
      <c r="B75" s="113" t="s">
        <v>2544</v>
      </c>
      <c r="C75" s="97">
        <v>44267.52171296296</v>
      </c>
      <c r="D75" s="96" t="s">
        <v>2501</v>
      </c>
      <c r="E75" s="106">
        <v>750</v>
      </c>
      <c r="F75" s="96" t="str">
        <f>VLOOKUP(E75,VIP!$A$2:$O11882,2,0)</f>
        <v>DRBR265</v>
      </c>
      <c r="G75" s="96" t="str">
        <f>VLOOKUP(E75,'LISTADO ATM'!$A$2:$B$900,2,0)</f>
        <v xml:space="preserve">ATM UNP Duvergé </v>
      </c>
      <c r="H75" s="96" t="str">
        <f>VLOOKUP(E75,VIP!$A$2:$O16803,7,FALSE)</f>
        <v>Si</v>
      </c>
      <c r="I75" s="96" t="str">
        <f>VLOOKUP(E75,VIP!$A$2:$O8768,8,FALSE)</f>
        <v>Si</v>
      </c>
      <c r="J75" s="96" t="str">
        <f>VLOOKUP(E75,VIP!$A$2:$O8718,8,FALSE)</f>
        <v>Si</v>
      </c>
      <c r="K75" s="96" t="str">
        <f>VLOOKUP(E75,VIP!$A$2:$O12292,6,0)</f>
        <v>SI</v>
      </c>
      <c r="L75" s="98" t="s">
        <v>2430</v>
      </c>
      <c r="M75" s="166" t="s">
        <v>2469</v>
      </c>
      <c r="N75" s="99" t="s">
        <v>2476</v>
      </c>
      <c r="O75" s="96" t="s">
        <v>2502</v>
      </c>
      <c r="P75" s="128"/>
      <c r="Q75" s="97" t="s">
        <v>2430</v>
      </c>
    </row>
    <row r="76" spans="1:17" s="102" customFormat="1" ht="18" x14ac:dyDescent="0.25">
      <c r="A76" s="96" t="str">
        <f>VLOOKUP(E76,'LISTADO ATM'!$A$2:$C$901,3,0)</f>
        <v>SUR</v>
      </c>
      <c r="B76" s="113" t="s">
        <v>2543</v>
      </c>
      <c r="C76" s="97">
        <v>44267.523275462961</v>
      </c>
      <c r="D76" s="96" t="s">
        <v>2472</v>
      </c>
      <c r="E76" s="106">
        <v>84</v>
      </c>
      <c r="F76" s="96" t="str">
        <f>VLOOKUP(E76,VIP!$A$2:$O11881,2,0)</f>
        <v>DRBR084</v>
      </c>
      <c r="G76" s="96" t="str">
        <f>VLOOKUP(E76,'LISTADO ATM'!$A$2:$B$900,2,0)</f>
        <v xml:space="preserve">ATM Oficina Multicentro Sirena San Cristóbal </v>
      </c>
      <c r="H76" s="96" t="str">
        <f>VLOOKUP(E76,VIP!$A$2:$O16802,7,FALSE)</f>
        <v>Si</v>
      </c>
      <c r="I76" s="96" t="str">
        <f>VLOOKUP(E76,VIP!$A$2:$O8767,8,FALSE)</f>
        <v>Si</v>
      </c>
      <c r="J76" s="96" t="str">
        <f>VLOOKUP(E76,VIP!$A$2:$O8717,8,FALSE)</f>
        <v>Si</v>
      </c>
      <c r="K76" s="96" t="str">
        <f>VLOOKUP(E76,VIP!$A$2:$O12291,6,0)</f>
        <v>SI</v>
      </c>
      <c r="L76" s="98" t="s">
        <v>2430</v>
      </c>
      <c r="M76" s="166" t="s">
        <v>2528</v>
      </c>
      <c r="N76" s="99" t="s">
        <v>2476</v>
      </c>
      <c r="O76" s="96" t="s">
        <v>2477</v>
      </c>
      <c r="P76" s="128"/>
      <c r="Q76" s="97">
        <v>44267.625694444447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2542</v>
      </c>
      <c r="C77" s="97">
        <v>44267.525243055556</v>
      </c>
      <c r="D77" s="96" t="s">
        <v>2189</v>
      </c>
      <c r="E77" s="106">
        <v>118</v>
      </c>
      <c r="F77" s="96" t="str">
        <f>VLOOKUP(E77,VIP!$A$2:$O11880,2,0)</f>
        <v>DRBR118</v>
      </c>
      <c r="G77" s="96" t="str">
        <f>VLOOKUP(E77,'LISTADO ATM'!$A$2:$B$900,2,0)</f>
        <v>ATM Plaza Torino</v>
      </c>
      <c r="H77" s="96" t="str">
        <f>VLOOKUP(E77,VIP!$A$2:$O16801,7,FALSE)</f>
        <v>N/A</v>
      </c>
      <c r="I77" s="96" t="str">
        <f>VLOOKUP(E77,VIP!$A$2:$O8766,8,FALSE)</f>
        <v>N/A</v>
      </c>
      <c r="J77" s="96" t="str">
        <f>VLOOKUP(E77,VIP!$A$2:$O8716,8,FALSE)</f>
        <v>N/A</v>
      </c>
      <c r="K77" s="96" t="str">
        <f>VLOOKUP(E77,VIP!$A$2:$O12290,6,0)</f>
        <v>N/A</v>
      </c>
      <c r="L77" s="98" t="s">
        <v>2228</v>
      </c>
      <c r="M77" s="99" t="s">
        <v>2469</v>
      </c>
      <c r="N77" s="99" t="s">
        <v>2500</v>
      </c>
      <c r="O77" s="96" t="s">
        <v>2478</v>
      </c>
      <c r="P77" s="128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2541</v>
      </c>
      <c r="C78" s="97">
        <v>44267.527685185189</v>
      </c>
      <c r="D78" s="96" t="s">
        <v>2189</v>
      </c>
      <c r="E78" s="106">
        <v>887</v>
      </c>
      <c r="F78" s="96" t="str">
        <f>VLOOKUP(E78,VIP!$A$2:$O11879,2,0)</f>
        <v>DRBR887</v>
      </c>
      <c r="G78" s="96" t="str">
        <f>VLOOKUP(E78,'LISTADO ATM'!$A$2:$B$900,2,0)</f>
        <v>ATM S/M Bravo Los Proceres</v>
      </c>
      <c r="H78" s="96" t="str">
        <f>VLOOKUP(E78,VIP!$A$2:$O16800,7,FALSE)</f>
        <v>Si</v>
      </c>
      <c r="I78" s="96" t="str">
        <f>VLOOKUP(E78,VIP!$A$2:$O8765,8,FALSE)</f>
        <v>Si</v>
      </c>
      <c r="J78" s="96" t="str">
        <f>VLOOKUP(E78,VIP!$A$2:$O8715,8,FALSE)</f>
        <v>Si</v>
      </c>
      <c r="K78" s="96" t="str">
        <f>VLOOKUP(E78,VIP!$A$2:$O12289,6,0)</f>
        <v>NO</v>
      </c>
      <c r="L78" s="98" t="s">
        <v>2254</v>
      </c>
      <c r="M78" s="99" t="s">
        <v>2469</v>
      </c>
      <c r="N78" s="99" t="s">
        <v>2500</v>
      </c>
      <c r="O78" s="96" t="s">
        <v>2478</v>
      </c>
      <c r="P78" s="128"/>
      <c r="Q78" s="100" t="s">
        <v>2254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2540</v>
      </c>
      <c r="C79" s="97">
        <v>44267.530474537038</v>
      </c>
      <c r="D79" s="96" t="s">
        <v>2189</v>
      </c>
      <c r="E79" s="106">
        <v>929</v>
      </c>
      <c r="F79" s="96" t="str">
        <f>VLOOKUP(E79,VIP!$A$2:$O11878,2,0)</f>
        <v>DRBR929</v>
      </c>
      <c r="G79" s="96" t="str">
        <f>VLOOKUP(E79,'LISTADO ATM'!$A$2:$B$900,2,0)</f>
        <v>ATM Autoservicio Nacional El Conde</v>
      </c>
      <c r="H79" s="96" t="str">
        <f>VLOOKUP(E79,VIP!$A$2:$O16799,7,FALSE)</f>
        <v>Si</v>
      </c>
      <c r="I79" s="96" t="str">
        <f>VLOOKUP(E79,VIP!$A$2:$O8764,8,FALSE)</f>
        <v>Si</v>
      </c>
      <c r="J79" s="96" t="str">
        <f>VLOOKUP(E79,VIP!$A$2:$O8714,8,FALSE)</f>
        <v>Si</v>
      </c>
      <c r="K79" s="96" t="str">
        <f>VLOOKUP(E79,VIP!$A$2:$O12288,6,0)</f>
        <v>NO</v>
      </c>
      <c r="L79" s="98" t="s">
        <v>2228</v>
      </c>
      <c r="M79" s="99" t="s">
        <v>2469</v>
      </c>
      <c r="N79" s="99" t="s">
        <v>2500</v>
      </c>
      <c r="O79" s="96" t="s">
        <v>2478</v>
      </c>
      <c r="P79" s="128"/>
      <c r="Q79" s="100" t="s">
        <v>2228</v>
      </c>
    </row>
    <row r="80" spans="1:17" s="102" customFormat="1" ht="18" x14ac:dyDescent="0.25">
      <c r="A80" s="96" t="str">
        <f>VLOOKUP(E80,'LISTADO ATM'!$A$2:$C$901,3,0)</f>
        <v>ESTE</v>
      </c>
      <c r="B80" s="113" t="s">
        <v>2539</v>
      </c>
      <c r="C80" s="97">
        <v>44267.53297453704</v>
      </c>
      <c r="D80" s="96" t="s">
        <v>2189</v>
      </c>
      <c r="E80" s="106">
        <v>386</v>
      </c>
      <c r="F80" s="96" t="str">
        <f>VLOOKUP(E80,VIP!$A$2:$O11877,2,0)</f>
        <v>DRBR386</v>
      </c>
      <c r="G80" s="96" t="str">
        <f>VLOOKUP(E80,'LISTADO ATM'!$A$2:$B$900,2,0)</f>
        <v xml:space="preserve">ATM Plaza Verón II </v>
      </c>
      <c r="H80" s="96" t="str">
        <f>VLOOKUP(E80,VIP!$A$2:$O16798,7,FALSE)</f>
        <v>Si</v>
      </c>
      <c r="I80" s="96" t="str">
        <f>VLOOKUP(E80,VIP!$A$2:$O8763,8,FALSE)</f>
        <v>Si</v>
      </c>
      <c r="J80" s="96" t="str">
        <f>VLOOKUP(E80,VIP!$A$2:$O8713,8,FALSE)</f>
        <v>Si</v>
      </c>
      <c r="K80" s="96" t="str">
        <f>VLOOKUP(E80,VIP!$A$2:$O12287,6,0)</f>
        <v>NO</v>
      </c>
      <c r="L80" s="98" t="s">
        <v>2228</v>
      </c>
      <c r="M80" s="99" t="s">
        <v>2469</v>
      </c>
      <c r="N80" s="99" t="s">
        <v>2500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2538</v>
      </c>
      <c r="C81" s="97">
        <v>44267.535393518519</v>
      </c>
      <c r="D81" s="96" t="s">
        <v>2189</v>
      </c>
      <c r="E81" s="106">
        <v>963</v>
      </c>
      <c r="F81" s="96" t="str">
        <f>VLOOKUP(E81,VIP!$A$2:$O11876,2,0)</f>
        <v>DRBR963</v>
      </c>
      <c r="G81" s="96" t="str">
        <f>VLOOKUP(E81,'LISTADO ATM'!$A$2:$B$900,2,0)</f>
        <v xml:space="preserve">ATM Multiplaza La Romana </v>
      </c>
      <c r="H81" s="96" t="str">
        <f>VLOOKUP(E81,VIP!$A$2:$O16797,7,FALSE)</f>
        <v>Si</v>
      </c>
      <c r="I81" s="96" t="str">
        <f>VLOOKUP(E81,VIP!$A$2:$O8762,8,FALSE)</f>
        <v>Si</v>
      </c>
      <c r="J81" s="96" t="str">
        <f>VLOOKUP(E81,VIP!$A$2:$O8712,8,FALSE)</f>
        <v>Si</v>
      </c>
      <c r="K81" s="96" t="str">
        <f>VLOOKUP(E81,VIP!$A$2:$O12286,6,0)</f>
        <v>NO</v>
      </c>
      <c r="L81" s="98" t="s">
        <v>2228</v>
      </c>
      <c r="M81" s="99" t="s">
        <v>2469</v>
      </c>
      <c r="N81" s="99" t="s">
        <v>2500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SUR</v>
      </c>
      <c r="B82" s="113" t="s">
        <v>2537</v>
      </c>
      <c r="C82" s="97">
        <v>44267.537094907406</v>
      </c>
      <c r="D82" s="96" t="s">
        <v>2189</v>
      </c>
      <c r="E82" s="106">
        <v>45</v>
      </c>
      <c r="F82" s="96" t="str">
        <f>VLOOKUP(E82,VIP!$A$2:$O11875,2,0)</f>
        <v>DRBR045</v>
      </c>
      <c r="G82" s="96" t="str">
        <f>VLOOKUP(E82,'LISTADO ATM'!$A$2:$B$900,2,0)</f>
        <v xml:space="preserve">ATM Oficina Tamayo </v>
      </c>
      <c r="H82" s="96" t="str">
        <f>VLOOKUP(E82,VIP!$A$2:$O16796,7,FALSE)</f>
        <v>Si</v>
      </c>
      <c r="I82" s="96" t="str">
        <f>VLOOKUP(E82,VIP!$A$2:$O8761,8,FALSE)</f>
        <v>Si</v>
      </c>
      <c r="J82" s="96" t="str">
        <f>VLOOKUP(E82,VIP!$A$2:$O8711,8,FALSE)</f>
        <v>Si</v>
      </c>
      <c r="K82" s="96" t="str">
        <f>VLOOKUP(E82,VIP!$A$2:$O12285,6,0)</f>
        <v>SI</v>
      </c>
      <c r="L82" s="98" t="s">
        <v>2228</v>
      </c>
      <c r="M82" s="166" t="s">
        <v>2528</v>
      </c>
      <c r="N82" s="99" t="s">
        <v>2500</v>
      </c>
      <c r="O82" s="96" t="s">
        <v>2478</v>
      </c>
      <c r="P82" s="128"/>
      <c r="Q82" s="97">
        <v>44267.612500000003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2559</v>
      </c>
      <c r="C83" s="97">
        <v>44267.559548611112</v>
      </c>
      <c r="D83" s="96" t="s">
        <v>2189</v>
      </c>
      <c r="E83" s="106">
        <v>355</v>
      </c>
      <c r="F83" s="96" t="str">
        <f>VLOOKUP(E83,VIP!$A$2:$O11887,2,0)</f>
        <v>DRBR355</v>
      </c>
      <c r="G83" s="96" t="str">
        <f>VLOOKUP(E83,'LISTADO ATM'!$A$2:$B$900,2,0)</f>
        <v xml:space="preserve">ATM UNP Metro II </v>
      </c>
      <c r="H83" s="96" t="str">
        <f>VLOOKUP(E83,VIP!$A$2:$O16808,7,FALSE)</f>
        <v>Si</v>
      </c>
      <c r="I83" s="96" t="str">
        <f>VLOOKUP(E83,VIP!$A$2:$O8773,8,FALSE)</f>
        <v>Si</v>
      </c>
      <c r="J83" s="96" t="str">
        <f>VLOOKUP(E83,VIP!$A$2:$O8723,8,FALSE)</f>
        <v>Si</v>
      </c>
      <c r="K83" s="96" t="str">
        <f>VLOOKUP(E83,VIP!$A$2:$O12297,6,0)</f>
        <v>SI</v>
      </c>
      <c r="L83" s="98" t="s">
        <v>2228</v>
      </c>
      <c r="M83" s="99" t="s">
        <v>2469</v>
      </c>
      <c r="N83" s="99" t="s">
        <v>2500</v>
      </c>
      <c r="O83" s="96" t="s">
        <v>2478</v>
      </c>
      <c r="P83" s="128"/>
      <c r="Q83" s="100" t="s">
        <v>2228</v>
      </c>
    </row>
    <row r="84" spans="1:17" s="102" customFormat="1" ht="18" x14ac:dyDescent="0.25">
      <c r="A84" s="96" t="str">
        <f>VLOOKUP(E84,'LISTADO ATM'!$A$2:$C$901,3,0)</f>
        <v>NORTE</v>
      </c>
      <c r="B84" s="113" t="s">
        <v>2558</v>
      </c>
      <c r="C84" s="97">
        <v>44267.563645833332</v>
      </c>
      <c r="D84" s="96" t="s">
        <v>2190</v>
      </c>
      <c r="E84" s="106">
        <v>756</v>
      </c>
      <c r="F84" s="96" t="str">
        <f>VLOOKUP(E84,VIP!$A$2:$O11886,2,0)</f>
        <v>DRBR756</v>
      </c>
      <c r="G84" s="96" t="str">
        <f>VLOOKUP(E84,'LISTADO ATM'!$A$2:$B$900,2,0)</f>
        <v xml:space="preserve">ATM UNP Villa La Mata (Cotuí) </v>
      </c>
      <c r="H84" s="96" t="str">
        <f>VLOOKUP(E84,VIP!$A$2:$O16807,7,FALSE)</f>
        <v>Si</v>
      </c>
      <c r="I84" s="96" t="str">
        <f>VLOOKUP(E84,VIP!$A$2:$O8772,8,FALSE)</f>
        <v>Si</v>
      </c>
      <c r="J84" s="96" t="str">
        <f>VLOOKUP(E84,VIP!$A$2:$O8722,8,FALSE)</f>
        <v>Si</v>
      </c>
      <c r="K84" s="96" t="str">
        <f>VLOOKUP(E84,VIP!$A$2:$O12296,6,0)</f>
        <v>NO</v>
      </c>
      <c r="L84" s="98" t="s">
        <v>2228</v>
      </c>
      <c r="M84" s="99" t="s">
        <v>2469</v>
      </c>
      <c r="N84" s="99" t="s">
        <v>2476</v>
      </c>
      <c r="O84" s="96" t="s">
        <v>2510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2557</v>
      </c>
      <c r="C85" s="97">
        <v>44267.565879629627</v>
      </c>
      <c r="D85" s="96" t="s">
        <v>2189</v>
      </c>
      <c r="E85" s="106">
        <v>648</v>
      </c>
      <c r="F85" s="96" t="str">
        <f>VLOOKUP(E85,VIP!$A$2:$O11885,2,0)</f>
        <v>DRBR190</v>
      </c>
      <c r="G85" s="96" t="str">
        <f>VLOOKUP(E85,'LISTADO ATM'!$A$2:$B$900,2,0)</f>
        <v xml:space="preserve">ATM Hermandad de Pensionados </v>
      </c>
      <c r="H85" s="96" t="str">
        <f>VLOOKUP(E85,VIP!$A$2:$O16806,7,FALSE)</f>
        <v>Si</v>
      </c>
      <c r="I85" s="96" t="str">
        <f>VLOOKUP(E85,VIP!$A$2:$O8771,8,FALSE)</f>
        <v>No</v>
      </c>
      <c r="J85" s="96" t="str">
        <f>VLOOKUP(E85,VIP!$A$2:$O8721,8,FALSE)</f>
        <v>No</v>
      </c>
      <c r="K85" s="96" t="str">
        <f>VLOOKUP(E85,VIP!$A$2:$O12295,6,0)</f>
        <v>NO</v>
      </c>
      <c r="L85" s="98" t="s">
        <v>2492</v>
      </c>
      <c r="M85" s="99" t="s">
        <v>2469</v>
      </c>
      <c r="N85" s="99" t="s">
        <v>2500</v>
      </c>
      <c r="O85" s="96" t="s">
        <v>2478</v>
      </c>
      <c r="P85" s="128"/>
      <c r="Q85" s="100" t="s">
        <v>2492</v>
      </c>
    </row>
    <row r="86" spans="1:17" s="102" customFormat="1" ht="18" x14ac:dyDescent="0.25">
      <c r="A86" s="96" t="str">
        <f>VLOOKUP(E86,'LISTADO ATM'!$A$2:$C$901,3,0)</f>
        <v>NORTE</v>
      </c>
      <c r="B86" s="113" t="s">
        <v>2556</v>
      </c>
      <c r="C86" s="97">
        <v>44267.567083333335</v>
      </c>
      <c r="D86" s="96" t="s">
        <v>2190</v>
      </c>
      <c r="E86" s="106">
        <v>729</v>
      </c>
      <c r="F86" s="96" t="str">
        <f>VLOOKUP(E86,VIP!$A$2:$O11884,2,0)</f>
        <v>DRBR055</v>
      </c>
      <c r="G86" s="96" t="str">
        <f>VLOOKUP(E86,'LISTADO ATM'!$A$2:$B$900,2,0)</f>
        <v xml:space="preserve">ATM Zona Franca (La Vega) </v>
      </c>
      <c r="H86" s="96" t="str">
        <f>VLOOKUP(E86,VIP!$A$2:$O16805,7,FALSE)</f>
        <v>Si</v>
      </c>
      <c r="I86" s="96" t="str">
        <f>VLOOKUP(E86,VIP!$A$2:$O8770,8,FALSE)</f>
        <v>Si</v>
      </c>
      <c r="J86" s="96" t="str">
        <f>VLOOKUP(E86,VIP!$A$2:$O8720,8,FALSE)</f>
        <v>Si</v>
      </c>
      <c r="K86" s="96" t="str">
        <f>VLOOKUP(E86,VIP!$A$2:$O12294,6,0)</f>
        <v>NO</v>
      </c>
      <c r="L86" s="98" t="s">
        <v>2254</v>
      </c>
      <c r="M86" s="99" t="s">
        <v>2469</v>
      </c>
      <c r="N86" s="99" t="s">
        <v>2476</v>
      </c>
      <c r="O86" s="96" t="s">
        <v>2510</v>
      </c>
      <c r="P86" s="128"/>
      <c r="Q86" s="100" t="s">
        <v>2254</v>
      </c>
    </row>
    <row r="87" spans="1:17" s="102" customFormat="1" ht="18" x14ac:dyDescent="0.25">
      <c r="A87" s="96" t="str">
        <f>VLOOKUP(E87,'LISTADO ATM'!$A$2:$C$901,3,0)</f>
        <v>SUR</v>
      </c>
      <c r="B87" s="113" t="s">
        <v>2555</v>
      </c>
      <c r="C87" s="97">
        <v>44267.56858796296</v>
      </c>
      <c r="D87" s="96" t="s">
        <v>2189</v>
      </c>
      <c r="E87" s="106">
        <v>311</v>
      </c>
      <c r="F87" s="96" t="str">
        <f>VLOOKUP(E87,VIP!$A$2:$O11883,2,0)</f>
        <v>DRBR311</v>
      </c>
      <c r="G87" s="96" t="str">
        <f>VLOOKUP(E87,'LISTADO ATM'!$A$2:$B$900,2,0)</f>
        <v>ATM Plaza Eroski</v>
      </c>
      <c r="H87" s="96" t="str">
        <f>VLOOKUP(E87,VIP!$A$2:$O16804,7,FALSE)</f>
        <v>Si</v>
      </c>
      <c r="I87" s="96" t="str">
        <f>VLOOKUP(E87,VIP!$A$2:$O8769,8,FALSE)</f>
        <v>Si</v>
      </c>
      <c r="J87" s="96" t="str">
        <f>VLOOKUP(E87,VIP!$A$2:$O8719,8,FALSE)</f>
        <v>Si</v>
      </c>
      <c r="K87" s="96" t="str">
        <f>VLOOKUP(E87,VIP!$A$2:$O12293,6,0)</f>
        <v>NO</v>
      </c>
      <c r="L87" s="98" t="s">
        <v>2254</v>
      </c>
      <c r="M87" s="166" t="s">
        <v>2528</v>
      </c>
      <c r="N87" s="99" t="s">
        <v>2500</v>
      </c>
      <c r="O87" s="96" t="s">
        <v>2478</v>
      </c>
      <c r="P87" s="128"/>
      <c r="Q87" s="97">
        <v>44267.615972222222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2554</v>
      </c>
      <c r="C88" s="97">
        <v>44267.581921296296</v>
      </c>
      <c r="D88" s="96" t="s">
        <v>2189</v>
      </c>
      <c r="E88" s="106">
        <v>365</v>
      </c>
      <c r="F88" s="96" t="e">
        <f>VLOOKUP(E88,VIP!$A$2:$O11882,2,0)</f>
        <v>#N/A</v>
      </c>
      <c r="G88" s="96" t="str">
        <f>VLOOKUP(E88,'LISTADO ATM'!$A$2:$B$900,2,0)</f>
        <v>ATM CEMDOE</v>
      </c>
      <c r="H88" s="96" t="e">
        <f>VLOOKUP(E88,VIP!$A$2:$O16803,7,FALSE)</f>
        <v>#N/A</v>
      </c>
      <c r="I88" s="96" t="e">
        <f>VLOOKUP(E88,VIP!$A$2:$O8768,8,FALSE)</f>
        <v>#N/A</v>
      </c>
      <c r="J88" s="96" t="e">
        <f>VLOOKUP(E88,VIP!$A$2:$O8718,8,FALSE)</f>
        <v>#N/A</v>
      </c>
      <c r="K88" s="96" t="e">
        <f>VLOOKUP(E88,VIP!$A$2:$O12292,6,0)</f>
        <v>#N/A</v>
      </c>
      <c r="L88" s="98" t="s">
        <v>2254</v>
      </c>
      <c r="M88" s="166" t="s">
        <v>2528</v>
      </c>
      <c r="N88" s="99" t="s">
        <v>2500</v>
      </c>
      <c r="O88" s="96" t="s">
        <v>2478</v>
      </c>
      <c r="P88" s="128"/>
      <c r="Q88" s="97">
        <v>44267.602083333331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2553</v>
      </c>
      <c r="C89" s="97">
        <v>44267.586793981478</v>
      </c>
      <c r="D89" s="96" t="s">
        <v>2189</v>
      </c>
      <c r="E89" s="106">
        <v>476</v>
      </c>
      <c r="F89" s="96" t="str">
        <f>VLOOKUP(E89,VIP!$A$2:$O11881,2,0)</f>
        <v>DRBR476</v>
      </c>
      <c r="G89" s="96" t="str">
        <f>VLOOKUP(E89,'LISTADO ATM'!$A$2:$B$900,2,0)</f>
        <v xml:space="preserve">ATM Multicentro La Sirena Las Caobas </v>
      </c>
      <c r="H89" s="96" t="str">
        <f>VLOOKUP(E89,VIP!$A$2:$O16802,7,FALSE)</f>
        <v>Si</v>
      </c>
      <c r="I89" s="96" t="str">
        <f>VLOOKUP(E89,VIP!$A$2:$O8767,8,FALSE)</f>
        <v>Si</v>
      </c>
      <c r="J89" s="96" t="str">
        <f>VLOOKUP(E89,VIP!$A$2:$O8717,8,FALSE)</f>
        <v>Si</v>
      </c>
      <c r="K89" s="96" t="str">
        <f>VLOOKUP(E89,VIP!$A$2:$O12291,6,0)</f>
        <v>SI</v>
      </c>
      <c r="L89" s="98" t="s">
        <v>2254</v>
      </c>
      <c r="M89" s="99" t="s">
        <v>2469</v>
      </c>
      <c r="N89" s="99" t="s">
        <v>2500</v>
      </c>
      <c r="O89" s="96" t="s">
        <v>2478</v>
      </c>
      <c r="P89" s="128"/>
      <c r="Q89" s="100" t="s">
        <v>2254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2552</v>
      </c>
      <c r="C90" s="97">
        <v>44267.593333333331</v>
      </c>
      <c r="D90" s="96" t="s">
        <v>2189</v>
      </c>
      <c r="E90" s="106">
        <v>347</v>
      </c>
      <c r="F90" s="96" t="str">
        <f>VLOOKUP(E90,VIP!$A$2:$O11880,2,0)</f>
        <v>DRBR347</v>
      </c>
      <c r="G90" s="96" t="str">
        <f>VLOOKUP(E90,'LISTADO ATM'!$A$2:$B$900,2,0)</f>
        <v>ATM Patio de Colombia</v>
      </c>
      <c r="H90" s="96" t="str">
        <f>VLOOKUP(E90,VIP!$A$2:$O16801,7,FALSE)</f>
        <v>N/A</v>
      </c>
      <c r="I90" s="96" t="str">
        <f>VLOOKUP(E90,VIP!$A$2:$O8766,8,FALSE)</f>
        <v>N/A</v>
      </c>
      <c r="J90" s="96" t="str">
        <f>VLOOKUP(E90,VIP!$A$2:$O8716,8,FALSE)</f>
        <v>N/A</v>
      </c>
      <c r="K90" s="96" t="str">
        <f>VLOOKUP(E90,VIP!$A$2:$O12290,6,0)</f>
        <v>N/A</v>
      </c>
      <c r="L90" s="98" t="s">
        <v>2228</v>
      </c>
      <c r="M90" s="99" t="s">
        <v>2469</v>
      </c>
      <c r="N90" s="99" t="s">
        <v>2500</v>
      </c>
      <c r="O90" s="96" t="s">
        <v>2478</v>
      </c>
      <c r="P90" s="128"/>
      <c r="Q90" s="100" t="s">
        <v>2228</v>
      </c>
    </row>
    <row r="91" spans="1:17" s="102" customFormat="1" ht="18" x14ac:dyDescent="0.25">
      <c r="A91" s="96" t="str">
        <f>VLOOKUP(E91,'LISTADO ATM'!$A$2:$C$901,3,0)</f>
        <v>NORTE</v>
      </c>
      <c r="B91" s="113" t="s">
        <v>2551</v>
      </c>
      <c r="C91" s="97">
        <v>44267.601817129631</v>
      </c>
      <c r="D91" s="96" t="s">
        <v>2190</v>
      </c>
      <c r="E91" s="106">
        <v>647</v>
      </c>
      <c r="F91" s="96" t="str">
        <f>VLOOKUP(E91,VIP!$A$2:$O11879,2,0)</f>
        <v>DRBR254</v>
      </c>
      <c r="G91" s="96" t="str">
        <f>VLOOKUP(E91,'LISTADO ATM'!$A$2:$B$900,2,0)</f>
        <v xml:space="preserve">ATM CORAASAN </v>
      </c>
      <c r="H91" s="96" t="str">
        <f>VLOOKUP(E91,VIP!$A$2:$O16800,7,FALSE)</f>
        <v>Si</v>
      </c>
      <c r="I91" s="96" t="str">
        <f>VLOOKUP(E91,VIP!$A$2:$O8765,8,FALSE)</f>
        <v>Si</v>
      </c>
      <c r="J91" s="96" t="str">
        <f>VLOOKUP(E91,VIP!$A$2:$O8715,8,FALSE)</f>
        <v>Si</v>
      </c>
      <c r="K91" s="96" t="str">
        <f>VLOOKUP(E91,VIP!$A$2:$O12289,6,0)</f>
        <v>NO</v>
      </c>
      <c r="L91" s="98" t="s">
        <v>2434</v>
      </c>
      <c r="M91" s="99" t="s">
        <v>2469</v>
      </c>
      <c r="N91" s="99" t="s">
        <v>2476</v>
      </c>
      <c r="O91" s="96" t="s">
        <v>2560</v>
      </c>
      <c r="P91" s="128"/>
      <c r="Q91" s="100" t="s">
        <v>2434</v>
      </c>
    </row>
  </sheetData>
  <autoFilter ref="A4:Q4">
    <sortState ref="A5:Q9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2:B1048576 B42:B47 B1:B4">
    <cfRule type="duplicateValues" dxfId="170" priority="157"/>
  </conditionalFormatting>
  <conditionalFormatting sqref="B92:B1048576 B42:B47">
    <cfRule type="duplicateValues" dxfId="169" priority="108"/>
  </conditionalFormatting>
  <conditionalFormatting sqref="B92:B1048576">
    <cfRule type="duplicateValues" dxfId="168" priority="78"/>
  </conditionalFormatting>
  <conditionalFormatting sqref="B13:B16">
    <cfRule type="duplicateValues" dxfId="167" priority="57"/>
  </conditionalFormatting>
  <conditionalFormatting sqref="B13:B16">
    <cfRule type="duplicateValues" dxfId="166" priority="54"/>
  </conditionalFormatting>
  <conditionalFormatting sqref="B92:B1048576 B42:B47 B1:B16">
    <cfRule type="duplicateValues" dxfId="165" priority="50"/>
  </conditionalFormatting>
  <conditionalFormatting sqref="B17:B23">
    <cfRule type="duplicateValues" dxfId="164" priority="46"/>
  </conditionalFormatting>
  <conditionalFormatting sqref="B17:B23">
    <cfRule type="duplicateValues" dxfId="163" priority="43"/>
  </conditionalFormatting>
  <conditionalFormatting sqref="B17:B23">
    <cfRule type="duplicateValues" dxfId="162" priority="39"/>
  </conditionalFormatting>
  <conditionalFormatting sqref="E92:E1048576 E1:E23 E36:E47">
    <cfRule type="duplicateValues" dxfId="161" priority="38"/>
  </conditionalFormatting>
  <conditionalFormatting sqref="B92:B1048576 B42:B47 B1:B23">
    <cfRule type="duplicateValues" dxfId="160" priority="37"/>
  </conditionalFormatting>
  <conditionalFormatting sqref="E92:E1048576 E1:E47">
    <cfRule type="duplicateValues" dxfId="159" priority="31"/>
  </conditionalFormatting>
  <conditionalFormatting sqref="B92:B1048576 B42:B47 B1:B35">
    <cfRule type="duplicateValues" dxfId="158" priority="30"/>
  </conditionalFormatting>
  <conditionalFormatting sqref="B48:B57">
    <cfRule type="duplicateValues" dxfId="157" priority="119811"/>
  </conditionalFormatting>
  <conditionalFormatting sqref="E48:E57">
    <cfRule type="duplicateValues" dxfId="156" priority="119812"/>
  </conditionalFormatting>
  <conditionalFormatting sqref="B58:B65">
    <cfRule type="duplicateValues" dxfId="155" priority="119839"/>
  </conditionalFormatting>
  <conditionalFormatting sqref="E54:E91">
    <cfRule type="duplicateValues" dxfId="154" priority="119840"/>
  </conditionalFormatting>
  <conditionalFormatting sqref="B66">
    <cfRule type="duplicateValues" dxfId="153" priority="119853"/>
  </conditionalFormatting>
  <conditionalFormatting sqref="E66">
    <cfRule type="duplicateValues" dxfId="152" priority="119854"/>
  </conditionalFormatting>
  <conditionalFormatting sqref="B24:B35">
    <cfRule type="duplicateValues" dxfId="151" priority="119898"/>
  </conditionalFormatting>
  <conditionalFormatting sqref="B36:B47">
    <cfRule type="duplicateValues" dxfId="150" priority="119920"/>
  </conditionalFormatting>
  <conditionalFormatting sqref="E24:E47">
    <cfRule type="duplicateValues" dxfId="149" priority="119930"/>
  </conditionalFormatting>
  <conditionalFormatting sqref="B82">
    <cfRule type="duplicateValues" dxfId="148" priority="119985"/>
  </conditionalFormatting>
  <conditionalFormatting sqref="E82">
    <cfRule type="duplicateValues" dxfId="147" priority="119986"/>
  </conditionalFormatting>
  <conditionalFormatting sqref="B83:B91">
    <cfRule type="duplicateValues" dxfId="146" priority="120013"/>
  </conditionalFormatting>
  <conditionalFormatting sqref="E83:E91">
    <cfRule type="duplicateValues" dxfId="145" priority="120014"/>
  </conditionalFormatting>
  <conditionalFormatting sqref="B67:B81">
    <cfRule type="duplicateValues" dxfId="144" priority="120027"/>
  </conditionalFormatting>
  <conditionalFormatting sqref="E67:E81">
    <cfRule type="duplicateValues" dxfId="143" priority="120029"/>
  </conditionalFormatting>
  <conditionalFormatting sqref="B5:B12">
    <cfRule type="duplicateValues" dxfId="0" priority="12030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0" zoomScale="80" zoomScaleNormal="80" workbookViewId="0">
      <selection activeCell="B50" sqref="B50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5.28515625" style="102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6" ht="22.5" x14ac:dyDescent="0.25">
      <c r="A1" s="133" t="s">
        <v>2158</v>
      </c>
      <c r="B1" s="134"/>
      <c r="C1" s="134"/>
      <c r="D1" s="134"/>
      <c r="E1" s="135"/>
    </row>
    <row r="2" spans="1:6" ht="25.5" x14ac:dyDescent="0.25">
      <c r="A2" s="136" t="s">
        <v>2474</v>
      </c>
      <c r="B2" s="137"/>
      <c r="C2" s="137"/>
      <c r="D2" s="137"/>
      <c r="E2" s="138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44266.708333333336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44267.25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39" t="s">
        <v>2425</v>
      </c>
      <c r="B7" s="140"/>
      <c r="C7" s="140"/>
      <c r="D7" s="140"/>
      <c r="E7" s="141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s">
        <v>1276</v>
      </c>
      <c r="B9" s="106">
        <v>963</v>
      </c>
      <c r="C9" s="106" t="s">
        <v>1861</v>
      </c>
      <c r="D9" s="127" t="s">
        <v>2496</v>
      </c>
      <c r="E9" s="113">
        <v>335819159</v>
      </c>
    </row>
    <row r="10" spans="1:6" ht="18" x14ac:dyDescent="0.25">
      <c r="A10" s="111" t="s">
        <v>1278</v>
      </c>
      <c r="B10" s="106">
        <v>990</v>
      </c>
      <c r="C10" s="106" t="s">
        <v>2410</v>
      </c>
      <c r="D10" s="127" t="s">
        <v>2496</v>
      </c>
      <c r="E10" s="113">
        <v>335819111</v>
      </c>
    </row>
    <row r="11" spans="1:6" ht="18" x14ac:dyDescent="0.25">
      <c r="A11" s="111" t="s">
        <v>1275</v>
      </c>
      <c r="B11" s="106">
        <v>231</v>
      </c>
      <c r="C11" s="106" t="s">
        <v>1425</v>
      </c>
      <c r="D11" s="127" t="s">
        <v>2496</v>
      </c>
      <c r="E11" s="113">
        <v>335817339</v>
      </c>
    </row>
    <row r="12" spans="1:6" ht="28.5" customHeight="1" x14ac:dyDescent="0.25">
      <c r="A12" s="111" t="s">
        <v>1277</v>
      </c>
      <c r="B12" s="106">
        <v>84</v>
      </c>
      <c r="C12" s="106" t="s">
        <v>1347</v>
      </c>
      <c r="D12" s="127" t="s">
        <v>2496</v>
      </c>
      <c r="E12" s="113" t="s">
        <v>2543</v>
      </c>
    </row>
    <row r="13" spans="1:6" ht="18" x14ac:dyDescent="0.25">
      <c r="A13" s="111" t="str">
        <f>VLOOKUP(B13,'[1]LISTADO ATM'!$A$2:$C$820,3,0)</f>
        <v>DISTRITO NACIONAL</v>
      </c>
      <c r="B13" s="106">
        <v>551</v>
      </c>
      <c r="C13" s="106" t="str">
        <f>VLOOKUP(B13,'[1]LISTADO ATM'!$A$2:$B$820,2,0)</f>
        <v xml:space="preserve">ATM Oficina Padre Castellanos </v>
      </c>
      <c r="D13" s="127" t="s">
        <v>2496</v>
      </c>
      <c r="E13" s="126">
        <v>335818817</v>
      </c>
    </row>
    <row r="14" spans="1:6" ht="18" x14ac:dyDescent="0.25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2496</v>
      </c>
      <c r="E14" s="126"/>
    </row>
    <row r="15" spans="1:6" ht="18.75" thickBot="1" x14ac:dyDescent="0.3">
      <c r="A15" s="108" t="s">
        <v>2428</v>
      </c>
      <c r="B15" s="114">
        <f>COUNT(B9:B14)</f>
        <v>5</v>
      </c>
      <c r="C15" s="151"/>
      <c r="D15" s="152"/>
      <c r="E15" s="153"/>
    </row>
    <row r="16" spans="1:6" ht="15.75" thickBot="1" x14ac:dyDescent="0.3">
      <c r="E16" s="110"/>
      <c r="F16" s="129"/>
    </row>
    <row r="17" spans="1:5" ht="18.75" thickBot="1" x14ac:dyDescent="0.3">
      <c r="A17" s="148" t="s">
        <v>2430</v>
      </c>
      <c r="B17" s="149"/>
      <c r="C17" s="149"/>
      <c r="D17" s="149"/>
      <c r="E17" s="150"/>
    </row>
    <row r="18" spans="1:5" ht="18" x14ac:dyDescent="0.25">
      <c r="A18" s="104" t="s">
        <v>15</v>
      </c>
      <c r="B18" s="104" t="s">
        <v>2426</v>
      </c>
      <c r="C18" s="105" t="s">
        <v>46</v>
      </c>
      <c r="D18" s="105" t="s">
        <v>2432</v>
      </c>
      <c r="E18" s="105" t="s">
        <v>2427</v>
      </c>
    </row>
    <row r="19" spans="1:5" ht="18" x14ac:dyDescent="0.25">
      <c r="A19" s="111" t="str">
        <f>VLOOKUP(B19,'[1]LISTADO ATM'!$A$2:$C$820,3,0)</f>
        <v>SUR</v>
      </c>
      <c r="B19" s="106">
        <v>750</v>
      </c>
      <c r="C19" s="106" t="str">
        <f>VLOOKUP(B19,'[1]LISTADO ATM'!$A$2:$B$820,2,0)</f>
        <v xml:space="preserve">ATM UNP Duvergé </v>
      </c>
      <c r="D19" s="124" t="s">
        <v>2454</v>
      </c>
      <c r="E19" s="113" t="s">
        <v>2544</v>
      </c>
    </row>
    <row r="20" spans="1:5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4" t="s">
        <v>2454</v>
      </c>
      <c r="E20" s="126"/>
    </row>
    <row r="21" spans="1:5" ht="18.75" thickBot="1" x14ac:dyDescent="0.3">
      <c r="A21" s="112" t="s">
        <v>2428</v>
      </c>
      <c r="B21" s="114">
        <f>COUNT(B19:B20)</f>
        <v>1</v>
      </c>
      <c r="C21" s="123"/>
      <c r="D21" s="123"/>
      <c r="E21" s="123"/>
    </row>
    <row r="22" spans="1:5" ht="15.75" thickBot="1" x14ac:dyDescent="0.3">
      <c r="E22" s="110"/>
    </row>
    <row r="23" spans="1:5" ht="18.75" thickBot="1" x14ac:dyDescent="0.3">
      <c r="A23" s="148" t="s">
        <v>2503</v>
      </c>
      <c r="B23" s="149"/>
      <c r="C23" s="149"/>
      <c r="D23" s="149"/>
      <c r="E23" s="150"/>
    </row>
    <row r="24" spans="1:5" ht="18" x14ac:dyDescent="0.25">
      <c r="A24" s="104" t="s">
        <v>15</v>
      </c>
      <c r="B24" s="104" t="s">
        <v>2426</v>
      </c>
      <c r="C24" s="105" t="s">
        <v>46</v>
      </c>
      <c r="D24" s="105" t="s">
        <v>2432</v>
      </c>
      <c r="E24" s="105" t="s">
        <v>2427</v>
      </c>
    </row>
    <row r="25" spans="1:5" ht="18" x14ac:dyDescent="0.25">
      <c r="A25" s="111" t="str">
        <f>VLOOKUP(B25,'[1]LISTADO ATM'!$A$2:$C$820,3,0)</f>
        <v>DISTRITO NACIONAL</v>
      </c>
      <c r="B25" s="106">
        <v>976</v>
      </c>
      <c r="C25" s="106" t="str">
        <f>VLOOKUP(B25,'[1]LISTADO ATM'!$A$2:$B$820,2,0)</f>
        <v xml:space="preserve">ATM Oficina Diamond Plaza I </v>
      </c>
      <c r="D25" s="106" t="s">
        <v>2494</v>
      </c>
      <c r="E25" s="126">
        <v>335819007</v>
      </c>
    </row>
    <row r="26" spans="1:5" ht="18" x14ac:dyDescent="0.25">
      <c r="A26" s="111" t="str">
        <f>VLOOKUP(B26,'[1]LISTADO ATM'!$A$2:$C$820,3,0)</f>
        <v>NORTE</v>
      </c>
      <c r="B26" s="106">
        <v>746</v>
      </c>
      <c r="C26" s="106" t="str">
        <f>VLOOKUP(B26,'[1]LISTADO ATM'!$A$2:$B$820,2,0)</f>
        <v xml:space="preserve">ATM Oficina Las Terrenas </v>
      </c>
      <c r="D26" s="106" t="s">
        <v>2494</v>
      </c>
      <c r="E26" s="126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.75" thickBot="1" x14ac:dyDescent="0.3">
      <c r="A28" s="108" t="s">
        <v>2428</v>
      </c>
      <c r="B28" s="114">
        <f>COUNT(B25:B27)</f>
        <v>2</v>
      </c>
      <c r="C28" s="123"/>
      <c r="D28" s="107"/>
      <c r="E28" s="125"/>
    </row>
    <row r="29" spans="1:5" ht="15.75" thickBot="1" x14ac:dyDescent="0.3">
      <c r="E29" s="110"/>
    </row>
    <row r="30" spans="1:5" ht="18.75" thickBot="1" x14ac:dyDescent="0.3">
      <c r="A30" s="154" t="s">
        <v>2429</v>
      </c>
      <c r="B30" s="155"/>
      <c r="E30" s="110"/>
    </row>
    <row r="31" spans="1:5" ht="18.75" thickBot="1" x14ac:dyDescent="0.3">
      <c r="A31" s="146">
        <f>+B21+B28</f>
        <v>3</v>
      </c>
      <c r="B31" s="147"/>
      <c r="E31" s="110"/>
    </row>
    <row r="32" spans="1:5" ht="15.75" thickBot="1" x14ac:dyDescent="0.3">
      <c r="E32" s="110"/>
    </row>
    <row r="33" spans="1:11" ht="18.75" thickBot="1" x14ac:dyDescent="0.3">
      <c r="A33" s="148" t="s">
        <v>2431</v>
      </c>
      <c r="B33" s="149"/>
      <c r="C33" s="149"/>
      <c r="D33" s="149"/>
      <c r="E33" s="150"/>
    </row>
    <row r="34" spans="1:11" ht="18" x14ac:dyDescent="0.25">
      <c r="A34" s="115" t="s">
        <v>15</v>
      </c>
      <c r="B34" s="115" t="s">
        <v>2426</v>
      </c>
      <c r="C34" s="109" t="s">
        <v>46</v>
      </c>
      <c r="D34" s="144" t="s">
        <v>2432</v>
      </c>
      <c r="E34" s="145"/>
      <c r="G34" s="168"/>
      <c r="H34" s="168"/>
      <c r="I34"/>
      <c r="J34"/>
      <c r="K34"/>
    </row>
    <row r="35" spans="1:11" ht="18" x14ac:dyDescent="0.25">
      <c r="A35" s="106" t="str">
        <f>VLOOKUP(B35,'[1]LISTADO ATM'!$A$2:$C$820,3,0)</f>
        <v>SUR</v>
      </c>
      <c r="B35" s="106">
        <v>615</v>
      </c>
      <c r="C35" s="111" t="str">
        <f>VLOOKUP(B35,'[1]LISTADO ATM'!$A$2:$B$820,2,0)</f>
        <v xml:space="preserve">ATM Estación Sunix Cabral (Barahona) </v>
      </c>
      <c r="D35" s="142" t="s">
        <v>2499</v>
      </c>
      <c r="E35" s="143"/>
      <c r="G35" s="167"/>
      <c r="H35" s="167"/>
      <c r="I35" s="167"/>
      <c r="J35" s="168"/>
      <c r="K35" s="168"/>
    </row>
    <row r="36" spans="1:11" ht="18" x14ac:dyDescent="0.25">
      <c r="A36" s="106" t="str">
        <f>VLOOKUP(B36,'[1]LISTADO ATM'!$A$2:$C$820,3,0)</f>
        <v>ESTE</v>
      </c>
      <c r="B36" s="106">
        <v>353</v>
      </c>
      <c r="C36" s="111" t="str">
        <f>VLOOKUP(B36,'[1]LISTADO ATM'!$A$2:$B$820,2,0)</f>
        <v xml:space="preserve">ATM Estación Boulevard Juan Dolio </v>
      </c>
      <c r="D36" s="142" t="s">
        <v>2499</v>
      </c>
      <c r="E36" s="143"/>
      <c r="G36" s="167"/>
      <c r="H36" s="167"/>
      <c r="I36" s="167"/>
      <c r="J36" s="168"/>
      <c r="K36" s="168"/>
    </row>
    <row r="37" spans="1:11" ht="18" x14ac:dyDescent="0.25">
      <c r="A37" s="106" t="str">
        <f>VLOOKUP(B37,'[1]LISTADO ATM'!$A$2:$C$820,3,0)</f>
        <v>ESTE</v>
      </c>
      <c r="B37" s="106">
        <v>631</v>
      </c>
      <c r="C37" s="111" t="str">
        <f>VLOOKUP(B37,'[1]LISTADO ATM'!$A$2:$B$820,2,0)</f>
        <v xml:space="preserve">ATM ASOCODEQUI (San Pedro) </v>
      </c>
      <c r="D37" s="142" t="s">
        <v>2506</v>
      </c>
      <c r="E37" s="143"/>
      <c r="G37" s="167"/>
      <c r="H37" s="167"/>
      <c r="I37" s="167"/>
      <c r="J37" s="168"/>
      <c r="K37" s="168"/>
    </row>
    <row r="38" spans="1:11" ht="18" x14ac:dyDescent="0.25">
      <c r="A38" s="106" t="str">
        <f>VLOOKUP(B38,'[1]LISTADO ATM'!$A$2:$C$820,3,0)</f>
        <v>NORTE</v>
      </c>
      <c r="B38" s="106">
        <v>208</v>
      </c>
      <c r="C38" s="111" t="str">
        <f>VLOOKUP(B38,'[1]LISTADO ATM'!$A$2:$B$820,2,0)</f>
        <v xml:space="preserve">ATM UNP Tireo </v>
      </c>
      <c r="D38" s="142" t="s">
        <v>2506</v>
      </c>
      <c r="E38" s="143"/>
      <c r="G38" s="167"/>
      <c r="H38" s="167"/>
      <c r="I38" s="167"/>
      <c r="J38" s="168"/>
      <c r="K38" s="168"/>
    </row>
    <row r="39" spans="1:11" ht="18" x14ac:dyDescent="0.25">
      <c r="A39" s="106" t="str">
        <f>VLOOKUP(B39,'[1]LISTADO ATM'!$A$2:$C$820,3,0)</f>
        <v>SUR</v>
      </c>
      <c r="B39" s="106">
        <v>616</v>
      </c>
      <c r="C39" s="111" t="str">
        <f>VLOOKUP(B39,'[1]LISTADO ATM'!$A$2:$B$820,2,0)</f>
        <v xml:space="preserve">ATM 5ta. Brigada Barahona </v>
      </c>
      <c r="D39" s="142" t="s">
        <v>2561</v>
      </c>
      <c r="E39" s="143"/>
      <c r="G39" s="167"/>
      <c r="H39" s="167"/>
      <c r="I39" s="167"/>
      <c r="J39" s="168"/>
      <c r="K39" s="168"/>
    </row>
    <row r="40" spans="1:11" ht="18" x14ac:dyDescent="0.25">
      <c r="A40" s="106" t="str">
        <f>VLOOKUP(B40,'[1]LISTADO ATM'!$A$2:$C$820,3,0)</f>
        <v>NORTE</v>
      </c>
      <c r="B40" s="106">
        <v>746</v>
      </c>
      <c r="C40" s="111" t="str">
        <f>VLOOKUP(B40,'[1]LISTADO ATM'!$A$2:$B$820,2,0)</f>
        <v xml:space="preserve">ATM Oficina Las Terrenas </v>
      </c>
      <c r="D40" s="142" t="s">
        <v>2506</v>
      </c>
      <c r="E40" s="143"/>
      <c r="G40" s="167"/>
      <c r="H40" s="167"/>
      <c r="I40" s="167"/>
      <c r="J40" s="168"/>
      <c r="K40" s="168"/>
    </row>
    <row r="41" spans="1:11" ht="18" x14ac:dyDescent="0.25">
      <c r="A41" s="106" t="str">
        <f>VLOOKUP(B41,'[1]LISTADO ATM'!$A$2:$C$820,3,0)</f>
        <v>DISTRITO NACIONAL</v>
      </c>
      <c r="B41" s="106">
        <v>957</v>
      </c>
      <c r="C41" s="111" t="str">
        <f>VLOOKUP(B41,'[1]LISTADO ATM'!$A$2:$B$820,2,0)</f>
        <v xml:space="preserve">ATM Oficina Venezuela </v>
      </c>
      <c r="D41" s="142" t="s">
        <v>2499</v>
      </c>
      <c r="E41" s="143"/>
      <c r="G41" s="167"/>
      <c r="H41" s="167"/>
      <c r="I41" s="167"/>
      <c r="J41" s="168"/>
      <c r="K41" s="168"/>
    </row>
    <row r="42" spans="1:11" ht="18" x14ac:dyDescent="0.25">
      <c r="A42" s="106" t="str">
        <f>VLOOKUP(B42,'[1]LISTADO ATM'!$A$2:$C$820,3,0)</f>
        <v>DISTRITO NACIONAL</v>
      </c>
      <c r="B42" s="106">
        <v>347</v>
      </c>
      <c r="C42" s="111" t="str">
        <f>VLOOKUP(B42,'[1]LISTADO ATM'!$A$2:$B$820,2,0)</f>
        <v>ATM Patio de Colombia</v>
      </c>
      <c r="D42" s="142" t="s">
        <v>2506</v>
      </c>
      <c r="E42" s="143"/>
      <c r="G42" s="167"/>
      <c r="H42" s="167"/>
      <c r="I42" s="167"/>
      <c r="J42" s="168"/>
      <c r="K42" s="168"/>
    </row>
    <row r="43" spans="1:11" ht="18" x14ac:dyDescent="0.25">
      <c r="A43" s="106" t="str">
        <f>VLOOKUP(B43,'[1]LISTADO ATM'!$A$2:$C$820,3,0)</f>
        <v>DISTRITO NACIONAL</v>
      </c>
      <c r="B43" s="106">
        <v>515</v>
      </c>
      <c r="C43" s="111" t="str">
        <f>VLOOKUP(B43,'[1]LISTADO ATM'!$A$2:$B$820,2,0)</f>
        <v xml:space="preserve">ATM Oficina Agora Mall I </v>
      </c>
      <c r="D43" s="142" t="s">
        <v>2561</v>
      </c>
      <c r="E43" s="143"/>
      <c r="G43" s="167"/>
      <c r="H43" s="167"/>
      <c r="I43" s="167"/>
      <c r="J43" s="168"/>
      <c r="K43" s="168"/>
    </row>
    <row r="44" spans="1:11" ht="18" x14ac:dyDescent="0.25">
      <c r="A44" s="106" t="str">
        <f>VLOOKUP(B44,'[1]LISTADO ATM'!$A$2:$C$820,3,0)</f>
        <v>DISTRITO NACIONAL</v>
      </c>
      <c r="B44" s="106">
        <v>575</v>
      </c>
      <c r="C44" s="111" t="str">
        <f>VLOOKUP(B44,'[1]LISTADO ATM'!$A$2:$B$820,2,0)</f>
        <v xml:space="preserve">ATM EDESUR Tiradentes </v>
      </c>
      <c r="D44" s="142" t="s">
        <v>2561</v>
      </c>
      <c r="E44" s="143"/>
      <c r="G44" s="167"/>
      <c r="H44" s="167"/>
      <c r="I44" s="167"/>
      <c r="J44" s="168"/>
      <c r="K44" s="168"/>
    </row>
    <row r="45" spans="1:11" ht="18" x14ac:dyDescent="0.25">
      <c r="A45" s="106" t="str">
        <f>VLOOKUP(B45,'[1]LISTADO ATM'!$A$2:$C$820,3,0)</f>
        <v>DISTRITO NACIONAL</v>
      </c>
      <c r="B45" s="106">
        <v>610</v>
      </c>
      <c r="C45" s="111" t="str">
        <f>VLOOKUP(B45,'[1]LISTADO ATM'!$A$2:$B$820,2,0)</f>
        <v xml:space="preserve">ATM EDEESTE </v>
      </c>
      <c r="D45" s="142" t="s">
        <v>2499</v>
      </c>
      <c r="E45" s="143"/>
      <c r="G45" s="167"/>
      <c r="H45" s="167"/>
      <c r="I45" s="167"/>
      <c r="J45" s="168"/>
      <c r="K45" s="168"/>
    </row>
    <row r="46" spans="1:11" ht="18" x14ac:dyDescent="0.25">
      <c r="A46" s="106" t="str">
        <f>VLOOKUP(B46,'[1]LISTADO ATM'!$A$2:$C$820,3,0)</f>
        <v>ESTE</v>
      </c>
      <c r="B46" s="106">
        <v>630</v>
      </c>
      <c r="C46" s="111" t="str">
        <f>VLOOKUP(B46,'[1]LISTADO ATM'!$A$2:$B$820,2,0)</f>
        <v xml:space="preserve">ATM Oficina Plaza Zaglul (SPM) </v>
      </c>
      <c r="D46" s="142" t="s">
        <v>2499</v>
      </c>
      <c r="E46" s="143"/>
    </row>
    <row r="47" spans="1:11" ht="18" x14ac:dyDescent="0.25">
      <c r="A47" s="106" t="str">
        <f>VLOOKUP(B47,'[1]LISTADO ATM'!$A$2:$C$820,3,0)</f>
        <v>DISTRITO NACIONAL</v>
      </c>
      <c r="B47" s="106">
        <v>12</v>
      </c>
      <c r="C47" s="111" t="str">
        <f>VLOOKUP(B47,'[1]LISTADO ATM'!$A$2:$B$820,2,0)</f>
        <v xml:space="preserve">ATM Comercial Ganadera (San Isidro) </v>
      </c>
      <c r="D47" s="142" t="s">
        <v>2499</v>
      </c>
      <c r="E47" s="143"/>
    </row>
    <row r="48" spans="1:11" ht="18" x14ac:dyDescent="0.25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42"/>
      <c r="E48" s="143"/>
    </row>
    <row r="49" spans="1:5" ht="18.75" thickBot="1" x14ac:dyDescent="0.3">
      <c r="A49" s="108" t="s">
        <v>2428</v>
      </c>
      <c r="B49" s="114">
        <f>COUNT(B35:B47)</f>
        <v>13</v>
      </c>
      <c r="C49" s="123"/>
      <c r="D49" s="151"/>
      <c r="E49" s="153"/>
    </row>
  </sheetData>
  <mergeCells count="37">
    <mergeCell ref="J44:K44"/>
    <mergeCell ref="J45:K45"/>
    <mergeCell ref="J39:K39"/>
    <mergeCell ref="J40:K40"/>
    <mergeCell ref="J41:K41"/>
    <mergeCell ref="J42:K42"/>
    <mergeCell ref="J43:K43"/>
    <mergeCell ref="G34:H34"/>
    <mergeCell ref="J35:K35"/>
    <mergeCell ref="J36:K36"/>
    <mergeCell ref="J37:K37"/>
    <mergeCell ref="J38:K38"/>
    <mergeCell ref="D48:E48"/>
    <mergeCell ref="D49:E49"/>
    <mergeCell ref="D39:E39"/>
    <mergeCell ref="D40:E40"/>
    <mergeCell ref="D41:E41"/>
    <mergeCell ref="D42:E42"/>
    <mergeCell ref="D46:E46"/>
    <mergeCell ref="D43:E43"/>
    <mergeCell ref="D44:E44"/>
    <mergeCell ref="D45:E45"/>
    <mergeCell ref="A1:E1"/>
    <mergeCell ref="A2:E2"/>
    <mergeCell ref="A7:E7"/>
    <mergeCell ref="D47:E47"/>
    <mergeCell ref="D34:E34"/>
    <mergeCell ref="D35:E35"/>
    <mergeCell ref="D36:E36"/>
    <mergeCell ref="D37:E37"/>
    <mergeCell ref="D38:E38"/>
    <mergeCell ref="A31:B31"/>
    <mergeCell ref="A33:E33"/>
    <mergeCell ref="C15:E15"/>
    <mergeCell ref="A17:E17"/>
    <mergeCell ref="A23:E23"/>
    <mergeCell ref="A30:B30"/>
  </mergeCells>
  <phoneticPr fontId="47" type="noConversion"/>
  <conditionalFormatting sqref="B49 B21:B23 B27:B33 B14:B17 B1:B7">
    <cfRule type="duplicateValues" dxfId="142" priority="146"/>
  </conditionalFormatting>
  <conditionalFormatting sqref="B21:B23">
    <cfRule type="duplicateValues" dxfId="141" priority="147"/>
  </conditionalFormatting>
  <conditionalFormatting sqref="B49 B20:B23 B27:B33 B14:B17 B1:B7">
    <cfRule type="duplicateValues" dxfId="140" priority="148"/>
  </conditionalFormatting>
  <conditionalFormatting sqref="B35:B42 B27:B33 B20:B23 B1:B8 B46:B49 B14:B17">
    <cfRule type="duplicateValues" dxfId="139" priority="143"/>
    <cfRule type="duplicateValues" dxfId="138" priority="145"/>
  </conditionalFormatting>
  <conditionalFormatting sqref="B15">
    <cfRule type="duplicateValues" dxfId="137" priority="144"/>
  </conditionalFormatting>
  <conditionalFormatting sqref="E49 E28:E34 E21:E23 E1:E8 E14:E17">
    <cfRule type="duplicateValues" dxfId="136" priority="149"/>
  </conditionalFormatting>
  <conditionalFormatting sqref="E35">
    <cfRule type="duplicateValues" dxfId="135" priority="142"/>
  </conditionalFormatting>
  <conditionalFormatting sqref="E35">
    <cfRule type="duplicateValues" dxfId="134" priority="141"/>
  </conditionalFormatting>
  <conditionalFormatting sqref="E49">
    <cfRule type="duplicateValues" dxfId="133" priority="150"/>
  </conditionalFormatting>
  <conditionalFormatting sqref="E36:E37">
    <cfRule type="duplicateValues" dxfId="132" priority="140"/>
  </conditionalFormatting>
  <conditionalFormatting sqref="E36:E37">
    <cfRule type="duplicateValues" dxfId="131" priority="139"/>
  </conditionalFormatting>
  <conditionalFormatting sqref="E20">
    <cfRule type="duplicateValues" dxfId="130" priority="151"/>
  </conditionalFormatting>
  <conditionalFormatting sqref="E38 E41:E42 E48">
    <cfRule type="duplicateValues" dxfId="129" priority="153"/>
  </conditionalFormatting>
  <conditionalFormatting sqref="B35:B42 B46:B48">
    <cfRule type="duplicateValues" dxfId="128" priority="154"/>
  </conditionalFormatting>
  <conditionalFormatting sqref="B20">
    <cfRule type="duplicateValues" dxfId="127" priority="155"/>
  </conditionalFormatting>
  <conditionalFormatting sqref="B46:B1048576 B1:B8 B20:B24 B14:B18 B27:B42">
    <cfRule type="duplicateValues" dxfId="126" priority="110"/>
    <cfRule type="duplicateValues" dxfId="125" priority="120"/>
  </conditionalFormatting>
  <conditionalFormatting sqref="E41:E42 E1:E8 E48:E1048576 E20:E38 E14:E18">
    <cfRule type="duplicateValues" dxfId="124" priority="119"/>
  </conditionalFormatting>
  <conditionalFormatting sqref="B46:B49 B1:B8 B20:B24 B14:B18 B27:B42">
    <cfRule type="duplicateValues" dxfId="123" priority="119773"/>
    <cfRule type="duplicateValues" dxfId="122" priority="119774"/>
    <cfRule type="duplicateValues" dxfId="121" priority="119775"/>
  </conditionalFormatting>
  <conditionalFormatting sqref="E41:E42 E1:E8 E48:E49 E20:E38 E14:E18">
    <cfRule type="duplicateValues" dxfId="120" priority="119779"/>
    <cfRule type="duplicateValues" dxfId="119" priority="119780"/>
  </conditionalFormatting>
  <conditionalFormatting sqref="E39">
    <cfRule type="duplicateValues" dxfId="118" priority="118"/>
  </conditionalFormatting>
  <conditionalFormatting sqref="E39">
    <cfRule type="duplicateValues" dxfId="117" priority="117"/>
  </conditionalFormatting>
  <conditionalFormatting sqref="E39">
    <cfRule type="duplicateValues" dxfId="116" priority="115"/>
    <cfRule type="duplicateValues" dxfId="115" priority="116"/>
  </conditionalFormatting>
  <conditionalFormatting sqref="E40">
    <cfRule type="duplicateValues" dxfId="114" priority="114"/>
  </conditionalFormatting>
  <conditionalFormatting sqref="E40">
    <cfRule type="duplicateValues" dxfId="113" priority="113"/>
  </conditionalFormatting>
  <conditionalFormatting sqref="E40">
    <cfRule type="duplicateValues" dxfId="112" priority="111"/>
    <cfRule type="duplicateValues" dxfId="111" priority="112"/>
  </conditionalFormatting>
  <conditionalFormatting sqref="B43:B45">
    <cfRule type="duplicateValues" dxfId="110" priority="108"/>
    <cfRule type="duplicateValues" dxfId="109" priority="109"/>
  </conditionalFormatting>
  <conditionalFormatting sqref="E43:E45">
    <cfRule type="duplicateValues" dxfId="108" priority="107"/>
  </conditionalFormatting>
  <conditionalFormatting sqref="B43:B45">
    <cfRule type="duplicateValues" dxfId="107" priority="106"/>
  </conditionalFormatting>
  <conditionalFormatting sqref="B43:B45">
    <cfRule type="duplicateValues" dxfId="106" priority="104"/>
    <cfRule type="duplicateValues" dxfId="105" priority="105"/>
  </conditionalFormatting>
  <conditionalFormatting sqref="E43:E45">
    <cfRule type="duplicateValues" dxfId="104" priority="103"/>
  </conditionalFormatting>
  <conditionalFormatting sqref="B43:B45">
    <cfRule type="duplicateValues" dxfId="103" priority="100"/>
    <cfRule type="duplicateValues" dxfId="102" priority="101"/>
    <cfRule type="duplicateValues" dxfId="101" priority="102"/>
  </conditionalFormatting>
  <conditionalFormatting sqref="E43:E45">
    <cfRule type="duplicateValues" dxfId="100" priority="98"/>
    <cfRule type="duplicateValues" dxfId="99" priority="99"/>
  </conditionalFormatting>
  <conditionalFormatting sqref="E46:E47">
    <cfRule type="duplicateValues" dxfId="98" priority="97"/>
  </conditionalFormatting>
  <conditionalFormatting sqref="E46:E47">
    <cfRule type="duplicateValues" dxfId="97" priority="96"/>
  </conditionalFormatting>
  <conditionalFormatting sqref="E46:E47">
    <cfRule type="duplicateValues" dxfId="96" priority="94"/>
    <cfRule type="duplicateValues" dxfId="95" priority="95"/>
  </conditionalFormatting>
  <conditionalFormatting sqref="E9:E12">
    <cfRule type="duplicateValues" dxfId="94" priority="25"/>
  </conditionalFormatting>
  <conditionalFormatting sqref="B9:B12">
    <cfRule type="duplicateValues" dxfId="93" priority="24"/>
  </conditionalFormatting>
  <conditionalFormatting sqref="B9:B12">
    <cfRule type="duplicateValues" dxfId="92" priority="23"/>
  </conditionalFormatting>
  <conditionalFormatting sqref="B9:B12">
    <cfRule type="duplicateValues" dxfId="91" priority="21"/>
    <cfRule type="duplicateValues" dxfId="90" priority="22"/>
  </conditionalFormatting>
  <conditionalFormatting sqref="B9:B12">
    <cfRule type="duplicateValues" dxfId="89" priority="19"/>
    <cfRule type="duplicateValues" dxfId="88" priority="20"/>
  </conditionalFormatting>
  <conditionalFormatting sqref="B9:B12">
    <cfRule type="duplicateValues" dxfId="87" priority="16"/>
    <cfRule type="duplicateValues" dxfId="86" priority="17"/>
    <cfRule type="duplicateValues" dxfId="85" priority="18"/>
  </conditionalFormatting>
  <conditionalFormatting sqref="B19">
    <cfRule type="duplicateValues" dxfId="84" priority="120151"/>
  </conditionalFormatting>
  <conditionalFormatting sqref="E19">
    <cfRule type="duplicateValues" dxfId="83" priority="120152"/>
  </conditionalFormatting>
  <conditionalFormatting sqref="E13">
    <cfRule type="duplicateValues" dxfId="82" priority="14"/>
  </conditionalFormatting>
  <conditionalFormatting sqref="E13">
    <cfRule type="duplicateValues" dxfId="81" priority="13"/>
  </conditionalFormatting>
  <conditionalFormatting sqref="E13">
    <cfRule type="duplicateValues" dxfId="80" priority="11"/>
    <cfRule type="duplicateValues" dxfId="79" priority="12"/>
  </conditionalFormatting>
  <conditionalFormatting sqref="B13">
    <cfRule type="duplicateValues" dxfId="78" priority="9"/>
  </conditionalFormatting>
  <conditionalFormatting sqref="B13">
    <cfRule type="duplicateValues" dxfId="77" priority="8"/>
  </conditionalFormatting>
  <conditionalFormatting sqref="B13">
    <cfRule type="duplicateValues" dxfId="76" priority="6"/>
    <cfRule type="duplicateValues" dxfId="75" priority="7"/>
  </conditionalFormatting>
  <conditionalFormatting sqref="B13">
    <cfRule type="duplicateValues" dxfId="74" priority="4"/>
    <cfRule type="duplicateValues" dxfId="73" priority="5"/>
  </conditionalFormatting>
  <conditionalFormatting sqref="B13">
    <cfRule type="duplicateValues" dxfId="72" priority="1"/>
    <cfRule type="duplicateValues" dxfId="71" priority="2"/>
    <cfRule type="duplicateValues" dxfId="70" priority="3"/>
  </conditionalFormatting>
  <conditionalFormatting sqref="B25:B26">
    <cfRule type="duplicateValues" dxfId="69" priority="120214"/>
  </conditionalFormatting>
  <conditionalFormatting sqref="E25:E27">
    <cfRule type="duplicateValues" dxfId="68" priority="1202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2021-03-12T19:22:28Z</dcterms:modified>
</cp:coreProperties>
</file>