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3\"/>
    </mc:Choice>
  </mc:AlternateContent>
  <bookViews>
    <workbookView xWindow="0" yWindow="0" windowWidth="20400" windowHeight="89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7" i="1" l="1"/>
  <c r="F57" i="1"/>
  <c r="G57" i="1"/>
  <c r="H57" i="1"/>
  <c r="I57" i="1"/>
  <c r="J57" i="1"/>
  <c r="K57" i="1"/>
  <c r="A56" i="1" l="1"/>
  <c r="A55" i="1"/>
  <c r="A54" i="1"/>
  <c r="A53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2" i="1"/>
  <c r="B41" i="16" l="1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30" i="16" l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1" i="1"/>
  <c r="A50" i="1"/>
  <c r="A49" i="1"/>
  <c r="A48" i="1"/>
  <c r="A4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 l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 l="1"/>
  <c r="A7" i="1"/>
  <c r="F8" i="1"/>
  <c r="G8" i="1"/>
  <c r="H8" i="1"/>
  <c r="I8" i="1"/>
  <c r="J8" i="1"/>
  <c r="K8" i="1"/>
  <c r="F7" i="1"/>
  <c r="G7" i="1"/>
  <c r="H7" i="1"/>
  <c r="I7" i="1"/>
  <c r="J7" i="1"/>
  <c r="K7" i="1"/>
  <c r="K6" i="1" l="1"/>
  <c r="J6" i="1"/>
  <c r="I6" i="1"/>
  <c r="H6" i="1"/>
  <c r="G6" i="1"/>
  <c r="F6" i="1"/>
  <c r="A6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<sst xmlns="http://schemas.openxmlformats.org/spreadsheetml/2006/main" count="13089" uniqueCount="2562">
  <si>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</si>
  <si>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</si>
  <si>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</si>
  <si>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</si>
  <si>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</si>
  <si>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</si>
  <si>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</si>
  <si>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</si>
  <si>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</si>
  <si>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</si>
  <si>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</si>
  <si>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</si>
  <si>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</si>
  <si>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</si>
  <si>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</si>
  <si>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</si>
  <si>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</si>
  <si>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</si>
  <si>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</si>
  <si>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</si>
  <si>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</si>
  <si>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</si>
  <si>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</si>
  <si>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</si>
  <si>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</si>
  <si>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</si>
  <si>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</si>
  <si>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</si>
  <si>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</si>
  <si>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</si>
  <si>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</si>
  <si>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</si>
  <si>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</si>
  <si>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</si>
  <si>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</si>
  <si>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</si>
  <si>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</si>
  <si>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</si>
  <si>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</si>
  <si>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</si>
  <si>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</si>
  <si>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</si>
  <si>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</si>
  <si>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</si>
  <si>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</si>
  <si>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</si>
  <si>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</si>
  <si>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</si>
  <si>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</si>
  <si>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</si>
  <si>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</si>
  <si>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</si>
  <si>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</si>
  <si>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</si>
  <si>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</si>
  <si>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</si>
  <si>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</si>
  <si>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</si>
  <si>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</si>
  <si>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</si>
  <si>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</si>
  <si>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</si>
  <si>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</si>
  <si>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</si>
  <si>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</si>
  <si>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</si>
  <si>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</si>
  <si>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</si>
  <si>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</si>
  <si>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</si>
  <si>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</si>
  <si>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</si>
  <si>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</si>
  <si>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</si>
  <si>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</si>
  <si>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</si>
  <si>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</si>
  <si>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</si>
  <si>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</si>
  <si>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</si>
  <si>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</si>
  <si>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</si>
  <si>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</si>
  <si>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</si>
  <si>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</si>
  <si>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</si>
  <si>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</si>
  <si>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</si>
  <si>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</si>
  <si>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</si>
  <si>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</si>
  <si>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</si>
  <si>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</si>
  <si>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</si>
  <si>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</si>
  <si>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</si>
  <si>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</si>
  <si>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</si>
  <si>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</si>
  <si>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</si>
  <si>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</si>
  <si>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</si>
  <si>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</si>
  <si>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</si>
  <si>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</si>
  <si>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</si>
  <si>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</si>
  <si>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</si>
  <si>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</si>
  <si>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</si>
  <si>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</si>
  <si>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</si>
  <si>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</si>
  <si>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</si>
  <si>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</si>
  <si>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</si>
  <si>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</si>
  <si>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</si>
  <si>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</si>
  <si>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</si>
  <si>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</si>
  <si>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</si>
  <si>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</si>
  <si>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</si>
  <si>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</si>
  <si>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</si>
  <si>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</si>
  <si>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</si>
  <si>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</si>
  <si>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</si>
  <si>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</si>
  <si>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</si>
  <si>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</si>
  <si>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</si>
  <si>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</si>
  <si>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</si>
  <si>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</si>
  <si>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</si>
  <si>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</si>
  <si>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</si>
  <si>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</si>
  <si>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</si>
  <si>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</si>
  <si>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</si>
  <si>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</si>
  <si>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</si>
  <si>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</si>
  <si>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</si>
  <si>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</si>
  <si>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</si>
  <si>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</si>
  <si>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</si>
  <si>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</si>
  <si>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</si>
  <si>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</si>
  <si>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</si>
  <si>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</si>
  <si>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</si>
  <si>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</si>
  <si>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</si>
  <si>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</si>
  <si>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</si>
  <si>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</si>
  <si>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</si>
  <si>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</si>
  <si>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</si>
  <si>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</si>
  <si>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</si>
  <si>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</si>
  <si>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</si>
  <si>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</si>
  <si>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</si>
  <si>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</si>
  <si>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</si>
  <si>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</si>
  <si>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</si>
  <si>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</si>
  <si>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</si>
  <si>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</si>
  <si>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</si>
  <si>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</si>
  <si>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</si>
  <si>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</si>
  <si>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</si>
  <si>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</si>
  <si>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</si>
  <si>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</si>
  <si>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</si>
  <si>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</si>
  <si>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</si>
  <si>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</si>
  <si>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</si>
  <si>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</si>
  <si>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</si>
  <si>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</si>
  <si>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</si>
  <si>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</si>
  <si>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</si>
  <si>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</si>
  <si>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</si>
  <si>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</si>
  <si>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</si>
  <si>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</si>
  <si>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</si>
  <si>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</si>
  <si>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</si>
  <si>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</si>
  <si>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</si>
  <si>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</si>
  <si>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</si>
  <si>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</si>
  <si>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</si>
  <si>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</si>
  <si>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</si>
  <si>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</si>
  <si>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</si>
  <si>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</si>
  <si>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</si>
  <si>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</si>
  <si>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</si>
  <si>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</si>
  <si>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</si>
  <si>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</si>
  <si>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</si>
  <si>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</si>
  <si>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</si>
  <si>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</si>
  <si>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</si>
  <si>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</si>
  <si>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</si>
  <si>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</si>
  <si>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</si>
  <si>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</si>
  <si>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</si>
  <si>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</si>
  <si>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</si>
  <si>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</si>
  <si>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</si>
  <si>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</si>
  <si>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</si>
  <si>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</si>
  <si>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</si>
  <si>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</si>
  <si>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</si>
  <si>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</si>
  <si>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</si>
  <si>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</si>
  <si>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</si>
  <si>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</si>
  <si>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</si>
  <si>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</si>
  <si>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</si>
  <si>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</si>
  <si>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</si>
  <si>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</si>
  <si>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</si>
  <si>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</si>
  <si>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</si>
  <si>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</si>
  <si>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</si>
  <si>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</si>
  <si>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</si>
  <si>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</si>
  <si>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</si>
  <si>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</si>
  <si>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</si>
  <si>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</si>
  <si>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</si>
  <si>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</si>
  <si>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</si>
  <si>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</si>
  <si>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</si>
  <si>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</si>
  <si>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</si>
  <si>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</si>
  <si>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</si>
  <si>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</si>
  <si>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</si>
  <si>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</si>
  <si>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</si>
  <si>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</si>
  <si>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</si>
  <si>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</si>
  <si>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</si>
  <si>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</si>
  <si>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</si>
  <si>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</si>
  <si>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</si>
  <si>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</si>
  <si>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</si>
  <si>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</si>
  <si>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</si>
  <si>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</si>
  <si>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</si>
  <si>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</si>
  <si>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</si>
  <si>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</si>
  <si>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</si>
  <si>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</si>
  <si>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</si>
  <si>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</si>
  <si>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</si>
  <si>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</si>
  <si>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</si>
  <si>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</si>
  <si>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</si>
  <si>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</si>
  <si>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</si>
  <si>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</si>
  <si>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</si>
  <si>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</si>
  <si>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</si>
  <si>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</si>
  <si>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</si>
  <si>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</si>
  <si>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</si>
  <si>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</si>
  <si>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</si>
  <si>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</si>
  <si>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</si>
  <si>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</si>
  <si>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</si>
  <si>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</si>
  <si>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</si>
  <si>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</si>
  <si>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</si>
  <si>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</si>
  <si>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</si>
  <si>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</si>
  <si>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</si>
  <si>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</si>
  <si>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</si>
  <si>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</si>
  <si>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</si>
  <si>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</si>
  <si>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</si>
  <si>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</si>
  <si>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</si>
  <si>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</si>
  <si>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</si>
  <si>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</si>
  <si>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</si>
  <si>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</si>
  <si>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</si>
  <si>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</si>
  <si>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</si>
  <si>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</si>
  <si>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</si>
  <si>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</si>
  <si>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</si>
  <si>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</si>
  <si>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</si>
  <si>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</si>
  <si>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</si>
  <si>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</si>
  <si>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</si>
  <si>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</si>
  <si>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</si>
  <si>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</si>
  <si>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</si>
  <si>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</si>
  <si>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</si>
  <si>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</si>
  <si>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</si>
  <si>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</si>
  <si>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</si>
  <si>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</si>
  <si>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</si>
  <si>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</si>
  <si>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</si>
  <si>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</si>
  <si>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</si>
  <si>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</si>
  <si>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</si>
  <si>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</si>
  <si>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</si>
  <si>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</si>
  <si>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</si>
  <si>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</si>
  <si>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</si>
  <si>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</si>
  <si>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</si>
  <si>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</si>
  <si>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</si>
  <si>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</si>
  <si>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</si>
  <si>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</si>
  <si>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</si>
  <si>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</si>
  <si>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</si>
  <si>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</si>
  <si>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</si>
  <si>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</si>
  <si>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</si>
  <si>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</si>
  <si>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</si>
  <si>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</si>
  <si>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</si>
  <si>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</si>
  <si>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</si>
  <si>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</si>
  <si>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</si>
  <si>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</si>
  <si>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</si>
  <si>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</si>
  <si>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</si>
  <si>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</si>
  <si>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</si>
  <si>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</si>
  <si>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</si>
  <si>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</si>
  <si>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</si>
  <si>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</si>
  <si>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</si>
  <si>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</si>
  <si>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</si>
  <si>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</si>
  <si>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</si>
  <si>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</si>
  <si>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</si>
  <si>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</si>
  <si>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</si>
  <si>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</si>
  <si>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</si>
  <si>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</si>
  <si>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</si>
  <si>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</si>
  <si>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</si>
  <si>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</si>
  <si>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</si>
  <si>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</si>
  <si>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</si>
  <si>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</si>
  <si>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</si>
  <si>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</si>
  <si>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</si>
  <si>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</si>
  <si>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</si>
  <si>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</si>
  <si>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</si>
  <si>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</si>
  <si>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</si>
  <si>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</si>
  <si>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</si>
  <si>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</si>
  <si>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</si>
  <si>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</si>
  <si>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</si>
  <si>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</si>
  <si>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</si>
  <si>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</si>
  <si>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</si>
  <si>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</si>
  <si>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</si>
  <si>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</si>
  <si>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</si>
  <si>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</si>
  <si>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</si>
  <si>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</si>
  <si>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</si>
  <si>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</si>
  <si>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</si>
  <si>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</si>
  <si>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</si>
  <si>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</si>
  <si>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</si>
  <si>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</si>
  <si>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</si>
  <si>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</si>
  <si>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</si>
  <si>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</si>
  <si>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</si>
  <si>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</si>
  <si>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</si>
  <si>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</si>
  <si>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</si>
  <si>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</si>
  <si>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</si>
  <si>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</si>
  <si>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</si>
  <si>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</si>
  <si>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</si>
  <si>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</si>
  <si>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</si>
  <si>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</si>
  <si>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</si>
  <si>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</si>
  <si>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</si>
  <si>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</si>
  <si>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</si>
  <si>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</si>
  <si>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</si>
  <si>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</si>
  <si>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</si>
  <si>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</si>
  <si>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</si>
  <si>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</si>
  <si>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</si>
  <si>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</si>
  <si>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</si>
  <si>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</si>
  <si>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</si>
  <si>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</si>
  <si>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</si>
  <si>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</si>
  <si>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</si>
  <si>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</si>
  <si>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</si>
  <si>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</si>
  <si>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</si>
  <si>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</si>
  <si>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</si>
  <si>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</si>
  <si>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</si>
  <si>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</si>
  <si>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</si>
  <si>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</si>
  <si>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</si>
  <si>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</si>
  <si>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</si>
  <si>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</si>
  <si>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</si>
  <si>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</si>
  <si>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</si>
  <si>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</si>
  <si>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</si>
  <si>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</si>
  <si>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</si>
  <si>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</si>
  <si>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</si>
  <si>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</si>
  <si>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</si>
  <si>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</si>
  <si>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</si>
  <si>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</si>
  <si>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</si>
  <si>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</si>
  <si>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</si>
  <si>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</si>
  <si>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</si>
  <si>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</si>
  <si>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</si>
  <si>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</si>
  <si>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</si>
  <si>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</si>
  <si>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</si>
  <si>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</si>
  <si>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</si>
  <si>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</si>
  <si>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</si>
  <si>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</si>
  <si>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</si>
  <si>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</si>
  <si>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</si>
  <si>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</si>
  <si>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</si>
  <si>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</si>
  <si>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</si>
  <si>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</si>
  <si>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</si>
  <si>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</si>
  <si>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</si>
  <si>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</si>
  <si>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</si>
  <si>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</si>
  <si>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</si>
  <si>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</si>
  <si>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</si>
  <si>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</si>
  <si>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</si>
  <si>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</si>
  <si>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</si>
  <si>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</si>
  <si>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</si>
  <si>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</si>
  <si>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</si>
  <si>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</si>
  <si>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</si>
  <si>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</si>
  <si>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</si>
  <si>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</si>
  <si>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</si>
  <si>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</si>
  <si>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</si>
  <si>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</si>
  <si>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</si>
  <si>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</si>
  <si>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</si>
  <si>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</si>
  <si>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</si>
  <si>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</si>
  <si>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</si>
  <si>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</si>
  <si>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</si>
  <si>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</si>
  <si>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</si>
  <si>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</si>
  <si>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</si>
  <si>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</si>
  <si>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</si>
  <si>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</si>
  <si>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</si>
  <si>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</si>
  <si>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</si>
  <si>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</si>
  <si>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</si>
  <si>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</si>
  <si>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</si>
  <si>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</si>
  <si>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</si>
  <si>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</si>
  <si>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</si>
  <si>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</si>
  <si>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</si>
  <si>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</si>
  <si>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</si>
  <si>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</si>
  <si>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</si>
  <si>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</si>
  <si>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</si>
  <si>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</si>
  <si>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</si>
  <si>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</si>
  <si>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</si>
  <si>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</si>
  <si>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</si>
  <si>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</si>
  <si>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</si>
  <si>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</si>
  <si>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</si>
  <si>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</si>
  <si>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</si>
  <si>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</si>
  <si>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</si>
  <si>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</si>
  <si>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</si>
  <si>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</si>
  <si>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</si>
  <si>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</si>
  <si>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</si>
  <si>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</si>
  <si>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</si>
  <si>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</si>
  <si>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</si>
  <si>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</si>
  <si>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</si>
  <si>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</si>
  <si>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</si>
  <si>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</si>
  <si>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</si>
  <si>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</si>
  <si>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</si>
  <si>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</si>
  <si>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</si>
  <si>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</si>
  <si>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</si>
  <si>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</si>
  <si>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</si>
  <si>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</si>
  <si>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</si>
  <si>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</si>
  <si>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</si>
  <si>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</si>
  <si>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</si>
  <si>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</si>
  <si>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</si>
  <si>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</si>
  <si>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</si>
  <si>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</si>
  <si>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</si>
  <si>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</si>
  <si>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</si>
  <si>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</si>
  <si>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</si>
  <si>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</si>
  <si>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</si>
  <si>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</si>
  <si>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</si>
  <si>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</si>
  <si>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</si>
  <si>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</si>
  <si>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</si>
  <si>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</si>
  <si>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</si>
  <si>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</si>
  <si>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</si>
  <si>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</si>
  <si>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</si>
  <si>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</si>
  <si>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</si>
  <si>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</si>
  <si>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</si>
  <si>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</si>
  <si>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</si>
  <si>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</si>
  <si>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</si>
  <si>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</si>
  <si>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</si>
  <si>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</si>
  <si>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</si>
  <si>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</si>
  <si>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</si>
  <si>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</si>
  <si>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</si>
  <si>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</si>
  <si>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</si>
  <si>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</si>
  <si>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</si>
  <si>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</si>
  <si>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</si>
  <si>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</si>
  <si>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</si>
  <si>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</si>
  <si>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</si>
  <si>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</si>
  <si>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</si>
  <si>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</si>
  <si>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</si>
  <si>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</si>
  <si>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</si>
  <si>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</si>
  <si>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</si>
  <si>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</si>
  <si>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</si>
  <si>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</si>
  <si>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</si>
  <si>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</si>
  <si>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</si>
  <si>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</si>
  <si>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</si>
  <si>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</si>
  <si>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</si>
  <si>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</si>
  <si>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</si>
  <si>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</si>
  <si>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</si>
  <si>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</si>
  <si>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</si>
  <si>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</si>
  <si>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</si>
  <si>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</si>
  <si>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</si>
  <si>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</si>
  <si>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</si>
  <si>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</si>
  <si>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</si>
  <si>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</si>
  <si>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</si>
  <si>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</si>
  <si>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</si>
  <si>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</si>
  <si>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</si>
  <si>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</si>
  <si>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</si>
  <si>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</si>
  <si>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</si>
  <si>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</si>
  <si>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</si>
  <si>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</si>
  <si>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</si>
  <si>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</si>
  <si>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</si>
  <si>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</si>
  <si>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</si>
  <si>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</si>
  <si>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</si>
  <si>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</si>
  <si>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</si>
  <si>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</si>
  <si>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</si>
  <si>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</si>
  <si>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</si>
  <si>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</si>
  <si>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</si>
  <si>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</si>
  <si>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</si>
  <si>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</si>
  <si>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</si>
  <si>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</si>
  <si>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</si>
  <si>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</si>
  <si>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</si>
  <si>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</si>
  <si>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</si>
  <si>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</si>
  <si>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</si>
  <si>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</si>
  <si>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</si>
  <si>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</si>
  <si>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</si>
  <si>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</si>
  <si>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</si>
  <si>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</si>
  <si>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</si>
  <si>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</si>
  <si>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</si>
  <si>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</si>
  <si>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</si>
  <si>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</si>
  <si>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</si>
  <si>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</si>
  <si>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</si>
  <si>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</si>
  <si>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</si>
  <si>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</si>
  <si>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</si>
  <si>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</si>
  <si>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</si>
  <si>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</si>
  <si>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</si>
  <si>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</si>
  <si>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</si>
  <si>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</si>
  <si>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</si>
  <si>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</si>
  <si>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</si>
  <si>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</si>
  <si>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</si>
  <si>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</si>
  <si>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</si>
  <si>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</si>
  <si>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</si>
  <si>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</si>
  <si>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</si>
  <si>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</si>
  <si>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</si>
  <si>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</si>
  <si>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</si>
  <si>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</si>
  <si>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</si>
  <si>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</si>
  <si>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</si>
  <si>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</si>
  <si>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</si>
  <si>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</si>
  <si>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</si>
  <si>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</si>
  <si>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</si>
  <si>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</si>
  <si>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</si>
  <si>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</si>
  <si>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</si>
  <si>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</si>
  <si>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</si>
  <si>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</si>
  <si>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</si>
  <si>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</si>
  <si>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</si>
  <si>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</si>
  <si>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</si>
  <si>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</si>
  <si>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</si>
  <si>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</si>
  <si>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</si>
  <si>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</si>
  <si>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</si>
  <si>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</si>
  <si>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</si>
  <si>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</si>
  <si>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</si>
  <si>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</si>
  <si>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</si>
  <si>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</si>
  <si>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</si>
  <si>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</si>
  <si>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</si>
  <si>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</si>
  <si>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</si>
  <si>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</si>
  <si>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</si>
  <si>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</si>
  <si>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</si>
  <si>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</si>
  <si>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</si>
  <si>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</si>
  <si>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</si>
  <si>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</si>
  <si>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</si>
  <si>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</si>
  <si>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</si>
  <si>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</si>
  <si>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</si>
  <si>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</si>
  <si>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</si>
  <si>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</si>
  <si>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</si>
  <si>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</si>
  <si>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</si>
  <si>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</si>
  <si>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</si>
  <si>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</si>
  <si>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</si>
  <si>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</si>
  <si>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</si>
  <si>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</si>
  <si>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</si>
  <si>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</si>
  <si>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</si>
  <si>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</si>
  <si>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</si>
  <si>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</si>
  <si>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</si>
  <si>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</si>
  <si>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</si>
  <si>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</si>
  <si>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</si>
  <si>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</si>
  <si>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</si>
  <si>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</si>
  <si>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</si>
  <si>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</si>
  <si>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</si>
  <si>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</si>
  <si>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</si>
  <si>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</si>
  <si>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</si>
  <si>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</si>
  <si>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</si>
  <si>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</si>
  <si>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</si>
  <si>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</si>
  <si>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</si>
  <si>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</si>
  <si>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</si>
  <si>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</si>
  <si>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</si>
  <si>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</si>
  <si>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</si>
  <si>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</si>
  <si>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</si>
  <si>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</si>
  <si>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</si>
  <si>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</si>
  <si>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</si>
  <si>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</si>
  <si>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</si>
  <si>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</si>
  <si>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</si>
  <si>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</si>
  <si>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</si>
  <si>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</si>
  <si>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</si>
  <si>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</si>
  <si>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</si>
  <si>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</si>
  <si>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</si>
  <si>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</si>
  <si>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</si>
  <si>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</si>
  <si>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</si>
  <si>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</si>
  <si>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</si>
  <si>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</si>
  <si>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</si>
  <si>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</si>
  <si>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</si>
  <si>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</si>
  <si>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</si>
  <si>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</si>
  <si>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</si>
  <si>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</si>
  <si>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</si>
  <si>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</si>
  <si>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</si>
  <si>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</si>
  <si>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</si>
  <si>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</si>
  <si>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</si>
  <si>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</si>
  <si>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</si>
  <si>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</si>
  <si>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</si>
  <si>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</si>
  <si>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</si>
  <si>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</si>
  <si>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</si>
  <si>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</si>
  <si>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</si>
  <si>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</si>
  <si>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</si>
  <si>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</si>
  <si>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</si>
  <si>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</si>
  <si>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</si>
  <si>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</si>
  <si>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</si>
  <si>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</si>
  <si>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</si>
  <si>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</si>
  <si>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</si>
  <si>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</si>
  <si>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</si>
  <si>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</si>
  <si>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</si>
  <si>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</si>
  <si>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</si>
  <si>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</si>
  <si>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</si>
  <si>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</si>
  <si>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</si>
  <si>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</si>
  <si>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</si>
  <si>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</si>
  <si>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</si>
  <si>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</si>
  <si>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</si>
  <si>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</si>
  <si>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</si>
  <si>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</si>
  <si>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</si>
  <si>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</si>
  <si>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</si>
  <si>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</si>
  <si>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</si>
  <si>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</si>
  <si>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</si>
  <si>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</si>
  <si>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</si>
  <si>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</si>
  <si>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</si>
  <si>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</si>
  <si>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</si>
  <si>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</si>
  <si>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</si>
  <si>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</si>
  <si>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</si>
  <si>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</si>
  <si>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</si>
  <si>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</si>
  <si>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</si>
  <si>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</si>
  <si>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</si>
  <si>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</si>
  <si>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</si>
  <si>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</si>
  <si>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</si>
  <si>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</si>
  <si>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</si>
  <si>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</si>
  <si>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</si>
  <si>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</si>
  <si>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</si>
  <si>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</si>
  <si>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</si>
  <si>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</si>
  <si>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</si>
  <si>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</si>
  <si>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</si>
  <si>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</si>
  <si>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</si>
  <si>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</si>
  <si>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</si>
  <si>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</si>
  <si>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</si>
  <si>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</si>
  <si>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</si>
  <si>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</si>
  <si>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</si>
  <si>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</si>
  <si>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</si>
  <si>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</si>
  <si>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</si>
  <si>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</si>
  <si>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</si>
  <si>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</si>
  <si>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</si>
  <si>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</si>
  <si>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</si>
  <si>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</si>
  <si>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</si>
  <si>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</si>
  <si>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</si>
  <si>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</si>
  <si>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</si>
  <si>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</si>
  <si>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</si>
  <si>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</si>
  <si>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</si>
  <si>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</si>
  <si>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</si>
  <si>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</si>
  <si>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</si>
  <si>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</si>
  <si>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</si>
  <si>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</si>
  <si>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</si>
  <si>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</si>
  <si>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</si>
  <si>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</si>
  <si>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</si>
  <si>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</si>
  <si>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</si>
  <si>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</si>
  <si>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</si>
  <si>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</si>
  <si>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</si>
  <si>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</si>
  <si>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</si>
  <si>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</si>
  <si>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</si>
  <si>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</si>
  <si>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</si>
  <si>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</si>
  <si>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</si>
  <si>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</si>
  <si>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</si>
  <si>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</si>
  <si>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</si>
  <si>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</si>
  <si>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</si>
  <si>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</si>
  <si>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</si>
  <si>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</si>
  <si>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</si>
  <si>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</si>
  <si>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</si>
  <si>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</si>
  <si>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</si>
  <si>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</si>
  <si>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</si>
  <si>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</si>
  <si>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</si>
  <si>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</si>
  <si>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</si>
  <si>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</si>
  <si>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</si>
  <si>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</si>
  <si>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</si>
  <si>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</si>
  <si>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</si>
  <si>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</si>
  <si>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</si>
  <si>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</si>
  <si>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</si>
  <si>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</si>
  <si>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</si>
  <si>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</si>
  <si>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</si>
  <si>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</si>
  <si>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</si>
  <si>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</si>
  <si>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</si>
  <si>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</si>
  <si>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</si>
  <si>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</si>
  <si>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</si>
  <si>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</si>
  <si>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</si>
  <si>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</si>
  <si>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</si>
  <si>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</si>
  <si>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</si>
  <si>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</si>
  <si>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</si>
  <si>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</si>
  <si>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</si>
  <si>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</si>
  <si>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</si>
  <si>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</si>
  <si>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</si>
  <si>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</si>
  <si>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</si>
  <si>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</si>
  <si>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</si>
  <si>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</si>
  <si>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</si>
  <si>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</si>
  <si>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</si>
  <si>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</si>
  <si>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</si>
  <si>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</si>
  <si>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</si>
  <si>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</si>
  <si>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</si>
  <si>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</si>
  <si>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</si>
  <si>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</si>
  <si>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</si>
  <si>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</si>
  <si>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</si>
  <si>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</si>
  <si>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</si>
  <si>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</si>
  <si>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</si>
  <si>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</si>
  <si>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</si>
  <si>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</si>
  <si>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</si>
  <si>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</si>
  <si>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</si>
  <si>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</si>
  <si>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</si>
  <si>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</si>
  <si>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</si>
  <si>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</si>
  <si>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</si>
  <si>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</si>
  <si>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</si>
  <si>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</si>
  <si>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</si>
  <si>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</si>
  <si>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</si>
  <si>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</si>
  <si>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</si>
  <si>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</si>
  <si>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</si>
  <si>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</si>
  <si>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</si>
  <si>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</si>
  <si>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</si>
  <si>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</si>
  <si>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</si>
  <si>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</si>
  <si>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</si>
  <si>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</si>
  <si>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</si>
  <si>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</si>
  <si>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</si>
  <si>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</si>
  <si>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</si>
  <si>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</si>
  <si>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</si>
  <si>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</si>
  <si>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</si>
  <si>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</si>
  <si>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</si>
  <si>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</si>
  <si>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</si>
  <si>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</si>
  <si>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</si>
  <si>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</si>
  <si>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</si>
  <si>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</si>
  <si>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</si>
  <si>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</si>
  <si>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</si>
  <si>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</si>
  <si>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</si>
  <si>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</si>
  <si>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</si>
  <si>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</si>
  <si>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</si>
  <si>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</si>
  <si>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</si>
  <si>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</si>
  <si>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</si>
  <si>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</si>
  <si>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</si>
  <si>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</si>
  <si>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</si>
  <si>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</si>
  <si>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</si>
  <si>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</si>
  <si>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</si>
  <si>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</si>
  <si>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</si>
  <si>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</si>
  <si>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</si>
  <si>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</si>
  <si>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</si>
  <si>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</si>
  <si>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</si>
  <si>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</si>
  <si>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</si>
  <si>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</si>
  <si>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</si>
  <si>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</si>
  <si>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</si>
  <si>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</si>
  <si>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</si>
  <si>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</si>
  <si>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</si>
  <si>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</si>
  <si>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</si>
  <si>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</si>
  <si>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</si>
  <si>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</si>
  <si>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</si>
  <si>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</si>
  <si>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</si>
  <si>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</si>
  <si>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</si>
  <si>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</si>
  <si>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</si>
  <si>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</si>
  <si>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</si>
  <si>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</si>
  <si>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</si>
  <si>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</si>
  <si>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</si>
  <si>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</si>
  <si>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</si>
  <si>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</si>
  <si>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</si>
  <si>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</si>
  <si>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</si>
  <si>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</si>
  <si>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</si>
  <si>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</si>
  <si>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</si>
  <si>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</si>
  <si>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</si>
  <si>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</si>
  <si>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</si>
  <si>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</si>
  <si>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</si>
  <si>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</si>
  <si>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</si>
  <si>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</si>
  <si>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</si>
  <si>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</si>
  <si>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</si>
  <si>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</si>
  <si>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</si>
  <si>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</si>
  <si>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</si>
  <si>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</si>
  <si>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</si>
  <si>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</si>
  <si>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</si>
  <si>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</si>
  <si>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</si>
  <si>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</si>
  <si>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</si>
  <si>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</si>
  <si>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</si>
  <si>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</si>
  <si>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</si>
  <si>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</si>
  <si>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</si>
  <si>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</si>
  <si>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</si>
  <si>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</si>
  <si>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</si>
  <si>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</si>
  <si>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</si>
  <si>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</si>
  <si>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</si>
  <si>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</si>
  <si>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</si>
  <si>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</si>
  <si>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</si>
  <si>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</si>
  <si>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</si>
  <si>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</si>
  <si>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</si>
  <si>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</si>
  <si>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</si>
  <si>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</si>
  <si>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</si>
  <si>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</si>
  <si>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</si>
  <si>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</si>
  <si>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</si>
  <si>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</si>
  <si>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</si>
  <si>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</si>
  <si>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</si>
  <si>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</si>
  <si>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</si>
  <si>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</si>
  <si>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</si>
  <si>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</si>
  <si>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</si>
  <si>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</si>
  <si>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</si>
  <si>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</si>
  <si>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</si>
  <si>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</si>
  <si>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</si>
  <si>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</si>
  <si>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</si>
  <si>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</si>
  <si>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</si>
  <si>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</si>
  <si>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</si>
  <si>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</si>
  <si>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</si>
  <si>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</si>
  <si>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</si>
  <si>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</si>
  <si>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</si>
  <si>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</si>
  <si>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</si>
  <si>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</si>
  <si>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</si>
  <si>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</si>
  <si>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</si>
  <si>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</si>
  <si>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</si>
  <si>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</si>
  <si>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</si>
  <si>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</si>
  <si>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</si>
  <si>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</si>
  <si>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</si>
  <si>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</si>
  <si>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</si>
  <si>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</si>
  <si>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</si>
  <si>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</si>
  <si>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</si>
  <si>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</si>
  <si>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</si>
  <si>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</si>
  <si>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</si>
  <si>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</si>
  <si>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</si>
  <si>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</si>
  <si>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</si>
  <si>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</si>
  <si>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</si>
  <si>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</si>
  <si>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</si>
  <si>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</si>
  <si>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</si>
  <si>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</si>
  <si>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</si>
  <si>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</si>
  <si>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</si>
  <si>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</si>
  <si>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</si>
  <si>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</si>
  <si>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</si>
  <si>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</si>
  <si>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</si>
  <si>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</si>
  <si>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</si>
  <si>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</si>
  <si>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</si>
  <si>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</si>
  <si>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</si>
  <si>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</si>
  <si>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</si>
  <si>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</si>
  <si>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</si>
  <si>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</si>
  <si>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</si>
  <si>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</si>
  <si>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</si>
  <si>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</si>
  <si>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</si>
  <si>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</si>
  <si>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</si>
  <si>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</si>
  <si>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</si>
  <si>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</si>
  <si>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</si>
  <si>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</si>
  <si>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</si>
  <si>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</si>
  <si>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</si>
  <si>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</si>
  <si>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</si>
  <si>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</si>
  <si>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</si>
  <si>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</si>
  <si>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</si>
  <si>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</si>
  <si>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</si>
  <si>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</si>
  <si>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</si>
  <si>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</si>
  <si>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</si>
  <si>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</si>
  <si>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</si>
  <si>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</si>
  <si>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</si>
  <si>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</si>
  <si>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</si>
  <si>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</si>
  <si>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</si>
  <si>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</si>
  <si>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</si>
  <si>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</si>
  <si>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</si>
  <si>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</si>
  <si>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</si>
  <si>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</si>
  <si>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</si>
  <si>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</si>
  <si>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</si>
  <si>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</si>
  <si>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</si>
  <si>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</si>
  <si>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</si>
  <si>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</si>
  <si>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</si>
  <si>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</si>
  <si>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</si>
  <si>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</si>
  <si>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</si>
  <si>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</si>
  <si>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</si>
  <si>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</si>
  <si>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</si>
  <si>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</si>
  <si>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</si>
  <si>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</si>
  <si>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</si>
  <si>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</si>
  <si>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</si>
  <si>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</si>
  <si>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</si>
  <si>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</si>
  <si>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</si>
  <si>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</si>
  <si>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</si>
  <si>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</si>
  <si>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</si>
  <si>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</si>
  <si>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</si>
  <si>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</si>
  <si>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</si>
  <si>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</si>
  <si>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</si>
  <si>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</si>
  <si>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</si>
  <si>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</si>
  <si>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</si>
  <si>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</si>
  <si>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</si>
  <si>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</si>
  <si>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</si>
  <si>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</si>
  <si>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</si>
  <si>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</si>
  <si>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</si>
  <si>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</si>
  <si>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</si>
  <si>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</si>
  <si>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</si>
  <si>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</si>
  <si>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</si>
  <si>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</si>
  <si>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</si>
  <si>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</si>
  <si>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</si>
  <si>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</si>
  <si>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</si>
  <si>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</si>
  <si>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</si>
  <si>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</si>
  <si>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</si>
  <si>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</si>
  <si>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</si>
  <si>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</si>
  <si>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</si>
  <si>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</si>
  <si>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</si>
  <si>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</si>
  <si>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</si>
  <si>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</si>
  <si>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</si>
  <si>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</si>
  <si>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</si>
  <si>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</si>
  <si>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</si>
  <si>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</si>
  <si>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</si>
  <si>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</si>
  <si>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</si>
  <si>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</si>
  <si>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</si>
  <si>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</si>
  <si>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</si>
  <si>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</si>
  <si>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</si>
  <si>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</si>
  <si>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</si>
  <si>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</si>
  <si>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</si>
  <si>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</si>
  <si>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</si>
  <si>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</si>
  <si>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</si>
  <si>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</si>
  <si>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</si>
  <si>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</si>
  <si>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</si>
  <si>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</si>
  <si>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</si>
  <si>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</si>
  <si>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</si>
  <si>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</si>
  <si>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</si>
  <si>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</si>
  <si>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</si>
  <si>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</si>
  <si>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</si>
  <si>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</si>
  <si>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</si>
  <si>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</si>
  <si>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</si>
  <si>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</si>
  <si>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</si>
  <si>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</si>
  <si>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</si>
  <si>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</si>
  <si>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</si>
  <si>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</si>
  <si>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</si>
  <si>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</si>
  <si>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</si>
  <si>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</si>
  <si>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</si>
  <si>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</si>
  <si>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</si>
  <si>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</si>
  <si>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</si>
  <si>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</si>
  <si>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</si>
  <si>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</si>
  <si>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</si>
  <si>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</si>
  <si>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</si>
  <si>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</si>
  <si>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</si>
  <si>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</si>
  <si>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</si>
  <si>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</si>
  <si>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</si>
  <si>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</si>
  <si>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</si>
  <si>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</si>
  <si>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</si>
  <si>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</si>
  <si>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</si>
  <si>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</si>
  <si>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</si>
  <si>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</si>
  <si>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</si>
  <si>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</si>
  <si>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</si>
  <si>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</si>
  <si>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</si>
  <si>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</si>
  <si>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</si>
  <si>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</si>
  <si>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</si>
  <si>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</si>
  <si>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</si>
  <si>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</si>
  <si>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</si>
  <si>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</si>
  <si>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</si>
  <si>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</si>
  <si>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</si>
  <si>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</si>
  <si>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</si>
  <si>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</si>
  <si>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</si>
  <si>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</si>
  <si>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</si>
  <si>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</si>
  <si>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</si>
  <si>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</si>
  <si>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</si>
  <si>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</si>
  <si>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</si>
  <si>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</si>
  <si>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</si>
  <si>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</si>
  <si>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</si>
  <si>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</si>
  <si>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</si>
  <si>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</si>
  <si>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</si>
  <si>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</si>
  <si>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</si>
  <si>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</si>
  <si>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</si>
  <si>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</si>
  <si>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</si>
  <si>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</si>
  <si>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</si>
  <si>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</si>
  <si>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</si>
  <si>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</si>
  <si>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</si>
  <si>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</si>
  <si>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</si>
  <si>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</si>
  <si>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</si>
  <si>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</si>
  <si>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</si>
  <si>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</si>
  <si>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</si>
  <si>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</si>
  <si>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</si>
  <si>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</si>
  <si>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</si>
  <si>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</si>
  <si>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</si>
  <si>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</si>
  <si>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</si>
  <si>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</si>
  <si>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</si>
  <si>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</si>
  <si>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</si>
  <si>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</si>
  <si>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</si>
  <si>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</si>
  <si>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</si>
  <si>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</si>
  <si>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</si>
  <si>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</si>
  <si>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</si>
  <si>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</si>
  <si>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</si>
  <si>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</si>
  <si>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</si>
  <si>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</si>
  <si>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</si>
  <si>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</si>
  <si>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</si>
  <si>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</si>
  <si>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</si>
  <si>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</si>
  <si>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</si>
  <si>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</si>
  <si>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</si>
  <si>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</si>
  <si>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</si>
  <si>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</si>
  <si>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</si>
  <si>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</si>
  <si>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</si>
  <si>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</si>
  <si>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</si>
  <si>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</si>
  <si>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</si>
  <si>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</si>
  <si>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</si>
  <si>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</si>
  <si>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</si>
  <si>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</si>
  <si>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</si>
  <si>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</si>
  <si>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</si>
  <si>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</si>
  <si>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</si>
  <si>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</si>
  <si>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</si>
  <si>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</si>
  <si>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</si>
  <si>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</si>
  <si>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</si>
  <si>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</si>
  <si>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</si>
  <si>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</si>
  <si>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</si>
  <si>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</si>
  <si>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</si>
  <si>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</si>
  <si>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</si>
  <si>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</si>
  <si>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</si>
  <si>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</si>
  <si>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</si>
  <si>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</si>
  <si>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</si>
  <si>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</si>
  <si>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</si>
  <si>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</si>
  <si>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</si>
  <si>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</si>
  <si>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</si>
  <si>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</si>
  <si>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</si>
  <si>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</si>
  <si>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</si>
  <si>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</si>
  <si>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</si>
  <si>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</si>
  <si>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</si>
  <si>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</si>
  <si>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</si>
  <si>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</si>
  <si>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</si>
  <si>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</si>
  <si>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</si>
  <si>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</si>
  <si>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</si>
  <si>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</si>
  <si>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</si>
  <si>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</si>
  <si>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</si>
  <si>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</si>
  <si>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</si>
  <si>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</si>
  <si>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</si>
  <si>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</si>
  <si>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</si>
  <si>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</si>
  <si>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</si>
  <si>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</si>
  <si>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</si>
  <si>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</si>
  <si>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</si>
  <si>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</si>
  <si>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</si>
  <si>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</si>
  <si>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</si>
  <si>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</si>
  <si>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</si>
  <si>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</si>
  <si>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</si>
  <si>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</si>
  <si>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</si>
  <si>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</si>
  <si>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</si>
  <si>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</si>
  <si>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</si>
  <si>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</si>
  <si>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</si>
  <si>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</si>
  <si>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</si>
  <si>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</si>
  <si>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</si>
  <si>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</si>
  <si>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</si>
  <si>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</si>
  <si>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</si>
  <si>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</si>
  <si>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</si>
  <si>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</si>
  <si>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</si>
  <si>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</si>
  <si>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</si>
  <si>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</si>
  <si>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</si>
  <si>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</si>
  <si>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</si>
  <si>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</si>
  <si>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</si>
  <si>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</si>
  <si>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</si>
  <si>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</si>
  <si>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</si>
  <si>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</si>
  <si>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</si>
  <si>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</si>
  <si>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</si>
  <si>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</si>
  <si>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</si>
  <si>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</si>
  <si>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</si>
  <si>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</si>
  <si>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</si>
  <si>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</si>
  <si>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</si>
  <si>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</si>
  <si>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</si>
  <si>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</si>
  <si>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</si>
  <si>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</si>
  <si>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</si>
  <si>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</si>
  <si>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</si>
  <si>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</si>
  <si>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</si>
  <si>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</si>
  <si>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</si>
  <si>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</si>
  <si>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</si>
  <si>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</si>
  <si>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</si>
  <si>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</si>
  <si>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</si>
  <si>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</si>
  <si>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</si>
  <si>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</si>
  <si>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</si>
  <si>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</si>
  <si>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</si>
  <si>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</si>
  <si>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</si>
  <si>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</si>
  <si>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</si>
  <si>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</si>
  <si>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</si>
  <si>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</si>
  <si>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</si>
  <si>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</si>
  <si>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</si>
  <si>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</si>
  <si>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</si>
  <si>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</si>
  <si>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</si>
  <si>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</si>
  <si>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</si>
  <si>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</si>
  <si>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</si>
  <si>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</si>
  <si>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</si>
  <si>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</si>
  <si>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</si>
  <si>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</si>
  <si>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</si>
  <si>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</si>
  <si>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</si>
  <si>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</si>
  <si>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</si>
  <si>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</si>
  <si>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</si>
  <si>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</si>
  <si>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</si>
  <si>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</si>
  <si>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</si>
  <si>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</si>
  <si>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</si>
  <si>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</si>
  <si>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</si>
  <si>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</si>
  <si>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</si>
  <si>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</si>
  <si>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</si>
  <si>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</si>
  <si>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</si>
  <si>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</si>
  <si>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</si>
  <si>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</si>
  <si>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</si>
  <si>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</si>
  <si>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</si>
  <si>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</si>
  <si>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</si>
  <si>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</si>
  <si>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</si>
  <si>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</si>
  <si>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</si>
  <si>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</si>
  <si>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</si>
  <si>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</si>
  <si>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</si>
  <si>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</si>
  <si>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</si>
  <si>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</si>
  <si>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</si>
  <si>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</si>
  <si>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</si>
  <si>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</si>
  <si>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</si>
  <si>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</si>
  <si>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</si>
  <si>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</si>
  <si>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</si>
  <si>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</si>
  <si>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</si>
  <si>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</si>
  <si>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</si>
  <si>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</si>
  <si>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</si>
  <si>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</si>
  <si>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</si>
  <si>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</si>
  <si>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</si>
  <si>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</si>
  <si>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</si>
  <si>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</si>
  <si>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</si>
  <si>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</si>
  <si>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</si>
  <si>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</si>
  <si>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</si>
  <si>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</si>
  <si>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</si>
  <si>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</si>
  <si>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</si>
  <si>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</si>
  <si>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</si>
  <si>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</si>
  <si>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</si>
  <si>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</si>
  <si>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</si>
  <si>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</si>
  <si>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</si>
  <si>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</si>
  <si>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</si>
  <si>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</si>
  <si>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</si>
  <si>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</si>
  <si>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</si>
  <si>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</si>
  <si>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</si>
  <si>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</si>
  <si>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</si>
  <si>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</si>
  <si>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</si>
  <si>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</si>
  <si>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</si>
  <si>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</si>
  <si>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</si>
  <si>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</si>
  <si>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</si>
  <si>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</si>
  <si>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</si>
  <si>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</si>
  <si>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</si>
  <si>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</si>
  <si>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</si>
  <si>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</si>
  <si>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</si>
  <si>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</si>
  <si>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</si>
  <si>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</si>
  <si>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</si>
  <si>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</si>
  <si>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</si>
  <si>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</si>
  <si>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</si>
  <si>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</si>
  <si>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</si>
  <si>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</si>
  <si>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</si>
  <si>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</si>
  <si>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</si>
  <si>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</si>
  <si>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</si>
  <si>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</si>
  <si>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</si>
  <si>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</si>
  <si>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</si>
  <si>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</si>
  <si>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</si>
  <si>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</si>
  <si>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</si>
  <si>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</si>
  <si>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</si>
  <si>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</si>
  <si>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</si>
  <si>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</si>
  <si>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</si>
  <si>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</si>
  <si>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</si>
  <si>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</si>
  <si>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</si>
  <si>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</si>
  <si>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</si>
  <si>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</si>
  <si>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</si>
  <si>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</si>
  <si>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</si>
  <si>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</si>
  <si>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</si>
  <si>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</si>
  <si>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</si>
  <si>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</si>
  <si>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</si>
  <si>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</si>
  <si>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</si>
  <si>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</si>
  <si>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</si>
  <si>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</si>
  <si>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</si>
  <si>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</si>
  <si>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</si>
  <si>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</si>
  <si>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</si>
  <si>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</si>
  <si>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</si>
  <si>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</si>
  <si>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</si>
  <si>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</si>
  <si>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</si>
  <si>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</si>
  <si>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</si>
  <si>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</si>
  <si>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</si>
  <si>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</si>
  <si>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</si>
  <si>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</si>
  <si>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</si>
  <si>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</si>
  <si>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</si>
  <si>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</si>
  <si>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</si>
  <si>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</si>
  <si>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</si>
  <si>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</si>
  <si>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</si>
  <si>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</si>
  <si>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</si>
  <si>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</si>
  <si>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</si>
  <si>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</si>
  <si>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</si>
  <si>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</si>
  <si>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</si>
  <si>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</si>
  <si>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</si>
  <si>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</si>
  <si>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</si>
  <si>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</si>
  <si>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</si>
  <si>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</si>
  <si>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</si>
  <si>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</si>
  <si>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</si>
  <si>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</si>
  <si>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</si>
  <si>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</si>
  <si>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</si>
  <si>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</si>
  <si>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</si>
  <si>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</si>
  <si>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</si>
  <si>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</si>
  <si>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</si>
  <si>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</si>
  <si>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</si>
  <si>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</si>
  <si>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</si>
  <si>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</si>
  <si>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</si>
  <si>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</si>
  <si>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</si>
  <si>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</si>
  <si>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</si>
  <si>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</si>
  <si>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</si>
  <si>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</si>
  <si>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</si>
  <si>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</si>
  <si>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</si>
  <si>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</si>
  <si>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</si>
  <si>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</si>
  <si>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</si>
  <si>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</si>
  <si>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</si>
  <si>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</si>
  <si>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</si>
  <si>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</si>
  <si>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</si>
  <si>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</si>
  <si>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</si>
  <si>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</si>
  <si>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</si>
  <si>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</si>
  <si>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</si>
  <si>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</si>
  <si>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</si>
  <si>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</si>
  <si>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</si>
  <si>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</si>
  <si>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</si>
  <si>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</si>
  <si>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</si>
  <si>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</si>
  <si>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</si>
  <si>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</si>
  <si>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</si>
  <si>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</si>
  <si>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</si>
  <si>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</si>
  <si>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</si>
  <si>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</si>
  <si>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</si>
  <si>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</si>
  <si>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</si>
  <si>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</si>
  <si>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</si>
  <si>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</si>
  <si>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</si>
  <si>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</si>
  <si>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</si>
  <si>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</si>
  <si>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</si>
  <si>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</si>
  <si>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</si>
  <si>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</si>
  <si>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</si>
  <si>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</si>
  <si>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</si>
  <si>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</si>
  <si>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</si>
  <si>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</si>
  <si>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</si>
  <si>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</si>
  <si>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</si>
  <si>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</si>
  <si>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</si>
  <si>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</si>
  <si>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</si>
  <si>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</si>
  <si>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</si>
  <si>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</si>
  <si>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</si>
  <si>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</si>
  <si>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</si>
  <si>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</si>
  <si>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</si>
  <si>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</si>
  <si>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</si>
  <si>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</si>
  <si>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</si>
  <si>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</si>
  <si>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</si>
  <si>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</si>
  <si>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</si>
  <si>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</si>
  <si>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</si>
  <si>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</si>
  <si>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</si>
  <si>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</si>
  <si>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</si>
  <si>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</si>
  <si>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</si>
  <si>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</si>
  <si>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</si>
  <si>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</si>
  <si>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</si>
  <si>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</si>
  <si>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</si>
  <si>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</si>
  <si>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</si>
  <si>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</si>
  <si>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</si>
  <si>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</si>
  <si>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</si>
  <si>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</si>
  <si>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</si>
  <si>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</si>
  <si>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</si>
  <si>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</si>
  <si>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</si>
  <si>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</si>
  <si>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</si>
  <si>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</si>
  <si>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</si>
  <si>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</si>
  <si>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</si>
  <si>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</si>
  <si>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</si>
  <si>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</si>
  <si>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</si>
  <si>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</si>
  <si>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</si>
  <si>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</si>
  <si>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</si>
  <si>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</si>
  <si>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</si>
  <si>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</si>
  <si>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</si>
  <si>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</si>
  <si>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</si>
  <si>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</si>
  <si>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</si>
  <si>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</si>
  <si>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</si>
  <si>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</si>
  <si>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</si>
  <si>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</si>
  <si>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</si>
  <si>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</si>
  <si>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</si>
  <si>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</si>
  <si>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</si>
  <si>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</si>
  <si>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</si>
  <si>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</si>
  <si>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</si>
  <si>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</si>
  <si>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</si>
  <si>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</si>
  <si>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</si>
  <si>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</si>
  <si>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</si>
  <si>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</si>
  <si>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</si>
  <si>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</si>
  <si>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</si>
  <si>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</si>
  <si>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</si>
  <si>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</si>
  <si>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</si>
  <si>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</si>
  <si>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</si>
  <si>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</si>
  <si>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</si>
  <si>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</si>
  <si>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</si>
  <si>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</si>
  <si>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</si>
  <si>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</si>
  <si>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</si>
  <si>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</si>
  <si>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</si>
  <si>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</si>
  <si>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</si>
  <si>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</si>
  <si>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</si>
  <si>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</si>
  <si>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</si>
  <si>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</si>
  <si>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</si>
  <si>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</si>
  <si>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</si>
  <si>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</si>
  <si>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</si>
  <si>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</si>
  <si>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</si>
  <si>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</si>
  <si>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</si>
  <si>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</si>
  <si>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</si>
  <si>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</si>
  <si>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</si>
  <si>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</si>
  <si>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</si>
  <si>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</si>
  <si>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</si>
  <si>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</si>
  <si>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</si>
  <si>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</si>
  <si>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</si>
  <si>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</si>
  <si>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</si>
  <si>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</si>
  <si>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</si>
  <si>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</si>
  <si>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</si>
  <si>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</si>
  <si>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</si>
  <si>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</si>
  <si>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</si>
  <si>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</si>
  <si>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</si>
  <si>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</si>
  <si>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</si>
  <si>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</si>
  <si>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</si>
  <si>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</si>
  <si>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</si>
  <si>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</si>
  <si>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</si>
  <si>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</si>
  <si>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</si>
  <si>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</si>
  <si>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</si>
  <si>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</si>
  <si>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</si>
  <si>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</si>
  <si>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</si>
  <si>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</si>
  <si>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</si>
  <si>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</si>
  <si>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</si>
  <si>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</si>
  <si>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</si>
  <si>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</si>
  <si>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</si>
  <si>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</si>
  <si>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</si>
  <si>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</si>
  <si>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</si>
  <si>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</si>
  <si>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</si>
  <si>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</si>
  <si>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</si>
  <si>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</si>
  <si>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</si>
  <si>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</si>
  <si>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</si>
  <si>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</si>
  <si>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</si>
  <si>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</si>
  <si>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</si>
  <si>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</si>
  <si>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</si>
  <si>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</si>
  <si>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</si>
  <si>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</si>
  <si>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</si>
  <si>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</si>
  <si>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</si>
  <si>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</si>
  <si>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</si>
  <si>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</si>
  <si>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</si>
  <si>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</si>
  <si>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</si>
  <si>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</si>
  <si>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</si>
  <si>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</si>
  <si>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</si>
  <si>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</si>
  <si>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</si>
  <si>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</si>
  <si>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</si>
  <si>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</si>
  <si>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</si>
  <si>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</si>
  <si>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</si>
  <si>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</si>
  <si>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</si>
  <si>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</si>
  <si>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</si>
  <si>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</si>
  <si>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</si>
  <si>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</si>
  <si>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</si>
  <si>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</si>
  <si>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</si>
  <si>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</si>
  <si>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</si>
  <si>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</si>
  <si>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</si>
  <si>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</si>
  <si>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</si>
  <si>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</si>
  <si>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</si>
  <si>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</si>
  <si>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</si>
  <si>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</si>
  <si>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</si>
  <si>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</si>
  <si>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</si>
  <si>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</si>
  <si>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</si>
  <si>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</si>
  <si>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</si>
  <si>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</si>
  <si>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</si>
  <si>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</si>
  <si>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</si>
  <si>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</si>
  <si>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</si>
  <si>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</si>
  <si>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</si>
  <si>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</si>
  <si>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</si>
  <si>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</si>
  <si>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</si>
  <si>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</si>
  <si>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</si>
  <si>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</si>
  <si>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</si>
  <si>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</si>
  <si>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</si>
  <si>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</si>
  <si>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</si>
  <si>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</si>
  <si>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</si>
  <si>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</si>
  <si>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</si>
  <si>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</si>
  <si>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</si>
  <si>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</si>
  <si>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</si>
  <si>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</si>
  <si>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</si>
  <si>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</si>
  <si>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</si>
  <si>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</si>
  <si>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</si>
  <si>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</si>
  <si>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</si>
  <si>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</si>
  <si>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</si>
  <si>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</si>
  <si>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</si>
  <si>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</si>
  <si>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</si>
  <si>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</si>
  <si>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</si>
  <si>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</si>
  <si>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</si>
  <si>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</si>
  <si>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</si>
  <si>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</si>
  <si>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</si>
  <si>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</si>
  <si>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</si>
  <si>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</si>
  <si>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</si>
  <si>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</si>
  <si>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</si>
  <si>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</si>
  <si>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</si>
  <si>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</si>
  <si>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</si>
  <si>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</si>
  <si>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</si>
  <si>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</si>
  <si>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</si>
  <si>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</si>
  <si>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</si>
  <si>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</si>
  <si>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</si>
  <si>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</si>
  <si>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</si>
  <si>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</si>
  <si>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</si>
  <si>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</si>
  <si>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</si>
  <si>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</si>
  <si>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</si>
  <si>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</si>
  <si>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</si>
  <si>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</si>
  <si>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</si>
  <si>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</si>
  <si>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</si>
  <si>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</si>
  <si>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>Closed</t>
  </si>
  <si>
    <t xml:space="preserve">Gil Carrera, Santiago </t>
  </si>
  <si>
    <t xml:space="preserve">Brioso Luciano, Cristino </t>
  </si>
  <si>
    <t>ReservaC Norte</t>
  </si>
  <si>
    <t>335819579</t>
  </si>
  <si>
    <t>335819393</t>
  </si>
  <si>
    <t>335819777</t>
  </si>
  <si>
    <t>335819613</t>
  </si>
  <si>
    <t>335820050</t>
  </si>
  <si>
    <t>335820027</t>
  </si>
  <si>
    <t>335820018</t>
  </si>
  <si>
    <t>335820007</t>
  </si>
  <si>
    <t>335820101</t>
  </si>
  <si>
    <t>335820092</t>
  </si>
  <si>
    <t>335820083</t>
  </si>
  <si>
    <t>335820514</t>
  </si>
  <si>
    <t>335820513</t>
  </si>
  <si>
    <t>335820512</t>
  </si>
  <si>
    <t>335820510</t>
  </si>
  <si>
    <t>335820509</t>
  </si>
  <si>
    <t>335820508</t>
  </si>
  <si>
    <t>335820507</t>
  </si>
  <si>
    <t>335820506</t>
  </si>
  <si>
    <t>335820505</t>
  </si>
  <si>
    <t>335820503</t>
  </si>
  <si>
    <t>335820502</t>
  </si>
  <si>
    <t>335820500</t>
  </si>
  <si>
    <t>335820499</t>
  </si>
  <si>
    <t>335820472</t>
  </si>
  <si>
    <t>335820471</t>
  </si>
  <si>
    <t>335820457</t>
  </si>
  <si>
    <t>335820456</t>
  </si>
  <si>
    <t>335820455</t>
  </si>
  <si>
    <t>335820453</t>
  </si>
  <si>
    <t>335820452</t>
  </si>
  <si>
    <t>335820451</t>
  </si>
  <si>
    <t>335820287</t>
  </si>
  <si>
    <t>335820263</t>
  </si>
  <si>
    <t>335820528</t>
  </si>
  <si>
    <t>335820527</t>
  </si>
  <si>
    <t>335820526</t>
  </si>
  <si>
    <t>335820525</t>
  </si>
  <si>
    <t>335820524</t>
  </si>
  <si>
    <t>335820523</t>
  </si>
  <si>
    <t>335820522</t>
  </si>
  <si>
    <t>335820521</t>
  </si>
  <si>
    <t>335820520</t>
  </si>
  <si>
    <t>13 Marzo de 2021</t>
  </si>
  <si>
    <t xml:space="preserve"> Gcia Cajeros Automaticos</t>
  </si>
  <si>
    <t>335820531 </t>
  </si>
  <si>
    <t>335820535</t>
  </si>
  <si>
    <t>335820534</t>
  </si>
  <si>
    <t>335820533</t>
  </si>
  <si>
    <t>335820532</t>
  </si>
  <si>
    <t>335820539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</si>
</sst>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2"/>
      <tableStyleElement type="headerRow" dxfId="171"/>
      <tableStyleElement type="totalRow" dxfId="170"/>
      <tableStyleElement type="firstColumn" dxfId="169"/>
      <tableStyleElement type="lastColumn" dxfId="168"/>
      <tableStyleElement type="firstRowStripe" dxfId="167"/>
      <tableStyleElement type="firstColumnStripe" dxfId="1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28620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57"/>
  <sheetViews>
    <sheetView tabSelected="1" zoomScale="80" zoomScaleNormal="80" workbookViewId="0">
      <pane ySplit="4" topLeftCell="A5" activePane="bottomLeft" state="frozen"/>
      <selection pane="bottomLeft" activeCell="E57" sqref="E57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30" style="94" bestFit="1" customWidth="1"/>
    <col min="5" max="5" width="12.28515625" style="90" bestFit="1" customWidth="1"/>
    <col min="6" max="6" width="11.7109375" style="48" bestFit="1" customWidth="1"/>
    <col min="7" max="7" width="54.140625" style="48" bestFit="1" customWidth="1"/>
    <col min="8" max="8" width="3.140625" style="48" bestFit="1" customWidth="1"/>
    <col min="9" max="10" width="4.42578125" style="48" bestFit="1" customWidth="1"/>
    <col min="11" max="11" width="5" style="48" bestFit="1" customWidth="1"/>
    <col min="12" max="12" width="49.85546875" style="48" bestFit="1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16.7109375" style="74" bestFit="1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2554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s="102" customFormat="1" ht="18" x14ac:dyDescent="0.25">
      <c r="A5" s="96" t="str">
        <f>VLOOKUP(E5,'LISTADO ATM'!$A$2:$C$901,3,0)</f>
        <v>ESTE</v>
      </c>
      <c r="B5" s="113">
        <v>335815240</v>
      </c>
      <c r="C5" s="97">
        <v>44264.038680555554</v>
      </c>
      <c r="D5" s="96" t="s">
        <v>2189</v>
      </c>
      <c r="E5" s="106">
        <v>859</v>
      </c>
      <c r="F5" s="96" t="str">
        <f>VLOOKUP(E5,VIP!$A$2:$O11759,2,0)</f>
        <v>DRBR859</v>
      </c>
      <c r="G5" s="96" t="str">
        <f>VLOOKUP(E5,'LISTADO ATM'!$A$2:$B$900,2,0)</f>
        <v xml:space="preserve">ATM Hotel Vista Sol (Punta Cana) </v>
      </c>
      <c r="H5" s="96" t="str">
        <f>VLOOKUP(E5,VIP!$A$2:$O16680,7,FALSE)</f>
        <v>Si</v>
      </c>
      <c r="I5" s="96" t="str">
        <f>VLOOKUP(E5,VIP!$A$2:$O8645,8,FALSE)</f>
        <v>Si</v>
      </c>
      <c r="J5" s="96" t="str">
        <f>VLOOKUP(E5,VIP!$A$2:$O8595,8,FALSE)</f>
        <v>Si</v>
      </c>
      <c r="K5" s="96" t="str">
        <f>VLOOKUP(E5,VIP!$A$2:$O12169,6,0)</f>
        <v>NO</v>
      </c>
      <c r="L5" s="98" t="s">
        <v>2254</v>
      </c>
      <c r="M5" s="99" t="s">
        <v>2469</v>
      </c>
      <c r="N5" s="99" t="s">
        <v>2507</v>
      </c>
      <c r="O5" s="96" t="s">
        <v>2478</v>
      </c>
      <c r="P5" s="101"/>
      <c r="Q5" s="100" t="s">
        <v>2254</v>
      </c>
    </row>
    <row r="6" spans="1:18" s="102" customFormat="1" ht="18" x14ac:dyDescent="0.25">
      <c r="A6" s="96" t="str">
        <f>VLOOKUP(E6,'LISTADO ATM'!$A$2:$C$901,3,0)</f>
        <v>DISTRITO NACIONAL</v>
      </c>
      <c r="B6" s="113">
        <v>335818059</v>
      </c>
      <c r="C6" s="97">
        <v>44265.86347222222</v>
      </c>
      <c r="D6" s="96" t="s">
        <v>2189</v>
      </c>
      <c r="E6" s="106">
        <v>406</v>
      </c>
      <c r="F6" s="96" t="str">
        <f>VLOOKUP(E6,VIP!$A$2:$O11850,2,0)</f>
        <v>DRBR406</v>
      </c>
      <c r="G6" s="96" t="str">
        <f>VLOOKUP(E6,'LISTADO ATM'!$A$2:$B$900,2,0)</f>
        <v xml:space="preserve">ATM UNP Plaza Lama Máximo Gómez </v>
      </c>
      <c r="H6" s="96" t="str">
        <f>VLOOKUP(E6,VIP!$A$2:$O16771,7,FALSE)</f>
        <v>Si</v>
      </c>
      <c r="I6" s="96" t="str">
        <f>VLOOKUP(E6,VIP!$A$2:$O8736,8,FALSE)</f>
        <v>Si</v>
      </c>
      <c r="J6" s="96" t="str">
        <f>VLOOKUP(E6,VIP!$A$2:$O8686,8,FALSE)</f>
        <v>Si</v>
      </c>
      <c r="K6" s="96" t="str">
        <f>VLOOKUP(E6,VIP!$A$2:$O12260,6,0)</f>
        <v>SI</v>
      </c>
      <c r="L6" s="98" t="s">
        <v>2228</v>
      </c>
      <c r="M6" s="99" t="s">
        <v>2469</v>
      </c>
      <c r="N6" s="99" t="s">
        <v>2500</v>
      </c>
      <c r="O6" s="96" t="s">
        <v>2478</v>
      </c>
      <c r="P6" s="128"/>
      <c r="Q6" s="100" t="s">
        <v>2228</v>
      </c>
    </row>
    <row r="7" spans="1:18" s="102" customFormat="1" ht="18" x14ac:dyDescent="0.25">
      <c r="A7" s="96" t="str">
        <f>VLOOKUP(E7,'LISTADO ATM'!$A$2:$C$901,3,0)</f>
        <v>DISTRITO NACIONAL</v>
      </c>
      <c r="B7" s="113">
        <v>335818579</v>
      </c>
      <c r="C7" s="97">
        <v>44266.458113425928</v>
      </c>
      <c r="D7" s="96" t="s">
        <v>2189</v>
      </c>
      <c r="E7" s="106">
        <v>970</v>
      </c>
      <c r="F7" s="96" t="str">
        <f>VLOOKUP(E7,VIP!$A$2:$O11857,2,0)</f>
        <v>DRBR970</v>
      </c>
      <c r="G7" s="96" t="str">
        <f>VLOOKUP(E7,'LISTADO ATM'!$A$2:$B$900,2,0)</f>
        <v xml:space="preserve">ATM S/M Olé Haina </v>
      </c>
      <c r="H7" s="96" t="str">
        <f>VLOOKUP(E7,VIP!$A$2:$O16778,7,FALSE)</f>
        <v>Si</v>
      </c>
      <c r="I7" s="96" t="str">
        <f>VLOOKUP(E7,VIP!$A$2:$O8743,8,FALSE)</f>
        <v>Si</v>
      </c>
      <c r="J7" s="96" t="str">
        <f>VLOOKUP(E7,VIP!$A$2:$O8693,8,FALSE)</f>
        <v>Si</v>
      </c>
      <c r="K7" s="96" t="str">
        <f>VLOOKUP(E7,VIP!$A$2:$O12267,6,0)</f>
        <v>NO</v>
      </c>
      <c r="L7" s="98" t="s">
        <v>2254</v>
      </c>
      <c r="M7" s="99" t="s">
        <v>2469</v>
      </c>
      <c r="N7" s="99" t="s">
        <v>2500</v>
      </c>
      <c r="O7" s="96" t="s">
        <v>2478</v>
      </c>
      <c r="P7" s="128"/>
      <c r="Q7" s="99" t="s">
        <v>2254</v>
      </c>
    </row>
    <row r="8" spans="1:18" s="102" customFormat="1" ht="18" x14ac:dyDescent="0.25">
      <c r="A8" s="96" t="str">
        <f>VLOOKUP(E8,'LISTADO ATM'!$A$2:$C$901,3,0)</f>
        <v>DISTRITO NACIONAL</v>
      </c>
      <c r="B8" s="113">
        <v>335818669</v>
      </c>
      <c r="C8" s="97">
        <v>44266.497141203705</v>
      </c>
      <c r="D8" s="96" t="s">
        <v>2189</v>
      </c>
      <c r="E8" s="106">
        <v>545</v>
      </c>
      <c r="F8" s="96" t="str">
        <f>VLOOKUP(E8,VIP!$A$2:$O11855,2,0)</f>
        <v>DRBR995</v>
      </c>
      <c r="G8" s="96" t="str">
        <f>VLOOKUP(E8,'LISTADO ATM'!$A$2:$B$900,2,0)</f>
        <v xml:space="preserve">ATM Oficina Isabel La Católica II  </v>
      </c>
      <c r="H8" s="96" t="str">
        <f>VLOOKUP(E8,VIP!$A$2:$O16776,7,FALSE)</f>
        <v>Si</v>
      </c>
      <c r="I8" s="96" t="str">
        <f>VLOOKUP(E8,VIP!$A$2:$O8741,8,FALSE)</f>
        <v>Si</v>
      </c>
      <c r="J8" s="96" t="str">
        <f>VLOOKUP(E8,VIP!$A$2:$O8691,8,FALSE)</f>
        <v>Si</v>
      </c>
      <c r="K8" s="96" t="str">
        <f>VLOOKUP(E8,VIP!$A$2:$O12265,6,0)</f>
        <v>NO</v>
      </c>
      <c r="L8" s="98" t="s">
        <v>2228</v>
      </c>
      <c r="M8" s="99" t="s">
        <v>2469</v>
      </c>
      <c r="N8" s="99" t="s">
        <v>2476</v>
      </c>
      <c r="O8" s="96" t="s">
        <v>2478</v>
      </c>
      <c r="P8" s="128"/>
      <c r="Q8" s="99" t="s">
        <v>2228</v>
      </c>
    </row>
    <row r="9" spans="1:18" s="102" customFormat="1" ht="18" x14ac:dyDescent="0.25">
      <c r="A9" s="96" t="str">
        <f>VLOOKUP(E9,'LISTADO ATM'!$A$2:$C$901,3,0)</f>
        <v>NORTE</v>
      </c>
      <c r="B9" s="113" t="s">
        <v>2512</v>
      </c>
      <c r="C9" s="97">
        <v>44267.357766203706</v>
      </c>
      <c r="D9" s="96" t="s">
        <v>2510</v>
      </c>
      <c r="E9" s="106">
        <v>746</v>
      </c>
      <c r="F9" s="96" t="str">
        <f>VLOOKUP(E9,VIP!$A$2:$O11864,2,0)</f>
        <v>DRBR156</v>
      </c>
      <c r="G9" s="96" t="str">
        <f>VLOOKUP(E9,'LISTADO ATM'!$A$2:$B$900,2,0)</f>
        <v xml:space="preserve">ATM Oficina Las Terrenas </v>
      </c>
      <c r="H9" s="96" t="str">
        <f>VLOOKUP(E9,VIP!$A$2:$O16785,7,FALSE)</f>
        <v>Si</v>
      </c>
      <c r="I9" s="96" t="str">
        <f>VLOOKUP(E9,VIP!$A$2:$O8750,8,FALSE)</f>
        <v>Si</v>
      </c>
      <c r="J9" s="96" t="str">
        <f>VLOOKUP(E9,VIP!$A$2:$O8700,8,FALSE)</f>
        <v>Si</v>
      </c>
      <c r="K9" s="96" t="str">
        <f>VLOOKUP(E9,VIP!$A$2:$O12274,6,0)</f>
        <v>SI</v>
      </c>
      <c r="L9" s="98" t="s">
        <v>2462</v>
      </c>
      <c r="M9" s="99" t="s">
        <v>2469</v>
      </c>
      <c r="N9" s="99" t="s">
        <v>2476</v>
      </c>
      <c r="O9" s="96" t="s">
        <v>2509</v>
      </c>
      <c r="P9" s="128"/>
      <c r="Q9" s="100" t="s">
        <v>2462</v>
      </c>
    </row>
    <row r="10" spans="1:18" s="102" customFormat="1" ht="18" x14ac:dyDescent="0.25">
      <c r="A10" s="96" t="str">
        <f>VLOOKUP(E10,'LISTADO ATM'!$A$2:$C$901,3,0)</f>
        <v>DISTRITO NACIONAL</v>
      </c>
      <c r="B10" s="113" t="s">
        <v>2511</v>
      </c>
      <c r="C10" s="97">
        <v>44267.40457175926</v>
      </c>
      <c r="D10" s="96" t="s">
        <v>2189</v>
      </c>
      <c r="E10" s="106">
        <v>539</v>
      </c>
      <c r="F10" s="96" t="str">
        <f>VLOOKUP(E10,VIP!$A$2:$O11861,2,0)</f>
        <v>DRBR539</v>
      </c>
      <c r="G10" s="96" t="str">
        <f>VLOOKUP(E10,'LISTADO ATM'!$A$2:$B$900,2,0)</f>
        <v>ATM S/M La Cadena Los Proceres</v>
      </c>
      <c r="H10" s="96" t="str">
        <f>VLOOKUP(E10,VIP!$A$2:$O16782,7,FALSE)</f>
        <v>Si</v>
      </c>
      <c r="I10" s="96" t="str">
        <f>VLOOKUP(E10,VIP!$A$2:$O8747,8,FALSE)</f>
        <v>Si</v>
      </c>
      <c r="J10" s="96" t="str">
        <f>VLOOKUP(E10,VIP!$A$2:$O8697,8,FALSE)</f>
        <v>Si</v>
      </c>
      <c r="K10" s="96" t="str">
        <f>VLOOKUP(E10,VIP!$A$2:$O12271,6,0)</f>
        <v>NO</v>
      </c>
      <c r="L10" s="98" t="s">
        <v>2434</v>
      </c>
      <c r="M10" s="99" t="s">
        <v>2469</v>
      </c>
      <c r="N10" s="99" t="s">
        <v>2476</v>
      </c>
      <c r="O10" s="96" t="s">
        <v>2478</v>
      </c>
      <c r="P10" s="128"/>
      <c r="Q10" s="100" t="s">
        <v>2434</v>
      </c>
    </row>
    <row r="11" spans="1:18" s="102" customFormat="1" ht="18" x14ac:dyDescent="0.25">
      <c r="A11" s="96" t="str">
        <f>VLOOKUP(E11,'LISTADO ATM'!$A$2:$C$901,3,0)</f>
        <v>DISTRITO NACIONAL</v>
      </c>
      <c r="B11" s="113" t="s">
        <v>2514</v>
      </c>
      <c r="C11" s="97">
        <v>44267.410532407404</v>
      </c>
      <c r="D11" s="96" t="s">
        <v>2189</v>
      </c>
      <c r="E11" s="106">
        <v>785</v>
      </c>
      <c r="F11" s="96" t="str">
        <f>VLOOKUP(E11,VIP!$A$2:$O11880,2,0)</f>
        <v>DRBR785</v>
      </c>
      <c r="G11" s="96" t="str">
        <f>VLOOKUP(E11,'LISTADO ATM'!$A$2:$B$900,2,0)</f>
        <v xml:space="preserve">ATM S/M Nacional Máximo Gómez </v>
      </c>
      <c r="H11" s="96" t="str">
        <f>VLOOKUP(E11,VIP!$A$2:$O16801,7,FALSE)</f>
        <v>Si</v>
      </c>
      <c r="I11" s="96" t="str">
        <f>VLOOKUP(E11,VIP!$A$2:$O8766,8,FALSE)</f>
        <v>Si</v>
      </c>
      <c r="J11" s="96" t="str">
        <f>VLOOKUP(E11,VIP!$A$2:$O8716,8,FALSE)</f>
        <v>Si</v>
      </c>
      <c r="K11" s="96" t="str">
        <f>VLOOKUP(E11,VIP!$A$2:$O12290,6,0)</f>
        <v>NO</v>
      </c>
      <c r="L11" s="98" t="s">
        <v>2254</v>
      </c>
      <c r="M11" s="99" t="s">
        <v>2469</v>
      </c>
      <c r="N11" s="99" t="s">
        <v>2476</v>
      </c>
      <c r="O11" s="96" t="s">
        <v>2478</v>
      </c>
      <c r="P11" s="128"/>
      <c r="Q11" s="100" t="s">
        <v>2254</v>
      </c>
    </row>
    <row r="12" spans="1:18" s="102" customFormat="1" ht="18" x14ac:dyDescent="0.25">
      <c r="A12" s="96" t="str">
        <f>VLOOKUP(E12,'LISTADO ATM'!$A$2:$C$901,3,0)</f>
        <v>DISTRITO NACIONAL</v>
      </c>
      <c r="B12" s="113" t="s">
        <v>2513</v>
      </c>
      <c r="C12" s="97">
        <v>44267.453877314816</v>
      </c>
      <c r="D12" s="96" t="s">
        <v>2189</v>
      </c>
      <c r="E12" s="106">
        <v>967</v>
      </c>
      <c r="F12" s="96" t="str">
        <f>VLOOKUP(E12,VIP!$A$2:$O11873,2,0)</f>
        <v>DRBR967</v>
      </c>
      <c r="G12" s="96" t="str">
        <f>VLOOKUP(E12,'LISTADO ATM'!$A$2:$B$900,2,0)</f>
        <v xml:space="preserve">ATM UNP Hiper Olé Autopista Duarte </v>
      </c>
      <c r="H12" s="96" t="str">
        <f>VLOOKUP(E12,VIP!$A$2:$O16794,7,FALSE)</f>
        <v>Si</v>
      </c>
      <c r="I12" s="96" t="str">
        <f>VLOOKUP(E12,VIP!$A$2:$O8759,8,FALSE)</f>
        <v>Si</v>
      </c>
      <c r="J12" s="96" t="str">
        <f>VLOOKUP(E12,VIP!$A$2:$O8709,8,FALSE)</f>
        <v>Si</v>
      </c>
      <c r="K12" s="96" t="str">
        <f>VLOOKUP(E12,VIP!$A$2:$O12283,6,0)</f>
        <v>NO</v>
      </c>
      <c r="L12" s="98" t="s">
        <v>2228</v>
      </c>
      <c r="M12" s="99" t="s">
        <v>2469</v>
      </c>
      <c r="N12" s="99" t="s">
        <v>2476</v>
      </c>
      <c r="O12" s="96" t="s">
        <v>2478</v>
      </c>
      <c r="P12" s="128"/>
      <c r="Q12" s="100" t="s">
        <v>2228</v>
      </c>
    </row>
    <row r="13" spans="1:18" s="102" customFormat="1" ht="18" x14ac:dyDescent="0.25">
      <c r="A13" s="96" t="str">
        <f>VLOOKUP(E13,'LISTADO ATM'!$A$2:$C$901,3,0)</f>
        <v>SUR</v>
      </c>
      <c r="B13" s="113" t="s">
        <v>2518</v>
      </c>
      <c r="C13" s="97">
        <v>44267.52171296296</v>
      </c>
      <c r="D13" s="96" t="s">
        <v>2501</v>
      </c>
      <c r="E13" s="106">
        <v>750</v>
      </c>
      <c r="F13" s="96" t="str">
        <f>VLOOKUP(E13,VIP!$A$2:$O11882,2,0)</f>
        <v>DRBR265</v>
      </c>
      <c r="G13" s="96" t="str">
        <f>VLOOKUP(E13,'LISTADO ATM'!$A$2:$B$900,2,0)</f>
        <v xml:space="preserve">ATM UNP Duvergé </v>
      </c>
      <c r="H13" s="96" t="str">
        <f>VLOOKUP(E13,VIP!$A$2:$O16803,7,FALSE)</f>
        <v>Si</v>
      </c>
      <c r="I13" s="96" t="str">
        <f>VLOOKUP(E13,VIP!$A$2:$O8768,8,FALSE)</f>
        <v>Si</v>
      </c>
      <c r="J13" s="96" t="str">
        <f>VLOOKUP(E13,VIP!$A$2:$O8718,8,FALSE)</f>
        <v>Si</v>
      </c>
      <c r="K13" s="96" t="str">
        <f>VLOOKUP(E13,VIP!$A$2:$O12292,6,0)</f>
        <v>SI</v>
      </c>
      <c r="L13" s="98" t="s">
        <v>2430</v>
      </c>
      <c r="M13" s="99" t="s">
        <v>2469</v>
      </c>
      <c r="N13" s="99" t="s">
        <v>2476</v>
      </c>
      <c r="O13" s="96" t="s">
        <v>2502</v>
      </c>
      <c r="P13" s="128"/>
      <c r="Q13" s="100" t="s">
        <v>2430</v>
      </c>
    </row>
    <row r="14" spans="1:18" s="102" customFormat="1" ht="18" x14ac:dyDescent="0.25">
      <c r="A14" s="96" t="str">
        <f>VLOOKUP(E14,'LISTADO ATM'!$A$2:$C$901,3,0)</f>
        <v>DISTRITO NACIONAL</v>
      </c>
      <c r="B14" s="113" t="s">
        <v>2517</v>
      </c>
      <c r="C14" s="97">
        <v>44267.527685185189</v>
      </c>
      <c r="D14" s="96" t="s">
        <v>2189</v>
      </c>
      <c r="E14" s="106">
        <v>887</v>
      </c>
      <c r="F14" s="96" t="str">
        <f>VLOOKUP(E14,VIP!$A$2:$O11879,2,0)</f>
        <v>DRBR887</v>
      </c>
      <c r="G14" s="96" t="str">
        <f>VLOOKUP(E14,'LISTADO ATM'!$A$2:$B$900,2,0)</f>
        <v>ATM S/M Bravo Los Proceres</v>
      </c>
      <c r="H14" s="96" t="str">
        <f>VLOOKUP(E14,VIP!$A$2:$O16800,7,FALSE)</f>
        <v>Si</v>
      </c>
      <c r="I14" s="96" t="str">
        <f>VLOOKUP(E14,VIP!$A$2:$O8765,8,FALSE)</f>
        <v>Si</v>
      </c>
      <c r="J14" s="96" t="str">
        <f>VLOOKUP(E14,VIP!$A$2:$O8715,8,FALSE)</f>
        <v>Si</v>
      </c>
      <c r="K14" s="96" t="str">
        <f>VLOOKUP(E14,VIP!$A$2:$O12289,6,0)</f>
        <v>NO</v>
      </c>
      <c r="L14" s="98" t="s">
        <v>2254</v>
      </c>
      <c r="M14" s="99" t="s">
        <v>2469</v>
      </c>
      <c r="N14" s="99" t="s">
        <v>2500</v>
      </c>
      <c r="O14" s="96" t="s">
        <v>2478</v>
      </c>
      <c r="P14" s="128"/>
      <c r="Q14" s="100" t="s">
        <v>2254</v>
      </c>
    </row>
    <row r="15" spans="1:18" s="102" customFormat="1" ht="18" x14ac:dyDescent="0.25">
      <c r="A15" s="96" t="str">
        <f>VLOOKUP(E15,'LISTADO ATM'!$A$2:$C$901,3,0)</f>
        <v>DISTRITO NACIONAL</v>
      </c>
      <c r="B15" s="113" t="s">
        <v>2516</v>
      </c>
      <c r="C15" s="97">
        <v>44267.530474537038</v>
      </c>
      <c r="D15" s="96" t="s">
        <v>2189</v>
      </c>
      <c r="E15" s="106">
        <v>929</v>
      </c>
      <c r="F15" s="96" t="str">
        <f>VLOOKUP(E15,VIP!$A$2:$O11878,2,0)</f>
        <v>DRBR929</v>
      </c>
      <c r="G15" s="96" t="str">
        <f>VLOOKUP(E15,'LISTADO ATM'!$A$2:$B$900,2,0)</f>
        <v>ATM Autoservicio Nacional El Conde</v>
      </c>
      <c r="H15" s="96" t="str">
        <f>VLOOKUP(E15,VIP!$A$2:$O16799,7,FALSE)</f>
        <v>Si</v>
      </c>
      <c r="I15" s="96" t="str">
        <f>VLOOKUP(E15,VIP!$A$2:$O8764,8,FALSE)</f>
        <v>Si</v>
      </c>
      <c r="J15" s="96" t="str">
        <f>VLOOKUP(E15,VIP!$A$2:$O8714,8,FALSE)</f>
        <v>Si</v>
      </c>
      <c r="K15" s="96" t="str">
        <f>VLOOKUP(E15,VIP!$A$2:$O12288,6,0)</f>
        <v>NO</v>
      </c>
      <c r="L15" s="98" t="s">
        <v>2228</v>
      </c>
      <c r="M15" s="99" t="s">
        <v>2469</v>
      </c>
      <c r="N15" s="99" t="s">
        <v>2500</v>
      </c>
      <c r="O15" s="96" t="s">
        <v>2478</v>
      </c>
      <c r="P15" s="128"/>
      <c r="Q15" s="100" t="s">
        <v>2228</v>
      </c>
    </row>
    <row r="16" spans="1:18" s="102" customFormat="1" ht="18" x14ac:dyDescent="0.25">
      <c r="A16" s="96" t="str">
        <f>VLOOKUP(E16,'LISTADO ATM'!$A$2:$C$901,3,0)</f>
        <v>ESTE</v>
      </c>
      <c r="B16" s="113" t="s">
        <v>2515</v>
      </c>
      <c r="C16" s="97">
        <v>44267.535393518519</v>
      </c>
      <c r="D16" s="96" t="s">
        <v>2189</v>
      </c>
      <c r="E16" s="106">
        <v>963</v>
      </c>
      <c r="F16" s="96" t="str">
        <f>VLOOKUP(E16,VIP!$A$2:$O11876,2,0)</f>
        <v>DRBR963</v>
      </c>
      <c r="G16" s="96" t="str">
        <f>VLOOKUP(E16,'LISTADO ATM'!$A$2:$B$900,2,0)</f>
        <v xml:space="preserve">ATM Multiplaza La Romana </v>
      </c>
      <c r="H16" s="96" t="str">
        <f>VLOOKUP(E16,VIP!$A$2:$O16797,7,FALSE)</f>
        <v>Si</v>
      </c>
      <c r="I16" s="96" t="str">
        <f>VLOOKUP(E16,VIP!$A$2:$O8762,8,FALSE)</f>
        <v>Si</v>
      </c>
      <c r="J16" s="96" t="str">
        <f>VLOOKUP(E16,VIP!$A$2:$O8712,8,FALSE)</f>
        <v>Si</v>
      </c>
      <c r="K16" s="96" t="str">
        <f>VLOOKUP(E16,VIP!$A$2:$O12286,6,0)</f>
        <v>NO</v>
      </c>
      <c r="L16" s="98" t="s">
        <v>2228</v>
      </c>
      <c r="M16" s="99" t="s">
        <v>2469</v>
      </c>
      <c r="N16" s="99" t="s">
        <v>2500</v>
      </c>
      <c r="O16" s="96" t="s">
        <v>2478</v>
      </c>
      <c r="P16" s="128"/>
      <c r="Q16" s="100" t="s">
        <v>2228</v>
      </c>
    </row>
    <row r="17" spans="1:17" s="102" customFormat="1" ht="18" x14ac:dyDescent="0.25">
      <c r="A17" s="96" t="str">
        <f>VLOOKUP(E17,'LISTADO ATM'!$A$2:$C$901,3,0)</f>
        <v>DISTRITO NACIONAL</v>
      </c>
      <c r="B17" s="113" t="s">
        <v>2521</v>
      </c>
      <c r="C17" s="97">
        <v>44267.559548611112</v>
      </c>
      <c r="D17" s="96" t="s">
        <v>2189</v>
      </c>
      <c r="E17" s="106">
        <v>355</v>
      </c>
      <c r="F17" s="96" t="str">
        <f>VLOOKUP(E17,VIP!$A$2:$O11887,2,0)</f>
        <v>DRBR355</v>
      </c>
      <c r="G17" s="96" t="str">
        <f>VLOOKUP(E17,'LISTADO ATM'!$A$2:$B$900,2,0)</f>
        <v xml:space="preserve">ATM UNP Metro II </v>
      </c>
      <c r="H17" s="96" t="str">
        <f>VLOOKUP(E17,VIP!$A$2:$O16808,7,FALSE)</f>
        <v>Si</v>
      </c>
      <c r="I17" s="96" t="str">
        <f>VLOOKUP(E17,VIP!$A$2:$O8773,8,FALSE)</f>
        <v>Si</v>
      </c>
      <c r="J17" s="96" t="str">
        <f>VLOOKUP(E17,VIP!$A$2:$O8723,8,FALSE)</f>
        <v>Si</v>
      </c>
      <c r="K17" s="96" t="str">
        <f>VLOOKUP(E17,VIP!$A$2:$O12297,6,0)</f>
        <v>SI</v>
      </c>
      <c r="L17" s="98" t="s">
        <v>2228</v>
      </c>
      <c r="M17" s="99" t="s">
        <v>2469</v>
      </c>
      <c r="N17" s="99" t="s">
        <v>2500</v>
      </c>
      <c r="O17" s="96" t="s">
        <v>2478</v>
      </c>
      <c r="P17" s="128"/>
      <c r="Q17" s="100" t="s">
        <v>2228</v>
      </c>
    </row>
    <row r="18" spans="1:17" s="102" customFormat="1" ht="18" x14ac:dyDescent="0.25">
      <c r="A18" s="96" t="str">
        <f>VLOOKUP(E18,'LISTADO ATM'!$A$2:$C$901,3,0)</f>
        <v>NORTE</v>
      </c>
      <c r="B18" s="113" t="s">
        <v>2520</v>
      </c>
      <c r="C18" s="97">
        <v>44267.563645833332</v>
      </c>
      <c r="D18" s="96" t="s">
        <v>2190</v>
      </c>
      <c r="E18" s="106">
        <v>756</v>
      </c>
      <c r="F18" s="96" t="str">
        <f>VLOOKUP(E18,VIP!$A$2:$O11886,2,0)</f>
        <v>DRBR756</v>
      </c>
      <c r="G18" s="96" t="str">
        <f>VLOOKUP(E18,'LISTADO ATM'!$A$2:$B$900,2,0)</f>
        <v xml:space="preserve">ATM UNP Villa La Mata (Cotuí) </v>
      </c>
      <c r="H18" s="96" t="str">
        <f>VLOOKUP(E18,VIP!$A$2:$O16807,7,FALSE)</f>
        <v>Si</v>
      </c>
      <c r="I18" s="96" t="str">
        <f>VLOOKUP(E18,VIP!$A$2:$O8772,8,FALSE)</f>
        <v>Si</v>
      </c>
      <c r="J18" s="96" t="str">
        <f>VLOOKUP(E18,VIP!$A$2:$O8722,8,FALSE)</f>
        <v>Si</v>
      </c>
      <c r="K18" s="96" t="str">
        <f>VLOOKUP(E18,VIP!$A$2:$O12296,6,0)</f>
        <v>NO</v>
      </c>
      <c r="L18" s="98" t="s">
        <v>2228</v>
      </c>
      <c r="M18" s="99" t="s">
        <v>2469</v>
      </c>
      <c r="N18" s="99" t="s">
        <v>2476</v>
      </c>
      <c r="O18" s="96" t="s">
        <v>2508</v>
      </c>
      <c r="P18" s="128"/>
      <c r="Q18" s="100" t="s">
        <v>2228</v>
      </c>
    </row>
    <row r="19" spans="1:17" s="102" customFormat="1" ht="18" x14ac:dyDescent="0.25">
      <c r="A19" s="96" t="str">
        <f>VLOOKUP(E19,'LISTADO ATM'!$A$2:$C$901,3,0)</f>
        <v>DISTRITO NACIONAL</v>
      </c>
      <c r="B19" s="113" t="s">
        <v>2519</v>
      </c>
      <c r="C19" s="97">
        <v>44267.565879629627</v>
      </c>
      <c r="D19" s="96" t="s">
        <v>2189</v>
      </c>
      <c r="E19" s="106">
        <v>648</v>
      </c>
      <c r="F19" s="96" t="str">
        <f>VLOOKUP(E19,VIP!$A$2:$O11885,2,0)</f>
        <v>DRBR190</v>
      </c>
      <c r="G19" s="96" t="str">
        <f>VLOOKUP(E19,'LISTADO ATM'!$A$2:$B$900,2,0)</f>
        <v xml:space="preserve">ATM Hermandad de Pensionados </v>
      </c>
      <c r="H19" s="96" t="str">
        <f>VLOOKUP(E19,VIP!$A$2:$O16806,7,FALSE)</f>
        <v>Si</v>
      </c>
      <c r="I19" s="96" t="str">
        <f>VLOOKUP(E19,VIP!$A$2:$O8771,8,FALSE)</f>
        <v>No</v>
      </c>
      <c r="J19" s="96" t="str">
        <f>VLOOKUP(E19,VIP!$A$2:$O8721,8,FALSE)</f>
        <v>No</v>
      </c>
      <c r="K19" s="96" t="str">
        <f>VLOOKUP(E19,VIP!$A$2:$O12295,6,0)</f>
        <v>NO</v>
      </c>
      <c r="L19" s="98" t="s">
        <v>2492</v>
      </c>
      <c r="M19" s="99" t="s">
        <v>2469</v>
      </c>
      <c r="N19" s="99" t="s">
        <v>2500</v>
      </c>
      <c r="O19" s="96" t="s">
        <v>2478</v>
      </c>
      <c r="P19" s="128"/>
      <c r="Q19" s="100" t="s">
        <v>2492</v>
      </c>
    </row>
    <row r="20" spans="1:17" ht="18" x14ac:dyDescent="0.25">
      <c r="A20" s="96" t="str">
        <f>VLOOKUP(E20,'LISTADO ATM'!$A$2:$C$901,3,0)</f>
        <v>DISTRITO NACIONAL</v>
      </c>
      <c r="B20" s="113" t="s">
        <v>2544</v>
      </c>
      <c r="C20" s="97">
        <v>44267.636574074073</v>
      </c>
      <c r="D20" s="96" t="s">
        <v>2472</v>
      </c>
      <c r="E20" s="106">
        <v>610</v>
      </c>
      <c r="F20" s="96" t="str">
        <f>VLOOKUP(E20,VIP!$A$2:$O11902,2,0)</f>
        <v>DRBR610</v>
      </c>
      <c r="G20" s="96" t="str">
        <f>VLOOKUP(E20,'LISTADO ATM'!$A$2:$B$900,2,0)</f>
        <v xml:space="preserve">ATM EDEESTE </v>
      </c>
      <c r="H20" s="96" t="str">
        <f>VLOOKUP(E20,VIP!$A$2:$O16823,7,FALSE)</f>
        <v>Si</v>
      </c>
      <c r="I20" s="96" t="str">
        <f>VLOOKUP(E20,VIP!$A$2:$O8788,8,FALSE)</f>
        <v>Si</v>
      </c>
      <c r="J20" s="96" t="str">
        <f>VLOOKUP(E20,VIP!$A$2:$O8738,8,FALSE)</f>
        <v>Si</v>
      </c>
      <c r="K20" s="96" t="str">
        <f>VLOOKUP(E20,VIP!$A$2:$O12312,6,0)</f>
        <v>NO</v>
      </c>
      <c r="L20" s="98" t="s">
        <v>2462</v>
      </c>
      <c r="M20" s="99" t="s">
        <v>2469</v>
      </c>
      <c r="N20" s="99" t="s">
        <v>2476</v>
      </c>
      <c r="O20" s="96" t="s">
        <v>2477</v>
      </c>
      <c r="P20" s="128"/>
      <c r="Q20" s="100" t="s">
        <v>2462</v>
      </c>
    </row>
    <row r="21" spans="1:17" ht="18" x14ac:dyDescent="0.25">
      <c r="A21" s="96" t="str">
        <f>VLOOKUP(E21,'LISTADO ATM'!$A$2:$C$901,3,0)</f>
        <v>DISTRITO NACIONAL</v>
      </c>
      <c r="B21" s="113" t="s">
        <v>2543</v>
      </c>
      <c r="C21" s="97">
        <v>44267.649965277778</v>
      </c>
      <c r="D21" s="96" t="s">
        <v>2189</v>
      </c>
      <c r="E21" s="106">
        <v>525</v>
      </c>
      <c r="F21" s="96" t="str">
        <f>VLOOKUP(E21,VIP!$A$2:$O11901,2,0)</f>
        <v>DRBR525</v>
      </c>
      <c r="G21" s="96" t="str">
        <f>VLOOKUP(E21,'LISTADO ATM'!$A$2:$B$900,2,0)</f>
        <v>ATM S/M Bravo Las Americas</v>
      </c>
      <c r="H21" s="96" t="str">
        <f>VLOOKUP(E21,VIP!$A$2:$O16822,7,FALSE)</f>
        <v>Si</v>
      </c>
      <c r="I21" s="96" t="str">
        <f>VLOOKUP(E21,VIP!$A$2:$O8787,8,FALSE)</f>
        <v>Si</v>
      </c>
      <c r="J21" s="96" t="str">
        <f>VLOOKUP(E21,VIP!$A$2:$O8737,8,FALSE)</f>
        <v>Si</v>
      </c>
      <c r="K21" s="96" t="str">
        <f>VLOOKUP(E21,VIP!$A$2:$O12311,6,0)</f>
        <v>NO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128"/>
      <c r="Q21" s="100" t="s">
        <v>2228</v>
      </c>
    </row>
    <row r="22" spans="1:17" ht="18" x14ac:dyDescent="0.25">
      <c r="A22" s="96" t="str">
        <f>VLOOKUP(E22,'LISTADO ATM'!$A$2:$C$901,3,0)</f>
        <v>ESTE</v>
      </c>
      <c r="B22" s="113" t="s">
        <v>2542</v>
      </c>
      <c r="C22" s="97">
        <v>44267.72146990741</v>
      </c>
      <c r="D22" s="96" t="s">
        <v>2189</v>
      </c>
      <c r="E22" s="106">
        <v>111</v>
      </c>
      <c r="F22" s="96" t="str">
        <f>VLOOKUP(E22,VIP!$A$2:$O11900,2,0)</f>
        <v>DRBR111</v>
      </c>
      <c r="G22" s="96" t="str">
        <f>VLOOKUP(E22,'LISTADO ATM'!$A$2:$B$900,2,0)</f>
        <v xml:space="preserve">ATM Oficina San Pedro </v>
      </c>
      <c r="H22" s="96" t="str">
        <f>VLOOKUP(E22,VIP!$A$2:$O16821,7,FALSE)</f>
        <v>Si</v>
      </c>
      <c r="I22" s="96" t="str">
        <f>VLOOKUP(E22,VIP!$A$2:$O8786,8,FALSE)</f>
        <v>Si</v>
      </c>
      <c r="J22" s="96" t="str">
        <f>VLOOKUP(E22,VIP!$A$2:$O8736,8,FALSE)</f>
        <v>Si</v>
      </c>
      <c r="K22" s="96" t="str">
        <f>VLOOKUP(E22,VIP!$A$2:$O12310,6,0)</f>
        <v>SI</v>
      </c>
      <c r="L22" s="98" t="s">
        <v>2228</v>
      </c>
      <c r="M22" s="99" t="s">
        <v>2469</v>
      </c>
      <c r="N22" s="99" t="s">
        <v>2476</v>
      </c>
      <c r="O22" s="96" t="s">
        <v>2478</v>
      </c>
      <c r="P22" s="128"/>
      <c r="Q22" s="100" t="s">
        <v>2228</v>
      </c>
    </row>
    <row r="23" spans="1:17" ht="18" x14ac:dyDescent="0.25">
      <c r="A23" s="96" t="str">
        <f>VLOOKUP(E23,'LISTADO ATM'!$A$2:$C$901,3,0)</f>
        <v>DISTRITO NACIONAL</v>
      </c>
      <c r="B23" s="113" t="s">
        <v>2541</v>
      </c>
      <c r="C23" s="97">
        <v>44267.722650462965</v>
      </c>
      <c r="D23" s="96" t="s">
        <v>2189</v>
      </c>
      <c r="E23" s="106">
        <v>966</v>
      </c>
      <c r="F23" s="96" t="str">
        <f>VLOOKUP(E23,VIP!$A$2:$O11899,2,0)</f>
        <v>DRBR966</v>
      </c>
      <c r="G23" s="96" t="str">
        <f>VLOOKUP(E23,'LISTADO ATM'!$A$2:$B$900,2,0)</f>
        <v>ATM Centro Medico Real</v>
      </c>
      <c r="H23" s="96" t="str">
        <f>VLOOKUP(E23,VIP!$A$2:$O16820,7,FALSE)</f>
        <v>Si</v>
      </c>
      <c r="I23" s="96" t="str">
        <f>VLOOKUP(E23,VIP!$A$2:$O8785,8,FALSE)</f>
        <v>Si</v>
      </c>
      <c r="J23" s="96" t="str">
        <f>VLOOKUP(E23,VIP!$A$2:$O8735,8,FALSE)</f>
        <v>Si</v>
      </c>
      <c r="K23" s="96" t="str">
        <f>VLOOKUP(E23,VIP!$A$2:$O12309,6,0)</f>
        <v>NO</v>
      </c>
      <c r="L23" s="98" t="s">
        <v>2492</v>
      </c>
      <c r="M23" s="99" t="s">
        <v>2469</v>
      </c>
      <c r="N23" s="99" t="s">
        <v>2476</v>
      </c>
      <c r="O23" s="96" t="s">
        <v>2478</v>
      </c>
      <c r="P23" s="128"/>
      <c r="Q23" s="100" t="s">
        <v>2492</v>
      </c>
    </row>
    <row r="24" spans="1:17" ht="18" x14ac:dyDescent="0.25">
      <c r="A24" s="96" t="str">
        <f>VLOOKUP(E24,'LISTADO ATM'!$A$2:$C$901,3,0)</f>
        <v>NORTE</v>
      </c>
      <c r="B24" s="113" t="s">
        <v>2540</v>
      </c>
      <c r="C24" s="97">
        <v>44267.72315972222</v>
      </c>
      <c r="D24" s="96" t="s">
        <v>2189</v>
      </c>
      <c r="E24" s="106">
        <v>266</v>
      </c>
      <c r="F24" s="96" t="str">
        <f>VLOOKUP(E24,VIP!$A$2:$O11898,2,0)</f>
        <v>DRBR266</v>
      </c>
      <c r="G24" s="96" t="str">
        <f>VLOOKUP(E24,'LISTADO ATM'!$A$2:$B$900,2,0)</f>
        <v xml:space="preserve">ATM Oficina Villa Francisca </v>
      </c>
      <c r="H24" s="96" t="str">
        <f>VLOOKUP(E24,VIP!$A$2:$O16819,7,FALSE)</f>
        <v>Si</v>
      </c>
      <c r="I24" s="96" t="str">
        <f>VLOOKUP(E24,VIP!$A$2:$O8784,8,FALSE)</f>
        <v>Si</v>
      </c>
      <c r="J24" s="96" t="str">
        <f>VLOOKUP(E24,VIP!$A$2:$O8734,8,FALSE)</f>
        <v>Si</v>
      </c>
      <c r="K24" s="96" t="str">
        <f>VLOOKUP(E24,VIP!$A$2:$O12308,6,0)</f>
        <v>NO</v>
      </c>
      <c r="L24" s="98" t="s">
        <v>2492</v>
      </c>
      <c r="M24" s="99" t="s">
        <v>2469</v>
      </c>
      <c r="N24" s="99" t="s">
        <v>2476</v>
      </c>
      <c r="O24" s="96" t="s">
        <v>2478</v>
      </c>
      <c r="P24" s="128"/>
      <c r="Q24" s="100" t="s">
        <v>2492</v>
      </c>
    </row>
    <row r="25" spans="1:17" ht="18" x14ac:dyDescent="0.25">
      <c r="A25" s="96" t="str">
        <f>VLOOKUP(E25,'LISTADO ATM'!$A$2:$C$901,3,0)</f>
        <v>DISTRITO NACIONAL</v>
      </c>
      <c r="B25" s="113" t="s">
        <v>2539</v>
      </c>
      <c r="C25" s="97">
        <v>44267.724456018521</v>
      </c>
      <c r="D25" s="96" t="s">
        <v>2189</v>
      </c>
      <c r="E25" s="106">
        <v>490</v>
      </c>
      <c r="F25" s="96" t="str">
        <f>VLOOKUP(E25,VIP!$A$2:$O11897,2,0)</f>
        <v>DRBR490</v>
      </c>
      <c r="G25" s="96" t="str">
        <f>VLOOKUP(E25,'LISTADO ATM'!$A$2:$B$900,2,0)</f>
        <v xml:space="preserve">ATM Hospital Ney Arias Lora </v>
      </c>
      <c r="H25" s="96" t="str">
        <f>VLOOKUP(E25,VIP!$A$2:$O16818,7,FALSE)</f>
        <v>Si</v>
      </c>
      <c r="I25" s="96" t="str">
        <f>VLOOKUP(E25,VIP!$A$2:$O8783,8,FALSE)</f>
        <v>Si</v>
      </c>
      <c r="J25" s="96" t="str">
        <f>VLOOKUP(E25,VIP!$A$2:$O8733,8,FALSE)</f>
        <v>Si</v>
      </c>
      <c r="K25" s="96" t="str">
        <f>VLOOKUP(E25,VIP!$A$2:$O12307,6,0)</f>
        <v>NO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28"/>
      <c r="Q25" s="100" t="s">
        <v>2228</v>
      </c>
    </row>
    <row r="26" spans="1:17" ht="18" x14ac:dyDescent="0.25">
      <c r="A26" s="96" t="str">
        <f>VLOOKUP(E26,'LISTADO ATM'!$A$2:$C$901,3,0)</f>
        <v>ESTE</v>
      </c>
      <c r="B26" s="113" t="s">
        <v>2538</v>
      </c>
      <c r="C26" s="97">
        <v>44267.724965277775</v>
      </c>
      <c r="D26" s="96" t="s">
        <v>2189</v>
      </c>
      <c r="E26" s="106">
        <v>824</v>
      </c>
      <c r="F26" s="96" t="str">
        <f>VLOOKUP(E26,VIP!$A$2:$O11896,2,0)</f>
        <v>DRBR824</v>
      </c>
      <c r="G26" s="96" t="str">
        <f>VLOOKUP(E26,'LISTADO ATM'!$A$2:$B$900,2,0)</f>
        <v xml:space="preserve">ATM Multiplaza (Higuey) </v>
      </c>
      <c r="H26" s="96" t="str">
        <f>VLOOKUP(E26,VIP!$A$2:$O16817,7,FALSE)</f>
        <v>Si</v>
      </c>
      <c r="I26" s="96" t="str">
        <f>VLOOKUP(E26,VIP!$A$2:$O8782,8,FALSE)</f>
        <v>Si</v>
      </c>
      <c r="J26" s="96" t="str">
        <f>VLOOKUP(E26,VIP!$A$2:$O8732,8,FALSE)</f>
        <v>Si</v>
      </c>
      <c r="K26" s="96" t="str">
        <f>VLOOKUP(E26,VIP!$A$2:$O12306,6,0)</f>
        <v>NO</v>
      </c>
      <c r="L26" s="98" t="s">
        <v>2228</v>
      </c>
      <c r="M26" s="99" t="s">
        <v>2469</v>
      </c>
      <c r="N26" s="99" t="s">
        <v>2476</v>
      </c>
      <c r="O26" s="96" t="s">
        <v>2478</v>
      </c>
      <c r="P26" s="128"/>
      <c r="Q26" s="100" t="s">
        <v>2228</v>
      </c>
    </row>
    <row r="27" spans="1:17" ht="18" x14ac:dyDescent="0.25">
      <c r="A27" s="96" t="str">
        <f>VLOOKUP(E27,'LISTADO ATM'!$A$2:$C$901,3,0)</f>
        <v>NORTE</v>
      </c>
      <c r="B27" s="113" t="s">
        <v>2537</v>
      </c>
      <c r="C27" s="97">
        <v>44267.725231481483</v>
      </c>
      <c r="D27" s="96" t="s">
        <v>2189</v>
      </c>
      <c r="E27" s="106">
        <v>501</v>
      </c>
      <c r="F27" s="96" t="str">
        <f>VLOOKUP(E27,VIP!$A$2:$O11895,2,0)</f>
        <v>DRBR501</v>
      </c>
      <c r="G27" s="96" t="str">
        <f>VLOOKUP(E27,'LISTADO ATM'!$A$2:$B$900,2,0)</f>
        <v xml:space="preserve">ATM UNP La Canela </v>
      </c>
      <c r="H27" s="96" t="str">
        <f>VLOOKUP(E27,VIP!$A$2:$O16816,7,FALSE)</f>
        <v>Si</v>
      </c>
      <c r="I27" s="96" t="str">
        <f>VLOOKUP(E27,VIP!$A$2:$O8781,8,FALSE)</f>
        <v>Si</v>
      </c>
      <c r="J27" s="96" t="str">
        <f>VLOOKUP(E27,VIP!$A$2:$O8731,8,FALSE)</f>
        <v>Si</v>
      </c>
      <c r="K27" s="96" t="str">
        <f>VLOOKUP(E27,VIP!$A$2:$O12305,6,0)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28"/>
      <c r="Q27" s="100" t="s">
        <v>2228</v>
      </c>
    </row>
    <row r="28" spans="1:17" ht="18" x14ac:dyDescent="0.25">
      <c r="A28" s="96" t="str">
        <f>VLOOKUP(E28,'LISTADO ATM'!$A$2:$C$901,3,0)</f>
        <v>DISTRITO NACIONAL</v>
      </c>
      <c r="B28" s="113" t="s">
        <v>2536</v>
      </c>
      <c r="C28" s="97">
        <v>44267.736238425925</v>
      </c>
      <c r="D28" s="96" t="s">
        <v>2189</v>
      </c>
      <c r="E28" s="106">
        <v>12</v>
      </c>
      <c r="F28" s="96" t="str">
        <f>VLOOKUP(E28,VIP!$A$2:$O11894,2,0)</f>
        <v>DRBR012</v>
      </c>
      <c r="G28" s="96" t="str">
        <f>VLOOKUP(E28,'LISTADO ATM'!$A$2:$B$900,2,0)</f>
        <v xml:space="preserve">ATM Comercial Ganadera (San Isidro) </v>
      </c>
      <c r="H28" s="96" t="str">
        <f>VLOOKUP(E28,VIP!$A$2:$O16815,7,FALSE)</f>
        <v>Si</v>
      </c>
      <c r="I28" s="96" t="str">
        <f>VLOOKUP(E28,VIP!$A$2:$O8780,8,FALSE)</f>
        <v>No</v>
      </c>
      <c r="J28" s="96" t="str">
        <f>VLOOKUP(E28,VIP!$A$2:$O8730,8,FALSE)</f>
        <v>No</v>
      </c>
      <c r="K28" s="96" t="str">
        <f>VLOOKUP(E28,VIP!$A$2:$O12304,6,0)</f>
        <v>NO</v>
      </c>
      <c r="L28" s="98" t="s">
        <v>2254</v>
      </c>
      <c r="M28" s="99" t="s">
        <v>2469</v>
      </c>
      <c r="N28" s="99" t="s">
        <v>2476</v>
      </c>
      <c r="O28" s="96" t="s">
        <v>2478</v>
      </c>
      <c r="P28" s="128"/>
      <c r="Q28" s="100" t="s">
        <v>2254</v>
      </c>
    </row>
    <row r="29" spans="1:17" ht="18" x14ac:dyDescent="0.25">
      <c r="A29" s="96" t="str">
        <f>VLOOKUP(E29,'LISTADO ATM'!$A$2:$C$901,3,0)</f>
        <v>NORTE</v>
      </c>
      <c r="B29" s="113" t="s">
        <v>2535</v>
      </c>
      <c r="C29" s="97">
        <v>44267.736527777779</v>
      </c>
      <c r="D29" s="96" t="s">
        <v>2190</v>
      </c>
      <c r="E29" s="106">
        <v>746</v>
      </c>
      <c r="F29" s="96" t="str">
        <f>VLOOKUP(E29,VIP!$A$2:$O11893,2,0)</f>
        <v>DRBR156</v>
      </c>
      <c r="G29" s="96" t="str">
        <f>VLOOKUP(E29,'LISTADO ATM'!$A$2:$B$900,2,0)</f>
        <v xml:space="preserve">ATM Oficina Las Terrenas </v>
      </c>
      <c r="H29" s="96" t="str">
        <f>VLOOKUP(E29,VIP!$A$2:$O16814,7,FALSE)</f>
        <v>Si</v>
      </c>
      <c r="I29" s="96" t="str">
        <f>VLOOKUP(E29,VIP!$A$2:$O8779,8,FALSE)</f>
        <v>Si</v>
      </c>
      <c r="J29" s="96" t="str">
        <f>VLOOKUP(E29,VIP!$A$2:$O8729,8,FALSE)</f>
        <v>Si</v>
      </c>
      <c r="K29" s="96" t="str">
        <f>VLOOKUP(E29,VIP!$A$2:$O12303,6,0)</f>
        <v>SI</v>
      </c>
      <c r="L29" s="98" t="s">
        <v>2254</v>
      </c>
      <c r="M29" s="99" t="s">
        <v>2469</v>
      </c>
      <c r="N29" s="99" t="s">
        <v>2476</v>
      </c>
      <c r="O29" s="96" t="s">
        <v>2493</v>
      </c>
      <c r="P29" s="128"/>
      <c r="Q29" s="100" t="s">
        <v>2254</v>
      </c>
    </row>
    <row r="30" spans="1:17" ht="18" x14ac:dyDescent="0.25">
      <c r="A30" s="96" t="str">
        <f>VLOOKUP(E30,'LISTADO ATM'!$A$2:$C$901,3,0)</f>
        <v>DISTRITO NACIONAL</v>
      </c>
      <c r="B30" s="113" t="s">
        <v>2534</v>
      </c>
      <c r="C30" s="97">
        <v>44267.770439814813</v>
      </c>
      <c r="D30" s="96" t="s">
        <v>2189</v>
      </c>
      <c r="E30" s="106">
        <v>722</v>
      </c>
      <c r="F30" s="96" t="str">
        <f>VLOOKUP(E30,VIP!$A$2:$O11892,2,0)</f>
        <v>DRBR393</v>
      </c>
      <c r="G30" s="96" t="str">
        <f>VLOOKUP(E30,'LISTADO ATM'!$A$2:$B$900,2,0)</f>
        <v xml:space="preserve">ATM Oficina Charles de Gaulle III </v>
      </c>
      <c r="H30" s="96" t="str">
        <f>VLOOKUP(E30,VIP!$A$2:$O16813,7,FALSE)</f>
        <v>Si</v>
      </c>
      <c r="I30" s="96" t="str">
        <f>VLOOKUP(E30,VIP!$A$2:$O8778,8,FALSE)</f>
        <v>Si</v>
      </c>
      <c r="J30" s="96" t="str">
        <f>VLOOKUP(E30,VIP!$A$2:$O8728,8,FALSE)</f>
        <v>Si</v>
      </c>
      <c r="K30" s="96" t="str">
        <f>VLOOKUP(E30,VIP!$A$2:$O12302,6,0)</f>
        <v>SI</v>
      </c>
      <c r="L30" s="98" t="s">
        <v>2228</v>
      </c>
      <c r="M30" s="99" t="s">
        <v>2469</v>
      </c>
      <c r="N30" s="99" t="s">
        <v>2476</v>
      </c>
      <c r="O30" s="96" t="s">
        <v>2478</v>
      </c>
      <c r="P30" s="128"/>
      <c r="Q30" s="100" t="s">
        <v>2228</v>
      </c>
    </row>
    <row r="31" spans="1:17" ht="18" x14ac:dyDescent="0.25">
      <c r="A31" s="96" t="str">
        <f>VLOOKUP(E31,'LISTADO ATM'!$A$2:$C$901,3,0)</f>
        <v>DISTRITO NACIONAL</v>
      </c>
      <c r="B31" s="113" t="s">
        <v>2533</v>
      </c>
      <c r="C31" s="97">
        <v>44267.771249999998</v>
      </c>
      <c r="D31" s="96" t="s">
        <v>2189</v>
      </c>
      <c r="E31" s="106">
        <v>515</v>
      </c>
      <c r="F31" s="96" t="str">
        <f>VLOOKUP(E31,VIP!$A$2:$O11891,2,0)</f>
        <v>DRBR515</v>
      </c>
      <c r="G31" s="96" t="str">
        <f>VLOOKUP(E31,'LISTADO ATM'!$A$2:$B$900,2,0)</f>
        <v xml:space="preserve">ATM Oficina Agora Mall I </v>
      </c>
      <c r="H31" s="96" t="str">
        <f>VLOOKUP(E31,VIP!$A$2:$O16812,7,FALSE)</f>
        <v>Si</v>
      </c>
      <c r="I31" s="96" t="str">
        <f>VLOOKUP(E31,VIP!$A$2:$O8777,8,FALSE)</f>
        <v>Si</v>
      </c>
      <c r="J31" s="96" t="str">
        <f>VLOOKUP(E31,VIP!$A$2:$O8727,8,FALSE)</f>
        <v>Si</v>
      </c>
      <c r="K31" s="96" t="str">
        <f>VLOOKUP(E31,VIP!$A$2:$O12301,6,0)</f>
        <v>SI</v>
      </c>
      <c r="L31" s="98" t="s">
        <v>2492</v>
      </c>
      <c r="M31" s="99" t="s">
        <v>2469</v>
      </c>
      <c r="N31" s="99" t="s">
        <v>2476</v>
      </c>
      <c r="O31" s="96" t="s">
        <v>2478</v>
      </c>
      <c r="P31" s="128"/>
      <c r="Q31" s="100" t="s">
        <v>2492</v>
      </c>
    </row>
    <row r="32" spans="1:17" ht="18" x14ac:dyDescent="0.25">
      <c r="A32" s="96" t="str">
        <f>VLOOKUP(E32,'LISTADO ATM'!$A$2:$C$901,3,0)</f>
        <v>ESTE</v>
      </c>
      <c r="B32" s="113" t="s">
        <v>2532</v>
      </c>
      <c r="C32" s="97">
        <v>44267.772731481484</v>
      </c>
      <c r="D32" s="96" t="s">
        <v>2501</v>
      </c>
      <c r="E32" s="106">
        <v>630</v>
      </c>
      <c r="F32" s="96" t="str">
        <f>VLOOKUP(E32,VIP!$A$2:$O11890,2,0)</f>
        <v>DRBR112</v>
      </c>
      <c r="G32" s="96" t="str">
        <f>VLOOKUP(E32,'LISTADO ATM'!$A$2:$B$900,2,0)</f>
        <v xml:space="preserve">ATM Oficina Plaza Zaglul (SPM) </v>
      </c>
      <c r="H32" s="96" t="str">
        <f>VLOOKUP(E32,VIP!$A$2:$O16811,7,FALSE)</f>
        <v>Si</v>
      </c>
      <c r="I32" s="96" t="str">
        <f>VLOOKUP(E32,VIP!$A$2:$O8776,8,FALSE)</f>
        <v>Si</v>
      </c>
      <c r="J32" s="96" t="str">
        <f>VLOOKUP(E32,VIP!$A$2:$O8726,8,FALSE)</f>
        <v>Si</v>
      </c>
      <c r="K32" s="96" t="str">
        <f>VLOOKUP(E32,VIP!$A$2:$O12300,6,0)</f>
        <v>NO</v>
      </c>
      <c r="L32" s="98" t="s">
        <v>2430</v>
      </c>
      <c r="M32" s="99" t="s">
        <v>2469</v>
      </c>
      <c r="N32" s="99" t="s">
        <v>2476</v>
      </c>
      <c r="O32" s="96" t="s">
        <v>2502</v>
      </c>
      <c r="P32" s="128"/>
      <c r="Q32" s="100" t="s">
        <v>2430</v>
      </c>
    </row>
    <row r="33" spans="1:17" ht="18" x14ac:dyDescent="0.25">
      <c r="A33" s="96" t="str">
        <f>VLOOKUP(E33,'LISTADO ATM'!$A$2:$C$901,3,0)</f>
        <v>ESTE</v>
      </c>
      <c r="B33" s="113" t="s">
        <v>2531</v>
      </c>
      <c r="C33" s="97">
        <v>44267.775289351855</v>
      </c>
      <c r="D33" s="96" t="s">
        <v>2501</v>
      </c>
      <c r="E33" s="106">
        <v>114</v>
      </c>
      <c r="F33" s="96" t="str">
        <f>VLOOKUP(E33,VIP!$A$2:$O11889,2,0)</f>
        <v>DRBR114</v>
      </c>
      <c r="G33" s="96" t="str">
        <f>VLOOKUP(E33,'LISTADO ATM'!$A$2:$B$900,2,0)</f>
        <v xml:space="preserve">ATM Oficina Hato Mayor </v>
      </c>
      <c r="H33" s="96" t="str">
        <f>VLOOKUP(E33,VIP!$A$2:$O16810,7,FALSE)</f>
        <v>Si</v>
      </c>
      <c r="I33" s="96" t="str">
        <f>VLOOKUP(E33,VIP!$A$2:$O8775,8,FALSE)</f>
        <v>Si</v>
      </c>
      <c r="J33" s="96" t="str">
        <f>VLOOKUP(E33,VIP!$A$2:$O8725,8,FALSE)</f>
        <v>Si</v>
      </c>
      <c r="K33" s="96" t="str">
        <f>VLOOKUP(E33,VIP!$A$2:$O12299,6,0)</f>
        <v>NO</v>
      </c>
      <c r="L33" s="98" t="s">
        <v>2430</v>
      </c>
      <c r="M33" s="99" t="s">
        <v>2469</v>
      </c>
      <c r="N33" s="99" t="s">
        <v>2476</v>
      </c>
      <c r="O33" s="96" t="s">
        <v>2502</v>
      </c>
      <c r="P33" s="128"/>
      <c r="Q33" s="100" t="s">
        <v>2430</v>
      </c>
    </row>
    <row r="34" spans="1:17" ht="18" x14ac:dyDescent="0.25">
      <c r="A34" s="96" t="str">
        <f>VLOOKUP(E34,'LISTADO ATM'!$A$2:$C$901,3,0)</f>
        <v>DISTRITO NACIONAL</v>
      </c>
      <c r="B34" s="113" t="s">
        <v>2530</v>
      </c>
      <c r="C34" s="97">
        <v>44267.780636574076</v>
      </c>
      <c r="D34" s="96" t="s">
        <v>2189</v>
      </c>
      <c r="E34" s="106">
        <v>240</v>
      </c>
      <c r="F34" s="96" t="str">
        <f>VLOOKUP(E34,VIP!$A$2:$O11888,2,0)</f>
        <v>DRBR24D</v>
      </c>
      <c r="G34" s="96" t="str">
        <f>VLOOKUP(E34,'LISTADO ATM'!$A$2:$B$900,2,0)</f>
        <v xml:space="preserve">ATM Oficina Carrefour I </v>
      </c>
      <c r="H34" s="96" t="str">
        <f>VLOOKUP(E34,VIP!$A$2:$O16809,7,FALSE)</f>
        <v>Si</v>
      </c>
      <c r="I34" s="96" t="str">
        <f>VLOOKUP(E34,VIP!$A$2:$O8774,8,FALSE)</f>
        <v>Si</v>
      </c>
      <c r="J34" s="96" t="str">
        <f>VLOOKUP(E34,VIP!$A$2:$O8724,8,FALSE)</f>
        <v>Si</v>
      </c>
      <c r="K34" s="96" t="str">
        <f>VLOOKUP(E34,VIP!$A$2:$O12298,6,0)</f>
        <v>SI</v>
      </c>
      <c r="L34" s="98" t="s">
        <v>2228</v>
      </c>
      <c r="M34" s="99" t="s">
        <v>2469</v>
      </c>
      <c r="N34" s="99" t="s">
        <v>2476</v>
      </c>
      <c r="O34" s="96" t="s">
        <v>2478</v>
      </c>
      <c r="P34" s="128"/>
      <c r="Q34" s="100" t="s">
        <v>2228</v>
      </c>
    </row>
    <row r="35" spans="1:17" ht="18" x14ac:dyDescent="0.25">
      <c r="A35" s="96" t="str">
        <f>VLOOKUP(E35,'LISTADO ATM'!$A$2:$C$901,3,0)</f>
        <v>DISTRITO NACIONAL</v>
      </c>
      <c r="B35" s="113" t="s">
        <v>2529</v>
      </c>
      <c r="C35" s="97">
        <v>44267.781064814815</v>
      </c>
      <c r="D35" s="96" t="s">
        <v>2189</v>
      </c>
      <c r="E35" s="106">
        <v>909</v>
      </c>
      <c r="F35" s="96" t="str">
        <f>VLOOKUP(E35,VIP!$A$2:$O11887,2,0)</f>
        <v>DRBR01A</v>
      </c>
      <c r="G35" s="96" t="str">
        <f>VLOOKUP(E35,'LISTADO ATM'!$A$2:$B$900,2,0)</f>
        <v xml:space="preserve">ATM UNP UASD </v>
      </c>
      <c r="H35" s="96" t="str">
        <f>VLOOKUP(E35,VIP!$A$2:$O16808,7,FALSE)</f>
        <v>Si</v>
      </c>
      <c r="I35" s="96" t="str">
        <f>VLOOKUP(E35,VIP!$A$2:$O8773,8,FALSE)</f>
        <v>Si</v>
      </c>
      <c r="J35" s="96" t="str">
        <f>VLOOKUP(E35,VIP!$A$2:$O8723,8,FALSE)</f>
        <v>Si</v>
      </c>
      <c r="K35" s="96" t="str">
        <f>VLOOKUP(E35,VIP!$A$2:$O12297,6,0)</f>
        <v>SI</v>
      </c>
      <c r="L35" s="98" t="s">
        <v>2228</v>
      </c>
      <c r="M35" s="99" t="s">
        <v>2469</v>
      </c>
      <c r="N35" s="99" t="s">
        <v>2476</v>
      </c>
      <c r="O35" s="96" t="s">
        <v>2478</v>
      </c>
      <c r="P35" s="128"/>
      <c r="Q35" s="100" t="s">
        <v>2228</v>
      </c>
    </row>
    <row r="36" spans="1:17" ht="18" x14ac:dyDescent="0.25">
      <c r="A36" s="96" t="str">
        <f>VLOOKUP(E36,'LISTADO ATM'!$A$2:$C$901,3,0)</f>
        <v>DISTRITO NACIONAL</v>
      </c>
      <c r="B36" s="113" t="s">
        <v>2528</v>
      </c>
      <c r="C36" s="97">
        <v>44267.781493055554</v>
      </c>
      <c r="D36" s="96" t="s">
        <v>2189</v>
      </c>
      <c r="E36" s="106">
        <v>915</v>
      </c>
      <c r="F36" s="96" t="str">
        <f>VLOOKUP(E36,VIP!$A$2:$O11886,2,0)</f>
        <v>DRBR24F</v>
      </c>
      <c r="G36" s="96" t="str">
        <f>VLOOKUP(E36,'LISTADO ATM'!$A$2:$B$900,2,0)</f>
        <v xml:space="preserve">ATM Multicentro La Sirena Aut. Duarte </v>
      </c>
      <c r="H36" s="96" t="str">
        <f>VLOOKUP(E36,VIP!$A$2:$O16807,7,FALSE)</f>
        <v>Si</v>
      </c>
      <c r="I36" s="96" t="str">
        <f>VLOOKUP(E36,VIP!$A$2:$O8772,8,FALSE)</f>
        <v>Si</v>
      </c>
      <c r="J36" s="96" t="str">
        <f>VLOOKUP(E36,VIP!$A$2:$O8722,8,FALSE)</f>
        <v>Si</v>
      </c>
      <c r="K36" s="96" t="str">
        <f>VLOOKUP(E36,VIP!$A$2:$O12296,6,0)</f>
        <v>SI</v>
      </c>
      <c r="L36" s="98" t="s">
        <v>2228</v>
      </c>
      <c r="M36" s="99" t="s">
        <v>2469</v>
      </c>
      <c r="N36" s="99" t="s">
        <v>2476</v>
      </c>
      <c r="O36" s="96" t="s">
        <v>2478</v>
      </c>
      <c r="P36" s="128"/>
      <c r="Q36" s="100" t="s">
        <v>2228</v>
      </c>
    </row>
    <row r="37" spans="1:17" ht="18" x14ac:dyDescent="0.25">
      <c r="A37" s="96" t="str">
        <f>VLOOKUP(E37,'LISTADO ATM'!$A$2:$C$901,3,0)</f>
        <v>DISTRITO NACIONAL</v>
      </c>
      <c r="B37" s="113" t="s">
        <v>2527</v>
      </c>
      <c r="C37" s="97">
        <v>44267.782152777778</v>
      </c>
      <c r="D37" s="96" t="s">
        <v>2189</v>
      </c>
      <c r="E37" s="106">
        <v>35</v>
      </c>
      <c r="F37" s="96" t="str">
        <f>VLOOKUP(E37,VIP!$A$2:$O11885,2,0)</f>
        <v>DRBR035</v>
      </c>
      <c r="G37" s="96" t="str">
        <f>VLOOKUP(E37,'LISTADO ATM'!$A$2:$B$900,2,0)</f>
        <v xml:space="preserve">ATM Dirección General de Aduanas I </v>
      </c>
      <c r="H37" s="96" t="str">
        <f>VLOOKUP(E37,VIP!$A$2:$O16806,7,FALSE)</f>
        <v>Si</v>
      </c>
      <c r="I37" s="96" t="str">
        <f>VLOOKUP(E37,VIP!$A$2:$O8771,8,FALSE)</f>
        <v>Si</v>
      </c>
      <c r="J37" s="96" t="str">
        <f>VLOOKUP(E37,VIP!$A$2:$O8721,8,FALSE)</f>
        <v>Si</v>
      </c>
      <c r="K37" s="96" t="str">
        <f>VLOOKUP(E37,VIP!$A$2:$O12295,6,0)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28"/>
      <c r="Q37" s="100" t="s">
        <v>2228</v>
      </c>
    </row>
    <row r="38" spans="1:17" ht="18" x14ac:dyDescent="0.25">
      <c r="A38" s="96" t="str">
        <f>VLOOKUP(E38,'LISTADO ATM'!$A$2:$C$901,3,0)</f>
        <v>NORTE</v>
      </c>
      <c r="B38" s="113" t="s">
        <v>2526</v>
      </c>
      <c r="C38" s="97">
        <v>44267.782546296294</v>
      </c>
      <c r="D38" s="96" t="s">
        <v>2189</v>
      </c>
      <c r="E38" s="106">
        <v>172</v>
      </c>
      <c r="F38" s="96" t="str">
        <f>VLOOKUP(E38,VIP!$A$2:$O11884,2,0)</f>
        <v>DRBR172</v>
      </c>
      <c r="G38" s="96" t="str">
        <f>VLOOKUP(E38,'LISTADO ATM'!$A$2:$B$900,2,0)</f>
        <v xml:space="preserve">ATM UNP Guaucí </v>
      </c>
      <c r="H38" s="96" t="str">
        <f>VLOOKUP(E38,VIP!$A$2:$O16805,7,FALSE)</f>
        <v>Si</v>
      </c>
      <c r="I38" s="96" t="str">
        <f>VLOOKUP(E38,VIP!$A$2:$O8770,8,FALSE)</f>
        <v>Si</v>
      </c>
      <c r="J38" s="96" t="str">
        <f>VLOOKUP(E38,VIP!$A$2:$O8720,8,FALSE)</f>
        <v>Si</v>
      </c>
      <c r="K38" s="96" t="str">
        <f>VLOOKUP(E38,VIP!$A$2:$O12294,6,0)</f>
        <v>NO</v>
      </c>
      <c r="L38" s="98" t="s">
        <v>2228</v>
      </c>
      <c r="M38" s="99" t="s">
        <v>2469</v>
      </c>
      <c r="N38" s="99" t="s">
        <v>2476</v>
      </c>
      <c r="O38" s="96" t="s">
        <v>2478</v>
      </c>
      <c r="P38" s="128"/>
      <c r="Q38" s="100" t="s">
        <v>2228</v>
      </c>
    </row>
    <row r="39" spans="1:17" ht="18" x14ac:dyDescent="0.25">
      <c r="A39" s="96" t="str">
        <f>VLOOKUP(E39,'LISTADO ATM'!$A$2:$C$901,3,0)</f>
        <v>DISTRITO NACIONAL</v>
      </c>
      <c r="B39" s="113" t="s">
        <v>2525</v>
      </c>
      <c r="C39" s="97">
        <v>44267.78328703704</v>
      </c>
      <c r="D39" s="96" t="s">
        <v>2189</v>
      </c>
      <c r="E39" s="106">
        <v>321</v>
      </c>
      <c r="F39" s="96" t="str">
        <f>VLOOKUP(E39,VIP!$A$2:$O11883,2,0)</f>
        <v>DRBR321</v>
      </c>
      <c r="G39" s="96" t="str">
        <f>VLOOKUP(E39,'LISTADO ATM'!$A$2:$B$900,2,0)</f>
        <v xml:space="preserve">ATM Oficina Jiménez Moya I </v>
      </c>
      <c r="H39" s="96" t="str">
        <f>VLOOKUP(E39,VIP!$A$2:$O16804,7,FALSE)</f>
        <v>Si</v>
      </c>
      <c r="I39" s="96" t="str">
        <f>VLOOKUP(E39,VIP!$A$2:$O8769,8,FALSE)</f>
        <v>Si</v>
      </c>
      <c r="J39" s="96" t="str">
        <f>VLOOKUP(E39,VIP!$A$2:$O8719,8,FALSE)</f>
        <v>Si</v>
      </c>
      <c r="K39" s="96" t="str">
        <f>VLOOKUP(E39,VIP!$A$2:$O12293,6,0)</f>
        <v>NO</v>
      </c>
      <c r="L39" s="98" t="s">
        <v>2228</v>
      </c>
      <c r="M39" s="99" t="s">
        <v>2469</v>
      </c>
      <c r="N39" s="99" t="s">
        <v>2476</v>
      </c>
      <c r="O39" s="96" t="s">
        <v>2478</v>
      </c>
      <c r="P39" s="128"/>
      <c r="Q39" s="100" t="s">
        <v>2228</v>
      </c>
    </row>
    <row r="40" spans="1:17" ht="18" x14ac:dyDescent="0.25">
      <c r="A40" s="96" t="str">
        <f>VLOOKUP(E40,'LISTADO ATM'!$A$2:$C$901,3,0)</f>
        <v>DISTRITO NACIONAL</v>
      </c>
      <c r="B40" s="113" t="s">
        <v>2524</v>
      </c>
      <c r="C40" s="97">
        <v>44267.784270833334</v>
      </c>
      <c r="D40" s="96" t="s">
        <v>2189</v>
      </c>
      <c r="E40" s="106">
        <v>517</v>
      </c>
      <c r="F40" s="96" t="str">
        <f>VLOOKUP(E40,VIP!$A$2:$O11882,2,0)</f>
        <v>DRBR517</v>
      </c>
      <c r="G40" s="96" t="str">
        <f>VLOOKUP(E40,'LISTADO ATM'!$A$2:$B$900,2,0)</f>
        <v xml:space="preserve">ATM Autobanco Oficina Sans Soucí </v>
      </c>
      <c r="H40" s="96" t="str">
        <f>VLOOKUP(E40,VIP!$A$2:$O16803,7,FALSE)</f>
        <v>Si</v>
      </c>
      <c r="I40" s="96" t="str">
        <f>VLOOKUP(E40,VIP!$A$2:$O8768,8,FALSE)</f>
        <v>Si</v>
      </c>
      <c r="J40" s="96" t="str">
        <f>VLOOKUP(E40,VIP!$A$2:$O8718,8,FALSE)</f>
        <v>Si</v>
      </c>
      <c r="K40" s="96" t="str">
        <f>VLOOKUP(E40,VIP!$A$2:$O12292,6,0)</f>
        <v>SI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28"/>
      <c r="Q40" s="100" t="s">
        <v>2228</v>
      </c>
    </row>
    <row r="41" spans="1:17" ht="18" x14ac:dyDescent="0.25">
      <c r="A41" s="96" t="str">
        <f>VLOOKUP(E41,'LISTADO ATM'!$A$2:$C$901,3,0)</f>
        <v>SUR</v>
      </c>
      <c r="B41" s="113" t="s">
        <v>2523</v>
      </c>
      <c r="C41" s="97">
        <v>44267.784768518519</v>
      </c>
      <c r="D41" s="96" t="s">
        <v>2189</v>
      </c>
      <c r="E41" s="106">
        <v>5</v>
      </c>
      <c r="F41" s="96" t="str">
        <f>VLOOKUP(E41,VIP!$A$2:$O11881,2,0)</f>
        <v>DRBR005</v>
      </c>
      <c r="G41" s="96" t="str">
        <f>VLOOKUP(E41,'LISTADO ATM'!$A$2:$B$900,2,0)</f>
        <v>ATM Oficina Autoservicio Villa Ofelia (San Juan)</v>
      </c>
      <c r="H41" s="96" t="str">
        <f>VLOOKUP(E41,VIP!$A$2:$O16802,7,FALSE)</f>
        <v>Si</v>
      </c>
      <c r="I41" s="96" t="str">
        <f>VLOOKUP(E41,VIP!$A$2:$O8767,8,FALSE)</f>
        <v>Si</v>
      </c>
      <c r="J41" s="96" t="str">
        <f>VLOOKUP(E41,VIP!$A$2:$O8717,8,FALSE)</f>
        <v>Si</v>
      </c>
      <c r="K41" s="96" t="str">
        <f>VLOOKUP(E41,VIP!$A$2:$O12291,6,0)</f>
        <v>NO</v>
      </c>
      <c r="L41" s="98" t="s">
        <v>2228</v>
      </c>
      <c r="M41" s="99" t="s">
        <v>2469</v>
      </c>
      <c r="N41" s="99" t="s">
        <v>2476</v>
      </c>
      <c r="O41" s="96" t="s">
        <v>2478</v>
      </c>
      <c r="P41" s="128"/>
      <c r="Q41" s="100" t="s">
        <v>2228</v>
      </c>
    </row>
    <row r="42" spans="1:17" ht="18" x14ac:dyDescent="0.25">
      <c r="A42" s="96" t="str">
        <f>VLOOKUP(E42,'LISTADO ATM'!$A$2:$C$901,3,0)</f>
        <v>NORTE</v>
      </c>
      <c r="B42" s="113" t="s">
        <v>2522</v>
      </c>
      <c r="C42" s="97">
        <v>44267.785162037035</v>
      </c>
      <c r="D42" s="96" t="s">
        <v>2190</v>
      </c>
      <c r="E42" s="106">
        <v>88</v>
      </c>
      <c r="F42" s="96" t="str">
        <f>VLOOKUP(E42,VIP!$A$2:$O11880,2,0)</f>
        <v>DRBR088</v>
      </c>
      <c r="G42" s="96" t="str">
        <f>VLOOKUP(E42,'LISTADO ATM'!$A$2:$B$900,2,0)</f>
        <v xml:space="preserve">ATM S/M La Fuente (Santiago) </v>
      </c>
      <c r="H42" s="96" t="str">
        <f>VLOOKUP(E42,VIP!$A$2:$O16801,7,FALSE)</f>
        <v>Si</v>
      </c>
      <c r="I42" s="96" t="str">
        <f>VLOOKUP(E42,VIP!$A$2:$O8766,8,FALSE)</f>
        <v>Si</v>
      </c>
      <c r="J42" s="96" t="str">
        <f>VLOOKUP(E42,VIP!$A$2:$O8716,8,FALSE)</f>
        <v>Si</v>
      </c>
      <c r="K42" s="96" t="str">
        <f>VLOOKUP(E42,VIP!$A$2:$O12290,6,0)</f>
        <v>NO</v>
      </c>
      <c r="L42" s="98" t="s">
        <v>2228</v>
      </c>
      <c r="M42" s="99" t="s">
        <v>2469</v>
      </c>
      <c r="N42" s="99" t="s">
        <v>2476</v>
      </c>
      <c r="O42" s="96" t="s">
        <v>2493</v>
      </c>
      <c r="P42" s="128"/>
      <c r="Q42" s="100" t="s">
        <v>2228</v>
      </c>
    </row>
    <row r="43" spans="1:17" ht="18" x14ac:dyDescent="0.25">
      <c r="A43" s="96" t="str">
        <f>VLOOKUP(E43,'LISTADO ATM'!$A$2:$C$901,3,0)</f>
        <v>DISTRITO NACIONAL</v>
      </c>
      <c r="B43" s="113" t="s">
        <v>2553</v>
      </c>
      <c r="C43" s="97">
        <v>44267.83898148148</v>
      </c>
      <c r="D43" s="96" t="s">
        <v>2189</v>
      </c>
      <c r="E43" s="106">
        <v>836</v>
      </c>
      <c r="F43" s="96" t="str">
        <f>VLOOKUP(E43,VIP!$A$2:$O11889,2,0)</f>
        <v>DRBR836</v>
      </c>
      <c r="G43" s="96" t="str">
        <f>VLOOKUP(E43,'LISTADO ATM'!$A$2:$B$900,2,0)</f>
        <v xml:space="preserve">ATM UNP Plaza Luperón </v>
      </c>
      <c r="H43" s="96" t="str">
        <f>VLOOKUP(E43,VIP!$A$2:$O16810,7,FALSE)</f>
        <v>Si</v>
      </c>
      <c r="I43" s="96" t="str">
        <f>VLOOKUP(E43,VIP!$A$2:$O8775,8,FALSE)</f>
        <v>Si</v>
      </c>
      <c r="J43" s="96" t="str">
        <f>VLOOKUP(E43,VIP!$A$2:$O8725,8,FALSE)</f>
        <v>Si</v>
      </c>
      <c r="K43" s="96" t="str">
        <f>VLOOKUP(E43,VIP!$A$2:$O12299,6,0)</f>
        <v>NO</v>
      </c>
      <c r="L43" s="98" t="s">
        <v>2492</v>
      </c>
      <c r="M43" s="99" t="s">
        <v>2469</v>
      </c>
      <c r="N43" s="99" t="s">
        <v>2476</v>
      </c>
      <c r="O43" s="96" t="s">
        <v>2478</v>
      </c>
      <c r="P43" s="128"/>
      <c r="Q43" s="100" t="s">
        <v>2492</v>
      </c>
    </row>
    <row r="44" spans="1:17" ht="18" x14ac:dyDescent="0.25">
      <c r="A44" s="96" t="str">
        <f>VLOOKUP(E44,'LISTADO ATM'!$A$2:$C$901,3,0)</f>
        <v>DISTRITO NACIONAL</v>
      </c>
      <c r="B44" s="113" t="s">
        <v>2552</v>
      </c>
      <c r="C44" s="97">
        <v>44267.83934027778</v>
      </c>
      <c r="D44" s="96" t="s">
        <v>2189</v>
      </c>
      <c r="E44" s="106">
        <v>696</v>
      </c>
      <c r="F44" s="96" t="str">
        <f>VLOOKUP(E44,VIP!$A$2:$O11888,2,0)</f>
        <v>DRBR696</v>
      </c>
      <c r="G44" s="96" t="str">
        <f>VLOOKUP(E44,'LISTADO ATM'!$A$2:$B$900,2,0)</f>
        <v>ATM Olé Jacobo Majluta</v>
      </c>
      <c r="H44" s="96" t="str">
        <f>VLOOKUP(E44,VIP!$A$2:$O16809,7,FALSE)</f>
        <v>Si</v>
      </c>
      <c r="I44" s="96" t="str">
        <f>VLOOKUP(E44,VIP!$A$2:$O8774,8,FALSE)</f>
        <v>Si</v>
      </c>
      <c r="J44" s="96" t="str">
        <f>VLOOKUP(E44,VIP!$A$2:$O8724,8,FALSE)</f>
        <v>Si</v>
      </c>
      <c r="K44" s="96" t="str">
        <f>VLOOKUP(E44,VIP!$A$2:$O12298,6,0)</f>
        <v>NO</v>
      </c>
      <c r="L44" s="98" t="s">
        <v>2492</v>
      </c>
      <c r="M44" s="99" t="s">
        <v>2469</v>
      </c>
      <c r="N44" s="99" t="s">
        <v>2476</v>
      </c>
      <c r="O44" s="96" t="s">
        <v>2478</v>
      </c>
      <c r="P44" s="128"/>
      <c r="Q44" s="100" t="s">
        <v>2492</v>
      </c>
    </row>
    <row r="45" spans="1:17" ht="18" x14ac:dyDescent="0.25">
      <c r="A45" s="96" t="str">
        <f>VLOOKUP(E45,'LISTADO ATM'!$A$2:$C$901,3,0)</f>
        <v>NORTE</v>
      </c>
      <c r="B45" s="113" t="s">
        <v>2551</v>
      </c>
      <c r="C45" s="97">
        <v>44267.839745370373</v>
      </c>
      <c r="D45" s="96" t="s">
        <v>2190</v>
      </c>
      <c r="E45" s="106">
        <v>796</v>
      </c>
      <c r="F45" s="96" t="str">
        <f>VLOOKUP(E45,VIP!$A$2:$O11887,2,0)</f>
        <v>DRBR155</v>
      </c>
      <c r="G45" s="96" t="str">
        <f>VLOOKUP(E45,'LISTADO ATM'!$A$2:$B$900,2,0)</f>
        <v xml:space="preserve">ATM Oficina Plaza Ventura (Nagua) </v>
      </c>
      <c r="H45" s="96" t="str">
        <f>VLOOKUP(E45,VIP!$A$2:$O16808,7,FALSE)</f>
        <v>Si</v>
      </c>
      <c r="I45" s="96" t="str">
        <f>VLOOKUP(E45,VIP!$A$2:$O8773,8,FALSE)</f>
        <v>Si</v>
      </c>
      <c r="J45" s="96" t="str">
        <f>VLOOKUP(E45,VIP!$A$2:$O8723,8,FALSE)</f>
        <v>Si</v>
      </c>
      <c r="K45" s="96" t="str">
        <f>VLOOKUP(E45,VIP!$A$2:$O12297,6,0)</f>
        <v>SI</v>
      </c>
      <c r="L45" s="98" t="s">
        <v>2492</v>
      </c>
      <c r="M45" s="99" t="s">
        <v>2469</v>
      </c>
      <c r="N45" s="99" t="s">
        <v>2476</v>
      </c>
      <c r="O45" s="96" t="s">
        <v>2493</v>
      </c>
      <c r="P45" s="128"/>
      <c r="Q45" s="100" t="s">
        <v>2492</v>
      </c>
    </row>
    <row r="46" spans="1:17" ht="18" x14ac:dyDescent="0.25">
      <c r="A46" s="96" t="str">
        <f>VLOOKUP(E46,'LISTADO ATM'!$A$2:$C$901,3,0)</f>
        <v>NORTE</v>
      </c>
      <c r="B46" s="113" t="s">
        <v>2550</v>
      </c>
      <c r="C46" s="97">
        <v>44267.840057870373</v>
      </c>
      <c r="D46" s="96" t="s">
        <v>2190</v>
      </c>
      <c r="E46" s="106">
        <v>990</v>
      </c>
      <c r="F46" s="96" t="str">
        <f>VLOOKUP(E46,VIP!$A$2:$O11886,2,0)</f>
        <v>DRBR742</v>
      </c>
      <c r="G46" s="96" t="str">
        <f>VLOOKUP(E46,'LISTADO ATM'!$A$2:$B$900,2,0)</f>
        <v xml:space="preserve">ATM Autoservicio Bonao II </v>
      </c>
      <c r="H46" s="96" t="str">
        <f>VLOOKUP(E46,VIP!$A$2:$O16807,7,FALSE)</f>
        <v>Si</v>
      </c>
      <c r="I46" s="96" t="str">
        <f>VLOOKUP(E46,VIP!$A$2:$O8772,8,FALSE)</f>
        <v>Si</v>
      </c>
      <c r="J46" s="96" t="str">
        <f>VLOOKUP(E46,VIP!$A$2:$O8722,8,FALSE)</f>
        <v>Si</v>
      </c>
      <c r="K46" s="96" t="str">
        <f>VLOOKUP(E46,VIP!$A$2:$O12296,6,0)</f>
        <v>NO</v>
      </c>
      <c r="L46" s="98" t="s">
        <v>2492</v>
      </c>
      <c r="M46" s="99" t="s">
        <v>2469</v>
      </c>
      <c r="N46" s="99" t="s">
        <v>2476</v>
      </c>
      <c r="O46" s="96" t="s">
        <v>2493</v>
      </c>
      <c r="P46" s="128"/>
      <c r="Q46" s="100" t="s">
        <v>2492</v>
      </c>
    </row>
    <row r="47" spans="1:17" ht="18" x14ac:dyDescent="0.25">
      <c r="A47" s="96" t="str">
        <f>VLOOKUP(E47,'LISTADO ATM'!$A$2:$C$901,3,0)</f>
        <v>SUR</v>
      </c>
      <c r="B47" s="113" t="s">
        <v>2549</v>
      </c>
      <c r="C47" s="97">
        <v>44267.89167824074</v>
      </c>
      <c r="D47" s="96" t="s">
        <v>2189</v>
      </c>
      <c r="E47" s="106">
        <v>766</v>
      </c>
      <c r="F47" s="96" t="str">
        <f>VLOOKUP(E47,VIP!$A$2:$O11885,2,0)</f>
        <v>DRBR440</v>
      </c>
      <c r="G47" s="96" t="str">
        <f>VLOOKUP(E47,'LISTADO ATM'!$A$2:$B$900,2,0)</f>
        <v xml:space="preserve">ATM Oficina Azua II </v>
      </c>
      <c r="H47" s="96" t="str">
        <f>VLOOKUP(E47,VIP!$A$2:$O16806,7,FALSE)</f>
        <v>Si</v>
      </c>
      <c r="I47" s="96" t="str">
        <f>VLOOKUP(E47,VIP!$A$2:$O8771,8,FALSE)</f>
        <v>Si</v>
      </c>
      <c r="J47" s="96" t="str">
        <f>VLOOKUP(E47,VIP!$A$2:$O8721,8,FALSE)</f>
        <v>Si</v>
      </c>
      <c r="K47" s="96" t="str">
        <f>VLOOKUP(E47,VIP!$A$2:$O12295,6,0)</f>
        <v>SI</v>
      </c>
      <c r="L47" s="98" t="s">
        <v>2228</v>
      </c>
      <c r="M47" s="99" t="s">
        <v>2469</v>
      </c>
      <c r="N47" s="99" t="s">
        <v>2476</v>
      </c>
      <c r="O47" s="96" t="s">
        <v>2478</v>
      </c>
      <c r="P47" s="128"/>
      <c r="Q47" s="100" t="s">
        <v>2228</v>
      </c>
    </row>
    <row r="48" spans="1:17" ht="18" x14ac:dyDescent="0.25">
      <c r="A48" s="96" t="str">
        <f>VLOOKUP(E48,'LISTADO ATM'!$A$2:$C$901,3,0)</f>
        <v>DISTRITO NACIONAL</v>
      </c>
      <c r="B48" s="113" t="s">
        <v>2548</v>
      </c>
      <c r="C48" s="97">
        <v>44267.893680555557</v>
      </c>
      <c r="D48" s="96" t="s">
        <v>2501</v>
      </c>
      <c r="E48" s="106">
        <v>160</v>
      </c>
      <c r="F48" s="96" t="str">
        <f>VLOOKUP(E48,VIP!$A$2:$O11884,2,0)</f>
        <v>DRBR160</v>
      </c>
      <c r="G48" s="96" t="str">
        <f>VLOOKUP(E48,'LISTADO ATM'!$A$2:$B$900,2,0)</f>
        <v xml:space="preserve">ATM Oficina Herrera </v>
      </c>
      <c r="H48" s="96" t="str">
        <f>VLOOKUP(E48,VIP!$A$2:$O16805,7,FALSE)</f>
        <v>Si</v>
      </c>
      <c r="I48" s="96" t="str">
        <f>VLOOKUP(E48,VIP!$A$2:$O8770,8,FALSE)</f>
        <v>Si</v>
      </c>
      <c r="J48" s="96" t="str">
        <f>VLOOKUP(E48,VIP!$A$2:$O8720,8,FALSE)</f>
        <v>Si</v>
      </c>
      <c r="K48" s="96" t="str">
        <f>VLOOKUP(E48,VIP!$A$2:$O12294,6,0)</f>
        <v>NO</v>
      </c>
      <c r="L48" s="98" t="s">
        <v>2430</v>
      </c>
      <c r="M48" s="99" t="s">
        <v>2469</v>
      </c>
      <c r="N48" s="99" t="s">
        <v>2476</v>
      </c>
      <c r="O48" s="96" t="s">
        <v>2502</v>
      </c>
      <c r="P48" s="128"/>
      <c r="Q48" s="100" t="s">
        <v>2430</v>
      </c>
    </row>
    <row r="49" spans="1:17" ht="18" x14ac:dyDescent="0.25">
      <c r="A49" s="96" t="str">
        <f>VLOOKUP(E49,'LISTADO ATM'!$A$2:$C$901,3,0)</f>
        <v>ESTE</v>
      </c>
      <c r="B49" s="113" t="s">
        <v>2547</v>
      </c>
      <c r="C49" s="97">
        <v>44267.894560185188</v>
      </c>
      <c r="D49" s="96" t="s">
        <v>2501</v>
      </c>
      <c r="E49" s="106">
        <v>945</v>
      </c>
      <c r="F49" s="96" t="str">
        <f>VLOOKUP(E49,VIP!$A$2:$O11883,2,0)</f>
        <v>DRBR945</v>
      </c>
      <c r="G49" s="96" t="str">
        <f>VLOOKUP(E49,'LISTADO ATM'!$A$2:$B$900,2,0)</f>
        <v xml:space="preserve">ATM UNP El Valle (Hato Mayor) </v>
      </c>
      <c r="H49" s="96" t="str">
        <f>VLOOKUP(E49,VIP!$A$2:$O16804,7,FALSE)</f>
        <v>Si</v>
      </c>
      <c r="I49" s="96" t="str">
        <f>VLOOKUP(E49,VIP!$A$2:$O8769,8,FALSE)</f>
        <v>Si</v>
      </c>
      <c r="J49" s="96" t="str">
        <f>VLOOKUP(E49,VIP!$A$2:$O8719,8,FALSE)</f>
        <v>Si</v>
      </c>
      <c r="K49" s="96" t="str">
        <f>VLOOKUP(E49,VIP!$A$2:$O12293,6,0)</f>
        <v>NO</v>
      </c>
      <c r="L49" s="98" t="s">
        <v>2462</v>
      </c>
      <c r="M49" s="99" t="s">
        <v>2469</v>
      </c>
      <c r="N49" s="99" t="s">
        <v>2476</v>
      </c>
      <c r="O49" s="96" t="s">
        <v>2502</v>
      </c>
      <c r="P49" s="128"/>
      <c r="Q49" s="100" t="s">
        <v>2462</v>
      </c>
    </row>
    <row r="50" spans="1:17" ht="18" x14ac:dyDescent="0.25">
      <c r="A50" s="96" t="str">
        <f>VLOOKUP(E50,'LISTADO ATM'!$A$2:$C$901,3,0)</f>
        <v>DISTRITO NACIONAL</v>
      </c>
      <c r="B50" s="113" t="s">
        <v>2546</v>
      </c>
      <c r="C50" s="97">
        <v>44267.895428240743</v>
      </c>
      <c r="D50" s="96" t="s">
        <v>2501</v>
      </c>
      <c r="E50" s="106">
        <v>194</v>
      </c>
      <c r="F50" s="96" t="str">
        <f>VLOOKUP(E50,VIP!$A$2:$O11882,2,0)</f>
        <v>DRBR194</v>
      </c>
      <c r="G50" s="96" t="str">
        <f>VLOOKUP(E50,'LISTADO ATM'!$A$2:$B$900,2,0)</f>
        <v xml:space="preserve">ATM UNP Pantoja </v>
      </c>
      <c r="H50" s="96" t="str">
        <f>VLOOKUP(E50,VIP!$A$2:$O16803,7,FALSE)</f>
        <v>Si</v>
      </c>
      <c r="I50" s="96" t="str">
        <f>VLOOKUP(E50,VIP!$A$2:$O8768,8,FALSE)</f>
        <v>No</v>
      </c>
      <c r="J50" s="96" t="str">
        <f>VLOOKUP(E50,VIP!$A$2:$O8718,8,FALSE)</f>
        <v>No</v>
      </c>
      <c r="K50" s="96" t="str">
        <f>VLOOKUP(E50,VIP!$A$2:$O12292,6,0)</f>
        <v>NO</v>
      </c>
      <c r="L50" s="98" t="s">
        <v>2462</v>
      </c>
      <c r="M50" s="99" t="s">
        <v>2469</v>
      </c>
      <c r="N50" s="99" t="s">
        <v>2476</v>
      </c>
      <c r="O50" s="96" t="s">
        <v>2502</v>
      </c>
      <c r="P50" s="128"/>
      <c r="Q50" s="100" t="s">
        <v>2462</v>
      </c>
    </row>
    <row r="51" spans="1:17" ht="18" x14ac:dyDescent="0.25">
      <c r="A51" s="96" t="str">
        <f>VLOOKUP(E51,'LISTADO ATM'!$A$2:$C$901,3,0)</f>
        <v>NORTE</v>
      </c>
      <c r="B51" s="113" t="s">
        <v>2545</v>
      </c>
      <c r="C51" s="97">
        <v>44267.901226851849</v>
      </c>
      <c r="D51" s="96" t="s">
        <v>2501</v>
      </c>
      <c r="E51" s="106">
        <v>604</v>
      </c>
      <c r="F51" s="96" t="str">
        <f>VLOOKUP(E51,VIP!$A$2:$O11881,2,0)</f>
        <v>DRBR401</v>
      </c>
      <c r="G51" s="96" t="str">
        <f>VLOOKUP(E51,'LISTADO ATM'!$A$2:$B$900,2,0)</f>
        <v xml:space="preserve">ATM Oficina Estancia Nueva (Moca) </v>
      </c>
      <c r="H51" s="96" t="str">
        <f>VLOOKUP(E51,VIP!$A$2:$O16802,7,FALSE)</f>
        <v>Si</v>
      </c>
      <c r="I51" s="96" t="str">
        <f>VLOOKUP(E51,VIP!$A$2:$O8767,8,FALSE)</f>
        <v>Si</v>
      </c>
      <c r="J51" s="96" t="str">
        <f>VLOOKUP(E51,VIP!$A$2:$O8717,8,FALSE)</f>
        <v>Si</v>
      </c>
      <c r="K51" s="96" t="str">
        <f>VLOOKUP(E51,VIP!$A$2:$O12291,6,0)</f>
        <v>NO</v>
      </c>
      <c r="L51" s="98" t="s">
        <v>2430</v>
      </c>
      <c r="M51" s="99" t="s">
        <v>2469</v>
      </c>
      <c r="N51" s="99" t="s">
        <v>2476</v>
      </c>
      <c r="O51" s="96" t="s">
        <v>2502</v>
      </c>
      <c r="P51" s="128"/>
      <c r="Q51" s="100" t="s">
        <v>2430</v>
      </c>
    </row>
    <row r="52" spans="1:17" s="102" customFormat="1" ht="18" x14ac:dyDescent="0.25">
      <c r="A52" s="96" t="str">
        <f>VLOOKUP(E52,'LISTADO ATM'!$A$2:$C$901,3,0)</f>
        <v>DISTRITO NACIONAL</v>
      </c>
      <c r="B52" s="113" t="s">
        <v>2556</v>
      </c>
      <c r="C52" s="97">
        <v>44268.04583333333</v>
      </c>
      <c r="D52" s="96" t="s">
        <v>2555</v>
      </c>
      <c r="E52" s="106">
        <v>165</v>
      </c>
      <c r="F52" s="96" t="str">
        <f>VLOOKUP(E52,VIP!$A$2:$O11882,2,0)</f>
        <v>DRBR165</v>
      </c>
      <c r="G52" s="96" t="str">
        <f>VLOOKUP(E52,'LISTADO ATM'!$A$2:$B$900,2,0)</f>
        <v>ATM Autoservicio Megacentro</v>
      </c>
      <c r="H52" s="96" t="str">
        <f>VLOOKUP(E52,VIP!$A$2:$O16803,7,FALSE)</f>
        <v>Si</v>
      </c>
      <c r="I52" s="96" t="str">
        <f>VLOOKUP(E52,VIP!$A$2:$O8768,8,FALSE)</f>
        <v>Si</v>
      </c>
      <c r="J52" s="96" t="str">
        <f>VLOOKUP(E52,VIP!$A$2:$O8718,8,FALSE)</f>
        <v>Si</v>
      </c>
      <c r="K52" s="96" t="str">
        <f>VLOOKUP(E52,VIP!$A$2:$O12292,6,0)</f>
        <v>SI</v>
      </c>
      <c r="L52" s="98" t="s">
        <v>2492</v>
      </c>
      <c r="M52" s="99" t="s">
        <v>2469</v>
      </c>
      <c r="N52" s="99" t="s">
        <v>2476</v>
      </c>
      <c r="O52" s="96" t="s">
        <v>2478</v>
      </c>
      <c r="P52" s="128"/>
      <c r="Q52" s="100" t="s">
        <v>2492</v>
      </c>
    </row>
    <row r="53" spans="1:17" s="102" customFormat="1" ht="18" x14ac:dyDescent="0.25">
      <c r="A53" s="96" t="str">
        <f>VLOOKUP(E53,'LISTADO ATM'!$A$2:$C$901,3,0)</f>
        <v>DISTRITO NACIONAL</v>
      </c>
      <c r="B53" s="113" t="s">
        <v>2560</v>
      </c>
      <c r="C53" s="97">
        <v>44268.231006944443</v>
      </c>
      <c r="D53" s="96" t="s">
        <v>2189</v>
      </c>
      <c r="E53" s="106">
        <v>816</v>
      </c>
      <c r="F53" s="96" t="str">
        <f>VLOOKUP(E53,VIP!$A$2:$O11886,2,0)</f>
        <v>DRBR816</v>
      </c>
      <c r="G53" s="96" t="str">
        <f>VLOOKUP(E53,'LISTADO ATM'!$A$2:$B$900,2,0)</f>
        <v xml:space="preserve">ATM Oficina Pedro Brand </v>
      </c>
      <c r="H53" s="96" t="str">
        <f>VLOOKUP(E53,VIP!$A$2:$O16807,7,FALSE)</f>
        <v>Si</v>
      </c>
      <c r="I53" s="96" t="str">
        <f>VLOOKUP(E53,VIP!$A$2:$O8772,8,FALSE)</f>
        <v>Si</v>
      </c>
      <c r="J53" s="96" t="str">
        <f>VLOOKUP(E53,VIP!$A$2:$O8722,8,FALSE)</f>
        <v>Si</v>
      </c>
      <c r="K53" s="96" t="str">
        <f>VLOOKUP(E53,VIP!$A$2:$O12296,6,0)</f>
        <v>NO</v>
      </c>
      <c r="L53" s="98" t="s">
        <v>2254</v>
      </c>
      <c r="M53" s="99" t="s">
        <v>2469</v>
      </c>
      <c r="N53" s="99" t="s">
        <v>2476</v>
      </c>
      <c r="O53" s="96" t="s">
        <v>2478</v>
      </c>
      <c r="P53" s="128"/>
      <c r="Q53" s="100" t="s">
        <v>2254</v>
      </c>
    </row>
    <row r="54" spans="1:17" s="102" customFormat="1" ht="18" x14ac:dyDescent="0.25">
      <c r="A54" s="96" t="str">
        <f>VLOOKUP(E54,'LISTADO ATM'!$A$2:$C$901,3,0)</f>
        <v>NORTE</v>
      </c>
      <c r="B54" s="113" t="s">
        <v>2559</v>
      </c>
      <c r="C54" s="97">
        <v>44268.23364583333</v>
      </c>
      <c r="D54" s="96" t="s">
        <v>2190</v>
      </c>
      <c r="E54" s="106">
        <v>729</v>
      </c>
      <c r="F54" s="96" t="str">
        <f>VLOOKUP(E54,VIP!$A$2:$O11885,2,0)</f>
        <v>DRBR055</v>
      </c>
      <c r="G54" s="96" t="str">
        <f>VLOOKUP(E54,'LISTADO ATM'!$A$2:$B$900,2,0)</f>
        <v xml:space="preserve">ATM Zona Franca (La Vega) </v>
      </c>
      <c r="H54" s="96" t="str">
        <f>VLOOKUP(E54,VIP!$A$2:$O16806,7,FALSE)</f>
        <v>Si</v>
      </c>
      <c r="I54" s="96" t="str">
        <f>VLOOKUP(E54,VIP!$A$2:$O8771,8,FALSE)</f>
        <v>Si</v>
      </c>
      <c r="J54" s="96" t="str">
        <f>VLOOKUP(E54,VIP!$A$2:$O8721,8,FALSE)</f>
        <v>Si</v>
      </c>
      <c r="K54" s="96" t="str">
        <f>VLOOKUP(E54,VIP!$A$2:$O12295,6,0)</f>
        <v>NO</v>
      </c>
      <c r="L54" s="98" t="s">
        <v>2254</v>
      </c>
      <c r="M54" s="99" t="s">
        <v>2469</v>
      </c>
      <c r="N54" s="99" t="s">
        <v>2476</v>
      </c>
      <c r="O54" s="96" t="s">
        <v>2493</v>
      </c>
      <c r="P54" s="128"/>
      <c r="Q54" s="100" t="s">
        <v>2254</v>
      </c>
    </row>
    <row r="55" spans="1:17" s="102" customFormat="1" ht="18" x14ac:dyDescent="0.25">
      <c r="A55" s="96" t="str">
        <f>VLOOKUP(E55,'LISTADO ATM'!$A$2:$C$901,3,0)</f>
        <v>DISTRITO NACIONAL</v>
      </c>
      <c r="B55" s="113" t="s">
        <v>2558</v>
      </c>
      <c r="C55" s="97">
        <v>44268.238877314812</v>
      </c>
      <c r="D55" s="96" t="s">
        <v>2189</v>
      </c>
      <c r="E55" s="106">
        <v>845</v>
      </c>
      <c r="F55" s="96" t="str">
        <f>VLOOKUP(E55,VIP!$A$2:$O11884,2,0)</f>
        <v>DRBR845</v>
      </c>
      <c r="G55" s="96" t="str">
        <f>VLOOKUP(E55,'LISTADO ATM'!$A$2:$B$900,2,0)</f>
        <v xml:space="preserve">ATM CERTV (Canal 4) </v>
      </c>
      <c r="H55" s="96" t="str">
        <f>VLOOKUP(E55,VIP!$A$2:$O16805,7,FALSE)</f>
        <v>Si</v>
      </c>
      <c r="I55" s="96" t="str">
        <f>VLOOKUP(E55,VIP!$A$2:$O8770,8,FALSE)</f>
        <v>Si</v>
      </c>
      <c r="J55" s="96" t="str">
        <f>VLOOKUP(E55,VIP!$A$2:$O8720,8,FALSE)</f>
        <v>Si</v>
      </c>
      <c r="K55" s="96" t="str">
        <f>VLOOKUP(E55,VIP!$A$2:$O12294,6,0)</f>
        <v>NO</v>
      </c>
      <c r="L55" s="98" t="s">
        <v>2440</v>
      </c>
      <c r="M55" s="99" t="s">
        <v>2469</v>
      </c>
      <c r="N55" s="99" t="s">
        <v>2476</v>
      </c>
      <c r="O55" s="96" t="s">
        <v>2478</v>
      </c>
      <c r="P55" s="128"/>
      <c r="Q55" s="100" t="s">
        <v>2440</v>
      </c>
    </row>
    <row r="56" spans="1:17" s="102" customFormat="1" ht="18" x14ac:dyDescent="0.25">
      <c r="A56" s="96" t="str">
        <f>VLOOKUP(E56,'LISTADO ATM'!$A$2:$C$901,3,0)</f>
        <v>ESTE</v>
      </c>
      <c r="B56" s="113" t="s">
        <v>2557</v>
      </c>
      <c r="C56" s="97">
        <v>44268.241180555553</v>
      </c>
      <c r="D56" s="96" t="s">
        <v>2189</v>
      </c>
      <c r="E56" s="106">
        <v>859</v>
      </c>
      <c r="F56" s="96" t="str">
        <f>VLOOKUP(E56,VIP!$A$2:$O11883,2,0)</f>
        <v>DRBR859</v>
      </c>
      <c r="G56" s="96" t="str">
        <f>VLOOKUP(E56,'LISTADO ATM'!$A$2:$B$900,2,0)</f>
        <v xml:space="preserve">ATM Hotel Vista Sol (Punta Cana) </v>
      </c>
      <c r="H56" s="96" t="str">
        <f>VLOOKUP(E56,VIP!$A$2:$O16804,7,FALSE)</f>
        <v>Si</v>
      </c>
      <c r="I56" s="96" t="str">
        <f>VLOOKUP(E56,VIP!$A$2:$O8769,8,FALSE)</f>
        <v>Si</v>
      </c>
      <c r="J56" s="96" t="str">
        <f>VLOOKUP(E56,VIP!$A$2:$O8719,8,FALSE)</f>
        <v>Si</v>
      </c>
      <c r="K56" s="96" t="str">
        <f>VLOOKUP(E56,VIP!$A$2:$O12293,6,0)</f>
        <v>NO</v>
      </c>
      <c r="L56" s="98" t="s">
        <v>2254</v>
      </c>
      <c r="M56" s="99" t="s">
        <v>2469</v>
      </c>
      <c r="N56" s="99" t="s">
        <v>2476</v>
      </c>
      <c r="O56" s="96" t="s">
        <v>2478</v>
      </c>
      <c r="P56" s="128"/>
      <c r="Q56" s="100" t="s">
        <v>2254</v>
      </c>
    </row>
    <row r="57" spans="1:17" ht="18" x14ac:dyDescent="0.25">
      <c r="A57" s="96" t="str">
        <f>VLOOKUP(E57,'LISTADO ATM'!$A$2:$C$901,3,0)</f>
        <v>NORTE</v>
      </c>
      <c r="B57" s="113" t="s">
        <v>2561</v>
      </c>
      <c r="C57" s="97">
        <v>44268.325231481482</v>
      </c>
      <c r="D57" s="96" t="s">
        <v>2190</v>
      </c>
      <c r="E57" s="106">
        <v>511</v>
      </c>
      <c r="F57" s="96" t="str">
        <f>VLOOKUP(E57,VIP!$A$2:$O11884,2,0)</f>
        <v>DRBR511</v>
      </c>
      <c r="G57" s="96" t="str">
        <f>VLOOKUP(E57,'LISTADO ATM'!$A$2:$B$900,2,0)</f>
        <v xml:space="preserve">ATM UNP Río San Juan (Nagua) </v>
      </c>
      <c r="H57" s="96" t="str">
        <f>VLOOKUP(E57,VIP!$A$2:$O16805,7,FALSE)</f>
        <v>Si</v>
      </c>
      <c r="I57" s="96" t="str">
        <f>VLOOKUP(E57,VIP!$A$2:$O8770,8,FALSE)</f>
        <v>Si</v>
      </c>
      <c r="J57" s="96" t="str">
        <f>VLOOKUP(E57,VIP!$A$2:$O8720,8,FALSE)</f>
        <v>Si</v>
      </c>
      <c r="K57" s="96" t="str">
        <f>VLOOKUP(E57,VIP!$A$2:$O12294,6,0)</f>
        <v>NO</v>
      </c>
      <c r="L57" s="98" t="s">
        <v>2254</v>
      </c>
      <c r="M57" s="99" t="s">
        <v>2469</v>
      </c>
      <c r="N57" s="99" t="s">
        <v>2476</v>
      </c>
      <c r="O57" s="96" t="s">
        <v>2508</v>
      </c>
      <c r="P57" s="128"/>
      <c r="Q57" s="100" t="s">
        <v>2254</v>
      </c>
    </row>
  </sheetData>
  <autoFilter ref="A4:Q4">
    <sortState ref="A5:Q57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3:B51 B1:B4 B58:B1048576">
    <cfRule type="duplicateValues" dxfId="165" priority="189"/>
  </conditionalFormatting>
  <conditionalFormatting sqref="B43:B51 B58:B1048576">
    <cfRule type="duplicateValues" dxfId="164" priority="140"/>
  </conditionalFormatting>
  <conditionalFormatting sqref="B43:B51 B58:B1048576">
    <cfRule type="duplicateValues" dxfId="163" priority="110"/>
  </conditionalFormatting>
  <conditionalFormatting sqref="B43:B51 B58:B1048576">
    <cfRule type="duplicateValues" dxfId="162" priority="82"/>
  </conditionalFormatting>
  <conditionalFormatting sqref="E58:E1048576 E1:E4">
    <cfRule type="duplicateValues" dxfId="161" priority="70"/>
  </conditionalFormatting>
  <conditionalFormatting sqref="B43:B51 B58:B1048576">
    <cfRule type="duplicateValues" dxfId="160" priority="69"/>
  </conditionalFormatting>
  <conditionalFormatting sqref="E58:E1048576 E1:E4">
    <cfRule type="duplicateValues" dxfId="159" priority="63"/>
  </conditionalFormatting>
  <conditionalFormatting sqref="B43:B51 B58:B1048576">
    <cfRule type="duplicateValues" dxfId="158" priority="62"/>
  </conditionalFormatting>
  <conditionalFormatting sqref="B10">
    <cfRule type="duplicateValues" dxfId="157" priority="120017"/>
  </conditionalFormatting>
  <conditionalFormatting sqref="E10">
    <cfRule type="duplicateValues" dxfId="156" priority="120018"/>
  </conditionalFormatting>
  <conditionalFormatting sqref="B11:B19">
    <cfRule type="duplicateValues" dxfId="155" priority="120045"/>
  </conditionalFormatting>
  <conditionalFormatting sqref="E11:E19">
    <cfRule type="duplicateValues" dxfId="154" priority="120046"/>
  </conditionalFormatting>
  <conditionalFormatting sqref="B20:B51">
    <cfRule type="duplicateValues" dxfId="153" priority="32"/>
  </conditionalFormatting>
  <conditionalFormatting sqref="E20:E41">
    <cfRule type="duplicateValues" dxfId="152" priority="31"/>
  </conditionalFormatting>
  <conditionalFormatting sqref="E20:E41">
    <cfRule type="duplicateValues" dxfId="151" priority="30"/>
  </conditionalFormatting>
  <conditionalFormatting sqref="E42:E51">
    <cfRule type="duplicateValues" dxfId="150" priority="29"/>
  </conditionalFormatting>
  <conditionalFormatting sqref="E42:E51">
    <cfRule type="duplicateValues" dxfId="149" priority="28"/>
  </conditionalFormatting>
  <conditionalFormatting sqref="E5:E19">
    <cfRule type="duplicateValues" dxfId="148" priority="120341"/>
  </conditionalFormatting>
  <conditionalFormatting sqref="B5:B9">
    <cfRule type="duplicateValues" dxfId="147" priority="120342"/>
  </conditionalFormatting>
  <conditionalFormatting sqref="E5:E9">
    <cfRule type="duplicateValues" dxfId="146" priority="120343"/>
  </conditionalFormatting>
  <conditionalFormatting sqref="B52">
    <cfRule type="duplicateValues" dxfId="145" priority="27"/>
  </conditionalFormatting>
  <conditionalFormatting sqref="B52">
    <cfRule type="duplicateValues" dxfId="144" priority="26"/>
  </conditionalFormatting>
  <conditionalFormatting sqref="B52">
    <cfRule type="duplicateValues" dxfId="143" priority="25"/>
  </conditionalFormatting>
  <conditionalFormatting sqref="B52">
    <cfRule type="duplicateValues" dxfId="142" priority="24"/>
  </conditionalFormatting>
  <conditionalFormatting sqref="B52">
    <cfRule type="duplicateValues" dxfId="141" priority="23"/>
  </conditionalFormatting>
  <conditionalFormatting sqref="B52">
    <cfRule type="duplicateValues" dxfId="140" priority="22"/>
  </conditionalFormatting>
  <conditionalFormatting sqref="B52">
    <cfRule type="duplicateValues" dxfId="139" priority="21"/>
  </conditionalFormatting>
  <conditionalFormatting sqref="E52">
    <cfRule type="duplicateValues" dxfId="138" priority="20"/>
  </conditionalFormatting>
  <conditionalFormatting sqref="E52">
    <cfRule type="duplicateValues" dxfId="137" priority="19"/>
  </conditionalFormatting>
  <conditionalFormatting sqref="B53:B56">
    <cfRule type="duplicateValues" dxfId="136" priority="18"/>
  </conditionalFormatting>
  <conditionalFormatting sqref="B53:B56">
    <cfRule type="duplicateValues" dxfId="135" priority="17"/>
  </conditionalFormatting>
  <conditionalFormatting sqref="B53:B56">
    <cfRule type="duplicateValues" dxfId="134" priority="16"/>
  </conditionalFormatting>
  <conditionalFormatting sqref="B53:B56">
    <cfRule type="duplicateValues" dxfId="133" priority="15"/>
  </conditionalFormatting>
  <conditionalFormatting sqref="B53:B56">
    <cfRule type="duplicateValues" dxfId="132" priority="14"/>
  </conditionalFormatting>
  <conditionalFormatting sqref="B53:B56">
    <cfRule type="duplicateValues" dxfId="131" priority="13"/>
  </conditionalFormatting>
  <conditionalFormatting sqref="B53:B56">
    <cfRule type="duplicateValues" dxfId="130" priority="12"/>
  </conditionalFormatting>
  <conditionalFormatting sqref="E53:E56">
    <cfRule type="duplicateValues" dxfId="129" priority="11"/>
  </conditionalFormatting>
  <conditionalFormatting sqref="E53:E56">
    <cfRule type="duplicateValues" dxfId="128" priority="10"/>
  </conditionalFormatting>
  <conditionalFormatting sqref="B57">
    <cfRule type="duplicateValues" dxfId="8" priority="9"/>
  </conditionalFormatting>
  <conditionalFormatting sqref="B57">
    <cfRule type="duplicateValues" dxfId="7" priority="8"/>
  </conditionalFormatting>
  <conditionalFormatting sqref="B57">
    <cfRule type="duplicateValues" dxfId="6" priority="7"/>
  </conditionalFormatting>
  <conditionalFormatting sqref="B57">
    <cfRule type="duplicateValues" dxfId="5" priority="6"/>
  </conditionalFormatting>
  <conditionalFormatting sqref="B57">
    <cfRule type="duplicateValues" dxfId="4" priority="5"/>
  </conditionalFormatting>
  <conditionalFormatting sqref="B57">
    <cfRule type="duplicateValues" dxfId="3" priority="4"/>
  </conditionalFormatting>
  <conditionalFormatting sqref="B57">
    <cfRule type="duplicateValues" dxfId="2" priority="3"/>
  </conditionalFormatting>
  <conditionalFormatting sqref="E57">
    <cfRule type="duplicateValues" dxfId="1" priority="2"/>
  </conditionalFormatting>
  <conditionalFormatting sqref="E57">
    <cfRule type="duplicateValues" dxfId="0" priority="1"/>
  </conditionalFormatting>
  <hyperlinks>
    <hyperlink ref="B57" r:id="rId7" display="http://s460-helpdesk/CAisd/pdmweb.exe?OP=SEARCH+FACTORY=in+SKIPLIST=1+QBE.EQ.id=3528620"/>
  </hyperlinks>
  <pageMargins left="0.7" right="0.7" top="0.75" bottom="0.75" header="0.3" footer="0.3"/>
  <pageSetup scale="60" orientation="landscape" r:id="rId8"/>
  <legacy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0" zoomScaleNormal="80" workbookViewId="0">
      <selection activeCell="D5" sqref="D5"/>
    </sheetView>
  </sheetViews>
  <sheetFormatPr baseColWidth="10" defaultColWidth="52.7109375" defaultRowHeight="15" x14ac:dyDescent="0.25"/>
  <cols>
    <col min="1" max="1" width="40.7109375" style="102" customWidth="1"/>
    <col min="2" max="2" width="18.28515625" style="110" customWidth="1"/>
    <col min="3" max="3" width="52.7109375" style="102"/>
    <col min="4" max="4" width="36.5703125" style="102" bestFit="1" customWidth="1"/>
    <col min="5" max="5" width="20" style="102" customWidth="1"/>
    <col min="6" max="16384" width="52.7109375" style="102"/>
  </cols>
  <sheetData>
    <row r="1" spans="1:5" ht="22.5" x14ac:dyDescent="0.25">
      <c r="A1" s="140" t="s">
        <v>2158</v>
      </c>
      <c r="B1" s="141"/>
      <c r="C1" s="141"/>
      <c r="D1" s="141"/>
      <c r="E1" s="142"/>
    </row>
    <row r="2" spans="1:5" ht="25.5" x14ac:dyDescent="0.25">
      <c r="A2" s="143" t="s">
        <v>2474</v>
      </c>
      <c r="B2" s="144"/>
      <c r="C2" s="144"/>
      <c r="D2" s="144"/>
      <c r="E2" s="145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44267.708333333336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44268.25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6" t="s">
        <v>2425</v>
      </c>
      <c r="B7" s="147"/>
      <c r="C7" s="147"/>
      <c r="D7" s="147"/>
      <c r="E7" s="148"/>
    </row>
    <row r="8" spans="1:5" ht="18" x14ac:dyDescent="0.25">
      <c r="A8" s="104" t="s">
        <v>15</v>
      </c>
      <c r="B8" s="105" t="s">
        <v>2426</v>
      </c>
      <c r="C8" s="104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7" t="s">
        <v>2496</v>
      </c>
      <c r="E9" s="113"/>
    </row>
    <row r="10" spans="1:5" ht="18.75" thickBot="1" x14ac:dyDescent="0.3">
      <c r="A10" s="108" t="s">
        <v>2428</v>
      </c>
      <c r="B10" s="114">
        <f>COUNT(B9:B9)</f>
        <v>0</v>
      </c>
      <c r="C10" s="153"/>
      <c r="D10" s="154"/>
      <c r="E10" s="155"/>
    </row>
    <row r="11" spans="1:5" ht="15.75" thickBot="1" x14ac:dyDescent="0.3">
      <c r="E11" s="110"/>
    </row>
    <row r="12" spans="1:5" ht="18.75" thickBot="1" x14ac:dyDescent="0.3">
      <c r="A12" s="133" t="s">
        <v>2430</v>
      </c>
      <c r="B12" s="134"/>
      <c r="C12" s="134"/>
      <c r="D12" s="134"/>
      <c r="E12" s="135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8" x14ac:dyDescent="0.25">
      <c r="A14" s="111" t="str">
        <f>VLOOKUP(B14,'[1]LISTADO ATM'!$A$2:$C$820,3,0)</f>
        <v>SUR</v>
      </c>
      <c r="B14" s="106">
        <v>750</v>
      </c>
      <c r="C14" s="106" t="str">
        <f>VLOOKUP(B14,'[1]LISTADO ATM'!$A$2:$B$820,2,0)</f>
        <v xml:space="preserve">ATM UNP Duvergé </v>
      </c>
      <c r="D14" s="124" t="s">
        <v>2454</v>
      </c>
      <c r="E14" s="113" t="s">
        <v>2518</v>
      </c>
    </row>
    <row r="15" spans="1:5" ht="18" x14ac:dyDescent="0.25">
      <c r="A15" s="111" t="str">
        <f>VLOOKUP(B15,'[1]LISTADO ATM'!$A$2:$C$820,3,0)</f>
        <v>ESTE</v>
      </c>
      <c r="B15" s="106">
        <v>114</v>
      </c>
      <c r="C15" s="106" t="str">
        <f>VLOOKUP(B15,'[1]LISTADO ATM'!$A$2:$B$820,2,0)</f>
        <v xml:space="preserve">ATM Oficina Hato Mayor </v>
      </c>
      <c r="D15" s="124" t="s">
        <v>2454</v>
      </c>
      <c r="E15" s="129">
        <v>335820503</v>
      </c>
    </row>
    <row r="16" spans="1:5" ht="18" x14ac:dyDescent="0.25">
      <c r="A16" s="111" t="str">
        <f>VLOOKUP(B16,'[1]LISTADO ATM'!$A$2:$C$820,3,0)</f>
        <v>ESTE</v>
      </c>
      <c r="B16" s="106">
        <v>630</v>
      </c>
      <c r="C16" s="106" t="str">
        <f>VLOOKUP(B16,'[1]LISTADO ATM'!$A$2:$B$820,2,0)</f>
        <v xml:space="preserve">ATM Oficina Plaza Zaglul (SPM) </v>
      </c>
      <c r="D16" s="124" t="s">
        <v>2454</v>
      </c>
      <c r="E16" s="129">
        <v>335820502</v>
      </c>
    </row>
    <row r="17" spans="1:5" ht="18" x14ac:dyDescent="0.25">
      <c r="A17" s="111" t="str">
        <f>VLOOKUP(B17,'[1]LISTADO ATM'!$A$2:$C$820,3,0)</f>
        <v>NORTE</v>
      </c>
      <c r="B17" s="106">
        <v>604</v>
      </c>
      <c r="C17" s="106" t="str">
        <f>VLOOKUP(B17,'[1]LISTADO ATM'!$A$2:$B$820,2,0)</f>
        <v xml:space="preserve">ATM Oficina Estancia Nueva (Moca) </v>
      </c>
      <c r="D17" s="124" t="s">
        <v>2454</v>
      </c>
      <c r="E17" s="129">
        <v>335820528</v>
      </c>
    </row>
    <row r="18" spans="1:5" ht="18" x14ac:dyDescent="0.25">
      <c r="A18" s="111" t="str">
        <f>VLOOKUP(B18,'[1]LISTADO ATM'!$A$2:$C$820,3,0)</f>
        <v>DISTRITO NACIONAL</v>
      </c>
      <c r="B18" s="106">
        <v>160</v>
      </c>
      <c r="C18" s="106" t="str">
        <f>VLOOKUP(B18,'[1]LISTADO ATM'!$A$2:$B$820,2,0)</f>
        <v xml:space="preserve">ATM Oficina Herrera </v>
      </c>
      <c r="D18" s="124" t="s">
        <v>2454</v>
      </c>
      <c r="E18" s="129">
        <v>335820525</v>
      </c>
    </row>
    <row r="19" spans="1:5" ht="18.75" thickBot="1" x14ac:dyDescent="0.3">
      <c r="A19" s="112" t="s">
        <v>2428</v>
      </c>
      <c r="B19" s="114">
        <f>COUNT(B14:B18)</f>
        <v>5</v>
      </c>
      <c r="C19" s="123"/>
      <c r="D19" s="123"/>
      <c r="E19" s="123"/>
    </row>
    <row r="20" spans="1:5" ht="15.75" thickBot="1" x14ac:dyDescent="0.3">
      <c r="E20" s="110"/>
    </row>
    <row r="21" spans="1:5" ht="18.75" thickBot="1" x14ac:dyDescent="0.3">
      <c r="A21" s="133" t="s">
        <v>2503</v>
      </c>
      <c r="B21" s="134"/>
      <c r="C21" s="134"/>
      <c r="D21" s="134"/>
      <c r="E21" s="135"/>
    </row>
    <row r="22" spans="1:5" ht="18" x14ac:dyDescent="0.25">
      <c r="A22" s="104" t="s">
        <v>15</v>
      </c>
      <c r="B22" s="104" t="s">
        <v>2426</v>
      </c>
      <c r="C22" s="105" t="s">
        <v>46</v>
      </c>
      <c r="D22" s="105" t="s">
        <v>2432</v>
      </c>
      <c r="E22" s="105" t="s">
        <v>2427</v>
      </c>
    </row>
    <row r="23" spans="1:5" ht="18" x14ac:dyDescent="0.25">
      <c r="A23" s="111" t="str">
        <f>VLOOKUP(B23,'[1]LISTADO ATM'!$A$2:$C$820,3,0)</f>
        <v>NORTE</v>
      </c>
      <c r="B23" s="106">
        <v>746</v>
      </c>
      <c r="C23" s="106" t="str">
        <f>VLOOKUP(B23,'[1]LISTADO ATM'!$A$2:$B$820,2,0)</f>
        <v xml:space="preserve">ATM Oficina Las Terrenas </v>
      </c>
      <c r="D23" s="106" t="s">
        <v>2494</v>
      </c>
      <c r="E23" s="126">
        <v>335819393</v>
      </c>
    </row>
    <row r="24" spans="1:5" ht="18" x14ac:dyDescent="0.25">
      <c r="A24" s="111" t="str">
        <f>VLOOKUP(B24,'[1]LISTADO ATM'!$A$2:$C$820,3,0)</f>
        <v>DISTRITO NACIONAL</v>
      </c>
      <c r="B24" s="106">
        <v>610</v>
      </c>
      <c r="C24" s="106" t="str">
        <f>VLOOKUP(B24,'[1]LISTADO ATM'!$A$2:$B$820,2,0)</f>
        <v xml:space="preserve">ATM EDEESTE </v>
      </c>
      <c r="D24" s="106" t="s">
        <v>2494</v>
      </c>
      <c r="E24" s="126">
        <v>335820263</v>
      </c>
    </row>
    <row r="25" spans="1:5" ht="18" x14ac:dyDescent="0.25">
      <c r="A25" s="111" t="str">
        <f>VLOOKUP(B25,'[1]LISTADO ATM'!$A$2:$C$820,3,0)</f>
        <v>ESTE</v>
      </c>
      <c r="B25" s="106">
        <v>945</v>
      </c>
      <c r="C25" s="106" t="str">
        <f>VLOOKUP(B25,'[1]LISTADO ATM'!$A$2:$B$820,2,0)</f>
        <v xml:space="preserve">ATM UNP El Valle (Hato Mayor) </v>
      </c>
      <c r="D25" s="106" t="s">
        <v>2494</v>
      </c>
      <c r="E25" s="126">
        <v>335820526</v>
      </c>
    </row>
    <row r="26" spans="1:5" ht="18" x14ac:dyDescent="0.25">
      <c r="A26" s="111" t="str">
        <f>VLOOKUP(B26,'[1]LISTADO ATM'!$A$2:$C$820,3,0)</f>
        <v>DISTRITO NACIONAL</v>
      </c>
      <c r="B26" s="106">
        <v>194</v>
      </c>
      <c r="C26" s="106" t="str">
        <f>VLOOKUP(B26,'[1]LISTADO ATM'!$A$2:$B$820,2,0)</f>
        <v xml:space="preserve">ATM UNP Pantoja </v>
      </c>
      <c r="D26" s="106" t="s">
        <v>2494</v>
      </c>
      <c r="E26" s="126">
        <v>335820527</v>
      </c>
    </row>
    <row r="27" spans="1:5" ht="18.75" thickBot="1" x14ac:dyDescent="0.3">
      <c r="A27" s="108" t="s">
        <v>2428</v>
      </c>
      <c r="B27" s="114">
        <f>COUNT(B23:B26)</f>
        <v>4</v>
      </c>
      <c r="C27" s="123"/>
      <c r="D27" s="107"/>
      <c r="E27" s="125"/>
    </row>
    <row r="28" spans="1:5" ht="15.75" thickBot="1" x14ac:dyDescent="0.3">
      <c r="E28" s="110"/>
    </row>
    <row r="29" spans="1:5" ht="18.75" thickBot="1" x14ac:dyDescent="0.3">
      <c r="A29" s="136" t="s">
        <v>2429</v>
      </c>
      <c r="B29" s="137"/>
      <c r="E29" s="110"/>
    </row>
    <row r="30" spans="1:5" ht="18.75" thickBot="1" x14ac:dyDescent="0.3">
      <c r="A30" s="151">
        <f>+B19+B27</f>
        <v>9</v>
      </c>
      <c r="B30" s="152"/>
      <c r="E30" s="110"/>
    </row>
    <row r="31" spans="1:5" ht="15.75" thickBot="1" x14ac:dyDescent="0.3">
      <c r="E31" s="110"/>
    </row>
    <row r="32" spans="1:5" ht="18.75" thickBot="1" x14ac:dyDescent="0.3">
      <c r="A32" s="133" t="s">
        <v>2431</v>
      </c>
      <c r="B32" s="134"/>
      <c r="C32" s="134"/>
      <c r="D32" s="134"/>
      <c r="E32" s="135"/>
    </row>
    <row r="33" spans="1:5" ht="18" x14ac:dyDescent="0.25">
      <c r="A33" s="115" t="s">
        <v>15</v>
      </c>
      <c r="B33" s="115" t="s">
        <v>2426</v>
      </c>
      <c r="C33" s="109" t="s">
        <v>46</v>
      </c>
      <c r="D33" s="138" t="s">
        <v>2432</v>
      </c>
      <c r="E33" s="139"/>
    </row>
    <row r="34" spans="1:5" ht="18" x14ac:dyDescent="0.25">
      <c r="A34" s="106" t="str">
        <f>VLOOKUP(B34,'[1]LISTADO ATM'!$A$2:$C$820,3,0)</f>
        <v>DISTRITO NACIONAL</v>
      </c>
      <c r="B34" s="106">
        <v>515</v>
      </c>
      <c r="C34" s="111" t="str">
        <f>VLOOKUP(B34,'[1]LISTADO ATM'!$A$2:$B$820,2,0)</f>
        <v xml:space="preserve">ATM Oficina Agora Mall I </v>
      </c>
      <c r="D34" s="149" t="s">
        <v>2499</v>
      </c>
      <c r="E34" s="150"/>
    </row>
    <row r="35" spans="1:5" ht="18" x14ac:dyDescent="0.25">
      <c r="A35" s="106" t="str">
        <f>VLOOKUP(B35,'[1]LISTADO ATM'!$A$2:$C$820,3,0)</f>
        <v>DISTRITO NACIONAL</v>
      </c>
      <c r="B35" s="106">
        <v>575</v>
      </c>
      <c r="C35" s="111" t="str">
        <f>VLOOKUP(B35,'[1]LISTADO ATM'!$A$2:$B$820,2,0)</f>
        <v xml:space="preserve">ATM EDESUR Tiradentes </v>
      </c>
      <c r="D35" s="149" t="s">
        <v>2506</v>
      </c>
      <c r="E35" s="150"/>
    </row>
    <row r="36" spans="1:5" ht="18" x14ac:dyDescent="0.25">
      <c r="A36" s="106" t="str">
        <f>VLOOKUP(B36,'[1]LISTADO ATM'!$A$2:$C$820,3,0)</f>
        <v>NORTE</v>
      </c>
      <c r="B36" s="106">
        <v>950</v>
      </c>
      <c r="C36" s="111" t="str">
        <f>VLOOKUP(B36,'[1]LISTADO ATM'!$A$2:$B$820,2,0)</f>
        <v xml:space="preserve">ATM Oficina Monterrico </v>
      </c>
      <c r="D36" s="149" t="s">
        <v>2499</v>
      </c>
      <c r="E36" s="150"/>
    </row>
    <row r="37" spans="1:5" ht="18" x14ac:dyDescent="0.25">
      <c r="A37" s="106" t="str">
        <f>VLOOKUP(B37,'[1]LISTADO ATM'!$A$2:$C$820,3,0)</f>
        <v>DISTRITO NACIONAL</v>
      </c>
      <c r="B37" s="106">
        <v>443</v>
      </c>
      <c r="C37" s="111" t="str">
        <f>VLOOKUP(B37,'[1]LISTADO ATM'!$A$2:$B$820,2,0)</f>
        <v xml:space="preserve">ATM Edificio San Rafael </v>
      </c>
      <c r="D37" s="149" t="s">
        <v>2499</v>
      </c>
      <c r="E37" s="150"/>
    </row>
    <row r="38" spans="1:5" ht="18" x14ac:dyDescent="0.25">
      <c r="A38" s="106" t="str">
        <f>VLOOKUP(B38,'[1]LISTADO ATM'!$A$2:$C$820,3,0)</f>
        <v>DISTRITO NACIONAL</v>
      </c>
      <c r="B38" s="106">
        <v>722</v>
      </c>
      <c r="C38" s="111" t="str">
        <f>VLOOKUP(B38,'[1]LISTADO ATM'!$A$2:$B$820,2,0)</f>
        <v xml:space="preserve">ATM Oficina Charles de Gaulle III </v>
      </c>
      <c r="D38" s="149" t="s">
        <v>2499</v>
      </c>
      <c r="E38" s="150"/>
    </row>
    <row r="39" spans="1:5" ht="18" x14ac:dyDescent="0.25">
      <c r="A39" s="106" t="str">
        <f>VLOOKUP(B39,'[1]LISTADO ATM'!$A$2:$C$820,3,0)</f>
        <v>DISTRITO NACIONAL</v>
      </c>
      <c r="B39" s="106">
        <v>976</v>
      </c>
      <c r="C39" s="111" t="str">
        <f>VLOOKUP(B39,'[1]LISTADO ATM'!$A$2:$B$820,2,0)</f>
        <v xml:space="preserve">ATM Oficina Diamond Plaza I </v>
      </c>
      <c r="D39" s="149" t="s">
        <v>2499</v>
      </c>
      <c r="E39" s="150"/>
    </row>
    <row r="40" spans="1:5" ht="18" x14ac:dyDescent="0.25">
      <c r="A40" s="106" t="str">
        <f>VLOOKUP(B40,'[1]LISTADO ATM'!$A$2:$C$820,3,0)</f>
        <v>DISTRITO NACIONAL</v>
      </c>
      <c r="B40" s="106">
        <v>970</v>
      </c>
      <c r="C40" s="111" t="str">
        <f>VLOOKUP(B40,'[1]LISTADO ATM'!$A$2:$B$820,2,0)</f>
        <v xml:space="preserve">ATM S/M Olé Haina </v>
      </c>
      <c r="D40" s="149" t="s">
        <v>2499</v>
      </c>
      <c r="E40" s="150"/>
    </row>
    <row r="41" spans="1:5" ht="18.75" thickBot="1" x14ac:dyDescent="0.3">
      <c r="A41" s="108" t="s">
        <v>2428</v>
      </c>
      <c r="B41" s="114">
        <f>COUNT(B34:B40)</f>
        <v>7</v>
      </c>
      <c r="C41" s="123"/>
      <c r="D41" s="153"/>
      <c r="E41" s="155"/>
    </row>
  </sheetData>
  <mergeCells count="18">
    <mergeCell ref="D39:E39"/>
    <mergeCell ref="D40:E40"/>
    <mergeCell ref="D41:E41"/>
    <mergeCell ref="D36:E36"/>
    <mergeCell ref="D37:E37"/>
    <mergeCell ref="A30:B30"/>
    <mergeCell ref="C10:E10"/>
    <mergeCell ref="D38:E38"/>
    <mergeCell ref="A1:E1"/>
    <mergeCell ref="A2:E2"/>
    <mergeCell ref="A7:E7"/>
    <mergeCell ref="D34:E34"/>
    <mergeCell ref="D35:E35"/>
    <mergeCell ref="A12:E12"/>
    <mergeCell ref="A21:E21"/>
    <mergeCell ref="A29:B29"/>
    <mergeCell ref="A32:E32"/>
    <mergeCell ref="D33:E33"/>
  </mergeCells>
  <phoneticPr fontId="47" type="noConversion"/>
  <conditionalFormatting sqref="B41 B19:B21 B10:B12 B1:B7 B24:B32">
    <cfRule type="duplicateValues" dxfId="127" priority="33"/>
  </conditionalFormatting>
  <conditionalFormatting sqref="B19:B21">
    <cfRule type="duplicateValues" dxfId="126" priority="32"/>
  </conditionalFormatting>
  <conditionalFormatting sqref="B41">
    <cfRule type="duplicateValues" dxfId="125" priority="31"/>
  </conditionalFormatting>
  <conditionalFormatting sqref="B10">
    <cfRule type="duplicateValues" dxfId="124" priority="30"/>
  </conditionalFormatting>
  <conditionalFormatting sqref="E41 E27:E33 E19:E21 E1:E8 E10:E12">
    <cfRule type="duplicateValues" dxfId="123" priority="29"/>
  </conditionalFormatting>
  <conditionalFormatting sqref="E41">
    <cfRule type="duplicateValues" dxfId="122" priority="28"/>
  </conditionalFormatting>
  <conditionalFormatting sqref="E41 E1:E8 E19:E21 E10:E12 E23:E33">
    <cfRule type="duplicateValues" dxfId="121" priority="26"/>
  </conditionalFormatting>
  <conditionalFormatting sqref="E41 E1:E8 E19:E21 E10:E12 E23:E33">
    <cfRule type="duplicateValues" dxfId="120" priority="24"/>
    <cfRule type="duplicateValues" dxfId="119" priority="25"/>
  </conditionalFormatting>
  <conditionalFormatting sqref="B14:B18">
    <cfRule type="duplicateValues" dxfId="118" priority="23"/>
  </conditionalFormatting>
  <conditionalFormatting sqref="E14:E18">
    <cfRule type="duplicateValues" dxfId="117" priority="22"/>
  </conditionalFormatting>
  <conditionalFormatting sqref="E34:E35">
    <cfRule type="duplicateValues" dxfId="116" priority="34"/>
  </conditionalFormatting>
  <conditionalFormatting sqref="E34:E35">
    <cfRule type="duplicateValues" dxfId="115" priority="35"/>
    <cfRule type="duplicateValues" dxfId="114" priority="36"/>
  </conditionalFormatting>
  <conditionalFormatting sqref="B41 B19:B21 B10:B12 B1:B8 B24:B32">
    <cfRule type="duplicateValues" dxfId="113" priority="37"/>
    <cfRule type="duplicateValues" dxfId="112" priority="38"/>
  </conditionalFormatting>
  <conditionalFormatting sqref="B41">
    <cfRule type="duplicateValues" dxfId="111" priority="39"/>
    <cfRule type="duplicateValues" dxfId="110" priority="40"/>
  </conditionalFormatting>
  <conditionalFormatting sqref="B41 B19:B21 B10:B12 B1:B8 B24:B32">
    <cfRule type="duplicateValues" dxfId="109" priority="41"/>
    <cfRule type="duplicateValues" dxfId="108" priority="42"/>
    <cfRule type="duplicateValues" dxfId="107" priority="43"/>
  </conditionalFormatting>
  <conditionalFormatting sqref="E9">
    <cfRule type="duplicateValues" dxfId="106" priority="44"/>
  </conditionalFormatting>
  <conditionalFormatting sqref="B9">
    <cfRule type="duplicateValues" dxfId="105" priority="45"/>
  </conditionalFormatting>
  <conditionalFormatting sqref="B9">
    <cfRule type="duplicateValues" dxfId="104" priority="46"/>
    <cfRule type="duplicateValues" dxfId="103" priority="47"/>
  </conditionalFormatting>
  <conditionalFormatting sqref="B9">
    <cfRule type="duplicateValues" dxfId="102" priority="48"/>
    <cfRule type="duplicateValues" dxfId="101" priority="49"/>
    <cfRule type="duplicateValues" dxfId="100" priority="50"/>
  </conditionalFormatting>
  <conditionalFormatting sqref="E36">
    <cfRule type="duplicateValues" dxfId="99" priority="21"/>
  </conditionalFormatting>
  <conditionalFormatting sqref="E36">
    <cfRule type="duplicateValues" dxfId="98" priority="20"/>
  </conditionalFormatting>
  <conditionalFormatting sqref="E36">
    <cfRule type="duplicateValues" dxfId="97" priority="18"/>
    <cfRule type="duplicateValues" dxfId="96" priority="19"/>
  </conditionalFormatting>
  <conditionalFormatting sqref="E40">
    <cfRule type="duplicateValues" dxfId="95" priority="17"/>
  </conditionalFormatting>
  <conditionalFormatting sqref="E40">
    <cfRule type="duplicateValues" dxfId="94" priority="16"/>
  </conditionalFormatting>
  <conditionalFormatting sqref="E40">
    <cfRule type="duplicateValues" dxfId="93" priority="14"/>
    <cfRule type="duplicateValues" dxfId="92" priority="15"/>
  </conditionalFormatting>
  <conditionalFormatting sqref="E38">
    <cfRule type="duplicateValues" dxfId="91" priority="13"/>
  </conditionalFormatting>
  <conditionalFormatting sqref="E38">
    <cfRule type="duplicateValues" dxfId="90" priority="12"/>
  </conditionalFormatting>
  <conditionalFormatting sqref="E38">
    <cfRule type="duplicateValues" dxfId="89" priority="10"/>
    <cfRule type="duplicateValues" dxfId="88" priority="11"/>
  </conditionalFormatting>
  <conditionalFormatting sqref="E37">
    <cfRule type="duplicateValues" dxfId="87" priority="9"/>
  </conditionalFormatting>
  <conditionalFormatting sqref="E37">
    <cfRule type="duplicateValues" dxfId="86" priority="8"/>
  </conditionalFormatting>
  <conditionalFormatting sqref="E37">
    <cfRule type="duplicateValues" dxfId="85" priority="6"/>
    <cfRule type="duplicateValues" dxfId="84" priority="7"/>
  </conditionalFormatting>
  <conditionalFormatting sqref="B23">
    <cfRule type="duplicateValues" dxfId="83" priority="52"/>
  </conditionalFormatting>
  <conditionalFormatting sqref="E23:E26">
    <cfRule type="duplicateValues" dxfId="82" priority="53"/>
  </conditionalFormatting>
  <conditionalFormatting sqref="E39">
    <cfRule type="duplicateValues" dxfId="81" priority="5"/>
  </conditionalFormatting>
  <conditionalFormatting sqref="E39">
    <cfRule type="duplicateValues" dxfId="80" priority="4"/>
  </conditionalFormatting>
  <conditionalFormatting sqref="E39">
    <cfRule type="duplicateValues" dxfId="79" priority="2"/>
    <cfRule type="duplicateValues" dxfId="78" priority="3"/>
  </conditionalFormatting>
  <conditionalFormatting sqref="B1:B1048576">
    <cfRule type="duplicateValues" dxfId="77" priority="1"/>
  </conditionalFormatting>
  <conditionalFormatting sqref="B34:B40">
    <cfRule type="duplicateValues" dxfId="76" priority="12035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75" priority="119152"/>
  </conditionalFormatting>
  <conditionalFormatting sqref="A7:A11">
    <cfRule type="duplicateValues" dxfId="74" priority="119156"/>
    <cfRule type="duplicateValues" dxfId="73" priority="119157"/>
  </conditionalFormatting>
  <conditionalFormatting sqref="A7:A11">
    <cfRule type="duplicateValues" dxfId="72" priority="119160"/>
    <cfRule type="duplicateValues" dxfId="71" priority="119161"/>
  </conditionalFormatting>
  <conditionalFormatting sqref="B3">
    <cfRule type="duplicateValues" dxfId="70" priority="193"/>
    <cfRule type="duplicateValues" dxfId="69" priority="194"/>
  </conditionalFormatting>
  <conditionalFormatting sqref="B3">
    <cfRule type="duplicateValues" dxfId="68" priority="192"/>
  </conditionalFormatting>
  <conditionalFormatting sqref="B3">
    <cfRule type="duplicateValues" dxfId="67" priority="191"/>
  </conditionalFormatting>
  <conditionalFormatting sqref="B3">
    <cfRule type="duplicateValues" dxfId="66" priority="189"/>
    <cfRule type="duplicateValues" dxfId="65" priority="190"/>
  </conditionalFormatting>
  <conditionalFormatting sqref="A4:A6">
    <cfRule type="duplicateValues" dxfId="64" priority="188"/>
  </conditionalFormatting>
  <conditionalFormatting sqref="A4:A6">
    <cfRule type="duplicateValues" dxfId="63" priority="186"/>
    <cfRule type="duplicateValues" dxfId="62" priority="187"/>
  </conditionalFormatting>
  <conditionalFormatting sqref="A4:A6">
    <cfRule type="duplicateValues" dxfId="61" priority="184"/>
    <cfRule type="duplicateValues" dxfId="60" priority="185"/>
  </conditionalFormatting>
  <conditionalFormatting sqref="A3:A6">
    <cfRule type="duplicateValues" dxfId="59" priority="165"/>
  </conditionalFormatting>
  <conditionalFormatting sqref="A3:A6">
    <cfRule type="duplicateValues" dxfId="58" priority="163"/>
    <cfRule type="duplicateValues" dxfId="57" priority="164"/>
  </conditionalFormatting>
  <conditionalFormatting sqref="A3:A6">
    <cfRule type="duplicateValues" dxfId="56" priority="161"/>
    <cfRule type="duplicateValues" dxfId="55" priority="162"/>
  </conditionalFormatting>
  <conditionalFormatting sqref="B4:B6">
    <cfRule type="duplicateValues" dxfId="54" priority="158"/>
    <cfRule type="duplicateValues" dxfId="53" priority="159"/>
  </conditionalFormatting>
  <conditionalFormatting sqref="B4:B6">
    <cfRule type="duplicateValues" dxfId="52" priority="157"/>
  </conditionalFormatting>
  <conditionalFormatting sqref="B4:B6">
    <cfRule type="duplicateValues" dxfId="51" priority="156"/>
  </conditionalFormatting>
  <conditionalFormatting sqref="B4:B6">
    <cfRule type="duplicateValues" dxfId="50" priority="154"/>
    <cfRule type="duplicateValues" dxfId="49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155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155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154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114.5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113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113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119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11.6746064814797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69"/>
  </conditionalFormatting>
  <conditionalFormatting sqref="E9:E1048576 E1:E2">
    <cfRule type="duplicateValues" dxfId="47" priority="99250"/>
  </conditionalFormatting>
  <conditionalFormatting sqref="E4">
    <cfRule type="duplicateValues" dxfId="46" priority="62"/>
  </conditionalFormatting>
  <conditionalFormatting sqref="E5:E8">
    <cfRule type="duplicateValues" dxfId="45" priority="60"/>
  </conditionalFormatting>
  <conditionalFormatting sqref="B12">
    <cfRule type="duplicateValues" dxfId="44" priority="34"/>
    <cfRule type="duplicateValues" dxfId="43" priority="35"/>
    <cfRule type="duplicateValues" dxfId="42" priority="36"/>
  </conditionalFormatting>
  <conditionalFormatting sqref="B12">
    <cfRule type="duplicateValues" dxfId="41" priority="33"/>
  </conditionalFormatting>
  <conditionalFormatting sqref="B12">
    <cfRule type="duplicateValues" dxfId="40" priority="31"/>
    <cfRule type="duplicateValues" dxfId="39" priority="32"/>
  </conditionalFormatting>
  <conditionalFormatting sqref="B12">
    <cfRule type="duplicateValues" dxfId="38" priority="28"/>
    <cfRule type="duplicateValues" dxfId="37" priority="29"/>
    <cfRule type="duplicateValues" dxfId="36" priority="30"/>
  </conditionalFormatting>
  <conditionalFormatting sqref="B12">
    <cfRule type="duplicateValues" dxfId="35" priority="27"/>
  </conditionalFormatting>
  <conditionalFormatting sqref="B12">
    <cfRule type="duplicateValues" dxfId="34" priority="25"/>
    <cfRule type="duplicateValues" dxfId="33" priority="26"/>
  </conditionalFormatting>
  <conditionalFormatting sqref="B12">
    <cfRule type="duplicateValues" dxfId="32" priority="24"/>
  </conditionalFormatting>
  <conditionalFormatting sqref="B12">
    <cfRule type="duplicateValues" dxfId="31" priority="21"/>
    <cfRule type="duplicateValues" dxfId="30" priority="22"/>
    <cfRule type="duplicateValues" dxfId="29" priority="23"/>
  </conditionalFormatting>
  <conditionalFormatting sqref="B12">
    <cfRule type="duplicateValues" dxfId="28" priority="20"/>
  </conditionalFormatting>
  <conditionalFormatting sqref="B12">
    <cfRule type="duplicateValues" dxfId="27" priority="19"/>
  </conditionalFormatting>
  <conditionalFormatting sqref="B14">
    <cfRule type="duplicateValues" dxfId="26" priority="18"/>
  </conditionalFormatting>
  <conditionalFormatting sqref="B14">
    <cfRule type="duplicateValues" dxfId="25" priority="15"/>
    <cfRule type="duplicateValues" dxfId="24" priority="16"/>
    <cfRule type="duplicateValues" dxfId="23" priority="17"/>
  </conditionalFormatting>
  <conditionalFormatting sqref="B14"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  <cfRule type="duplicateValues" dxfId="18" priority="12"/>
  </conditionalFormatting>
  <conditionalFormatting sqref="B14">
    <cfRule type="duplicateValues" dxfId="17" priority="9"/>
  </conditionalFormatting>
  <conditionalFormatting sqref="B14">
    <cfRule type="duplicateValues" dxfId="16" priority="8"/>
  </conditionalFormatting>
  <conditionalFormatting sqref="B14">
    <cfRule type="duplicateValues" dxfId="15" priority="7"/>
  </conditionalFormatting>
  <conditionalFormatting sqref="B14">
    <cfRule type="duplicateValues" dxfId="14" priority="4"/>
    <cfRule type="duplicateValues" dxfId="13" priority="5"/>
    <cfRule type="duplicateValues" dxfId="12" priority="6"/>
  </conditionalFormatting>
  <conditionalFormatting sqref="B14">
    <cfRule type="duplicateValues" dxfId="11" priority="2"/>
    <cfRule type="duplicateValues" dxfId="10" priority="3"/>
  </conditionalFormatting>
  <conditionalFormatting sqref="C14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2021-03-07T20:48:13Z</cp:lastPrinted>
  <dcterms:created xsi:type="dcterms:W3CDTF">2014-10-01T23:18:29Z</dcterms:created>
  <dcterms:modified xsi:type="dcterms:W3CDTF">2021-03-13T11:53:59Z</dcterms:modified>
</cp:coreProperties>
</file>