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6" i="1" l="1"/>
  <c r="A95" i="1"/>
  <c r="F95" i="1"/>
  <c r="G95" i="1"/>
  <c r="H95" i="1"/>
  <c r="I95" i="1"/>
  <c r="J95" i="1"/>
  <c r="K95" i="1"/>
  <c r="F96" i="1"/>
  <c r="G96" i="1"/>
  <c r="H96" i="1"/>
  <c r="I96" i="1"/>
  <c r="J96" i="1"/>
  <c r="K96" i="1"/>
  <c r="A94" i="1"/>
  <c r="A93" i="1"/>
  <c r="A92" i="1"/>
  <c r="A91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F76" i="1"/>
  <c r="G76" i="1"/>
  <c r="H76" i="1"/>
  <c r="I76" i="1"/>
  <c r="J76" i="1"/>
  <c r="K76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40" i="16"/>
  <c r="C39" i="16"/>
  <c r="C40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1" i="16"/>
  <c r="A39" i="16"/>
  <c r="C38" i="16"/>
  <c r="A38" i="16"/>
  <c r="C37" i="16"/>
  <c r="A37" i="16"/>
  <c r="B33" i="16"/>
  <c r="A44" i="16" s="1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5" i="1" l="1"/>
  <c r="A74" i="1"/>
  <c r="A61" i="1"/>
  <c r="F75" i="1"/>
  <c r="G75" i="1"/>
  <c r="H75" i="1"/>
  <c r="I75" i="1"/>
  <c r="J75" i="1"/>
  <c r="K75" i="1"/>
  <c r="F74" i="1"/>
  <c r="G74" i="1"/>
  <c r="H74" i="1"/>
  <c r="I74" i="1"/>
  <c r="J74" i="1"/>
  <c r="K74" i="1"/>
  <c r="F61" i="1"/>
  <c r="G61" i="1"/>
  <c r="H61" i="1"/>
  <c r="I61" i="1"/>
  <c r="J61" i="1"/>
  <c r="K61" i="1"/>
  <c r="A73" i="1" l="1"/>
  <c r="A72" i="1"/>
  <c r="A71" i="1"/>
  <c r="A70" i="1"/>
  <c r="A69" i="1"/>
  <c r="A68" i="1"/>
  <c r="A67" i="1"/>
  <c r="A66" i="1"/>
  <c r="A65" i="1"/>
  <c r="A64" i="1"/>
  <c r="A63" i="1"/>
  <c r="A62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25" i="1"/>
  <c r="F25" i="1"/>
  <c r="G25" i="1"/>
  <c r="H25" i="1"/>
  <c r="I25" i="1"/>
  <c r="J25" i="1"/>
  <c r="K25" i="1"/>
  <c r="A60" i="1" l="1"/>
  <c r="A59" i="1"/>
  <c r="A58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" i="1" l="1"/>
  <c r="A8" i="1"/>
  <c r="F8" i="1"/>
  <c r="G8" i="1"/>
  <c r="H8" i="1"/>
  <c r="I8" i="1"/>
  <c r="J8" i="1"/>
  <c r="K8" i="1"/>
  <c r="F5" i="1"/>
  <c r="G5" i="1"/>
  <c r="H5" i="1"/>
  <c r="I5" i="1"/>
  <c r="J5" i="1"/>
  <c r="K5" i="1"/>
  <c r="A24" i="1"/>
  <c r="F57" i="1"/>
  <c r="G57" i="1"/>
  <c r="H57" i="1"/>
  <c r="I57" i="1"/>
  <c r="J57" i="1"/>
  <c r="K57" i="1"/>
  <c r="F24" i="1"/>
  <c r="G24" i="1"/>
  <c r="H24" i="1"/>
  <c r="I24" i="1"/>
  <c r="J24" i="1"/>
  <c r="K24" i="1"/>
  <c r="A57" i="1" l="1"/>
  <c r="A56" i="1" l="1"/>
  <c r="A55" i="1"/>
  <c r="A54" i="1"/>
  <c r="A53" i="1"/>
  <c r="A52" i="1"/>
  <c r="A51" i="1"/>
  <c r="A50" i="1"/>
  <c r="A49" i="1"/>
  <c r="A48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47" i="1" l="1"/>
  <c r="A46" i="1"/>
  <c r="A45" i="1"/>
  <c r="A44" i="1"/>
  <c r="A43" i="1"/>
  <c r="A42" i="1"/>
  <c r="A41" i="1"/>
  <c r="A40" i="1"/>
  <c r="A39" i="1"/>
  <c r="A3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7" i="1"/>
  <c r="A36" i="1"/>
  <c r="A35" i="1"/>
  <c r="A34" i="1"/>
  <c r="A33" i="1"/>
  <c r="A32" i="1"/>
  <c r="A31" i="1"/>
  <c r="A30" i="1"/>
  <c r="A29" i="1"/>
  <c r="A28" i="1"/>
  <c r="A27" i="1"/>
  <c r="A26" i="1"/>
  <c r="F23" i="1" l="1"/>
  <c r="G23" i="1"/>
  <c r="H23" i="1"/>
  <c r="I23" i="1"/>
  <c r="J23" i="1"/>
  <c r="K23" i="1"/>
  <c r="A23" i="1"/>
  <c r="A22" i="1" l="1"/>
  <c r="A21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8" i="1"/>
  <c r="A17" i="1"/>
  <c r="A16" i="1"/>
  <c r="A15" i="1"/>
  <c r="A14" i="1"/>
  <c r="A13" i="1"/>
  <c r="A12" i="1"/>
  <c r="A11" i="1"/>
  <c r="A10" i="1"/>
  <c r="A9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<sst xmlns="http://schemas.openxmlformats.org/spreadsheetml/2006/main" count="13274" uniqueCount="2524">
  <si>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</si>
  <si>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</si>
  <si>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</si>
  <si>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</si>
  <si>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</si>
  <si>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</si>
  <si>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</si>
  <si>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</si>
  <si>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</si>
  <si>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</si>
  <si>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</si>
  <si>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</si>
  <si>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</si>
  <si>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</si>
  <si>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</si>
  <si>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</si>
  <si>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</si>
  <si>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</si>
  <si>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</si>
  <si>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</si>
  <si>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</si>
  <si>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</si>
  <si>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</si>
  <si>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</si>
  <si>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</si>
  <si>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</si>
  <si>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</si>
  <si>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</si>
  <si>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</si>
  <si>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</si>
  <si>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</si>
  <si>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</si>
  <si>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</si>
  <si>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</si>
  <si>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</si>
  <si>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</si>
  <si>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</si>
  <si>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</si>
  <si>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</si>
  <si>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</si>
  <si>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</si>
  <si>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</si>
  <si>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</si>
  <si>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</si>
  <si>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</si>
  <si>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</si>
  <si>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</si>
  <si>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</si>
  <si>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</si>
  <si>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</si>
  <si>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</si>
  <si>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</si>
  <si>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</si>
  <si>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</si>
  <si>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</si>
  <si>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</si>
  <si>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</si>
  <si>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</si>
  <si>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</si>
  <si>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</si>
  <si>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</si>
  <si>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</si>
  <si>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</si>
  <si>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</si>
  <si>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</si>
  <si>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</si>
  <si>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</si>
  <si>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</si>
  <si>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</si>
  <si>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</si>
  <si>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</si>
  <si>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</si>
  <si>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</si>
  <si>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</si>
  <si>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</si>
  <si>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</si>
  <si>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</si>
  <si>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</si>
  <si>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</si>
  <si>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</si>
  <si>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</si>
  <si>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</si>
  <si>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</si>
  <si>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</si>
  <si>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</si>
  <si>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</si>
  <si>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</si>
  <si>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</si>
  <si>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</si>
  <si>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</si>
  <si>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</si>
  <si>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</si>
  <si>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</si>
  <si>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</si>
  <si>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</si>
  <si>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</si>
  <si>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</si>
  <si>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</si>
  <si>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</si>
  <si>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</si>
  <si>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</si>
  <si>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</si>
  <si>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</si>
  <si>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</si>
  <si>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</si>
  <si>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</si>
  <si>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</si>
  <si>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</si>
  <si>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</si>
  <si>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</si>
  <si>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</si>
  <si>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</si>
  <si>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</si>
  <si>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</si>
  <si>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</si>
  <si>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</si>
  <si>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</si>
  <si>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</si>
  <si>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</si>
  <si>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</si>
  <si>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</si>
  <si>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</si>
  <si>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</si>
  <si>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</si>
  <si>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</si>
  <si>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</si>
  <si>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</si>
  <si>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</si>
  <si>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</si>
  <si>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</si>
  <si>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</si>
  <si>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</si>
  <si>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</si>
  <si>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</si>
  <si>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</si>
  <si>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</si>
  <si>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</si>
  <si>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</si>
  <si>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</si>
  <si>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</si>
  <si>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</si>
  <si>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</si>
  <si>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</si>
  <si>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</si>
  <si>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</si>
  <si>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</si>
  <si>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</si>
  <si>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</si>
  <si>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</si>
  <si>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</si>
  <si>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</si>
  <si>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</si>
  <si>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</si>
  <si>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</si>
  <si>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</si>
  <si>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</si>
  <si>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</si>
  <si>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</si>
  <si>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</si>
  <si>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</si>
  <si>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</si>
  <si>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</si>
  <si>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</si>
  <si>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</si>
  <si>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</si>
  <si>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</si>
  <si>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</si>
  <si>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</si>
  <si>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</si>
  <si>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</si>
  <si>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</si>
  <si>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</si>
  <si>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</si>
  <si>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</si>
  <si>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</si>
  <si>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</si>
  <si>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</si>
  <si>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</si>
  <si>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</si>
  <si>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</si>
  <si>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</si>
  <si>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</si>
  <si>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</si>
  <si>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</si>
  <si>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</si>
  <si>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</si>
  <si>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</si>
  <si>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</si>
  <si>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</si>
  <si>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</si>
  <si>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</si>
  <si>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</si>
  <si>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</si>
  <si>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</si>
  <si>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</si>
  <si>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</si>
  <si>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</si>
  <si>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</si>
  <si>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</si>
  <si>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</si>
  <si>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</si>
  <si>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</si>
  <si>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</si>
  <si>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</si>
  <si>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</si>
  <si>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</si>
  <si>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</si>
  <si>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</si>
  <si>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</si>
  <si>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</si>
  <si>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</si>
  <si>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</si>
  <si>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</si>
  <si>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</si>
  <si>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</si>
  <si>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</si>
  <si>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</si>
  <si>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</si>
  <si>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</si>
  <si>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</si>
  <si>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</si>
  <si>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</si>
  <si>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</si>
  <si>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</si>
  <si>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</si>
  <si>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</si>
  <si>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</si>
  <si>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</si>
  <si>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</si>
  <si>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</si>
  <si>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</si>
  <si>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</si>
  <si>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</si>
  <si>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</si>
  <si>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</si>
  <si>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</si>
  <si>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</si>
  <si>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</si>
  <si>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</si>
  <si>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</si>
  <si>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</si>
  <si>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</si>
  <si>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</si>
  <si>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</si>
  <si>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</si>
  <si>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</si>
  <si>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</si>
  <si>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</si>
  <si>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</si>
  <si>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</si>
  <si>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</si>
  <si>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</si>
  <si>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</si>
  <si>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</si>
  <si>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</si>
  <si>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</si>
  <si>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</si>
  <si>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</si>
  <si>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</si>
  <si>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</si>
  <si>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</si>
  <si>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</si>
  <si>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</si>
  <si>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</si>
  <si>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</si>
  <si>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</si>
  <si>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</si>
  <si>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</si>
  <si>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</si>
  <si>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</si>
  <si>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</si>
  <si>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</si>
  <si>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</si>
  <si>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</si>
  <si>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</si>
  <si>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</si>
  <si>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</si>
  <si>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</si>
  <si>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</si>
  <si>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</si>
  <si>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</si>
  <si>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</si>
  <si>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</si>
  <si>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</si>
  <si>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</si>
  <si>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</si>
  <si>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</si>
  <si>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</si>
  <si>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</si>
  <si>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</si>
  <si>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</si>
  <si>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</si>
  <si>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</si>
  <si>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</si>
  <si>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</si>
  <si>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</si>
  <si>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</si>
  <si>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</si>
  <si>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</si>
  <si>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</si>
  <si>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</si>
  <si>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</si>
  <si>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</si>
  <si>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</si>
  <si>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</si>
  <si>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</si>
  <si>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</si>
  <si>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</si>
  <si>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</si>
  <si>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</si>
  <si>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</si>
  <si>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</si>
  <si>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</si>
  <si>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</si>
  <si>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</si>
  <si>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</si>
  <si>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</si>
  <si>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</si>
  <si>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</si>
  <si>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</si>
  <si>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</si>
  <si>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</si>
  <si>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</si>
  <si>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</si>
  <si>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</si>
  <si>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</si>
  <si>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</si>
  <si>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</si>
  <si>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</si>
  <si>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</si>
  <si>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</si>
  <si>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</si>
  <si>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</si>
  <si>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</si>
  <si>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</si>
  <si>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</si>
  <si>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</si>
  <si>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</si>
  <si>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</si>
  <si>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</si>
  <si>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</si>
  <si>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</si>
  <si>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</si>
  <si>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</si>
  <si>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</si>
  <si>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</si>
  <si>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</si>
  <si>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</si>
  <si>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</si>
  <si>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</si>
  <si>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</si>
  <si>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</si>
  <si>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</si>
  <si>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</si>
  <si>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</si>
  <si>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</si>
  <si>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</si>
  <si>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</si>
  <si>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</si>
  <si>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</si>
  <si>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</si>
  <si>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</si>
  <si>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</si>
  <si>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</si>
  <si>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</si>
  <si>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</si>
  <si>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</si>
  <si>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</si>
  <si>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</si>
  <si>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</si>
  <si>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</si>
  <si>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</si>
  <si>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</si>
  <si>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</si>
  <si>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</si>
  <si>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</si>
  <si>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</si>
  <si>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</si>
  <si>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</si>
  <si>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</si>
  <si>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</si>
  <si>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</si>
  <si>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</si>
  <si>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</si>
  <si>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</si>
  <si>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</si>
  <si>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</si>
  <si>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</si>
  <si>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</si>
  <si>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</si>
  <si>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</si>
  <si>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</si>
  <si>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</si>
  <si>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</si>
  <si>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</si>
  <si>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</si>
  <si>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</si>
  <si>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</si>
  <si>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</si>
  <si>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</si>
  <si>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</si>
  <si>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</si>
  <si>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</si>
  <si>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</si>
  <si>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</si>
  <si>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</si>
  <si>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</si>
  <si>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</si>
  <si>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</si>
  <si>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</si>
  <si>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</si>
  <si>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</si>
  <si>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</si>
  <si>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</si>
  <si>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</si>
  <si>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</si>
  <si>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</si>
  <si>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</si>
  <si>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</si>
  <si>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</si>
  <si>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</si>
  <si>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</si>
  <si>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</si>
  <si>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</si>
  <si>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</si>
  <si>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</si>
  <si>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</si>
  <si>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</si>
  <si>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</si>
  <si>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</si>
  <si>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</si>
  <si>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</si>
  <si>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</si>
  <si>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</si>
  <si>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</si>
  <si>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</si>
  <si>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</si>
  <si>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</si>
  <si>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</si>
  <si>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</si>
  <si>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</si>
  <si>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</si>
  <si>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</si>
  <si>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</si>
  <si>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</si>
  <si>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</si>
  <si>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</si>
  <si>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</si>
  <si>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</si>
  <si>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</si>
  <si>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</si>
  <si>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</si>
  <si>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</si>
  <si>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</si>
  <si>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</si>
  <si>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</si>
  <si>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</si>
  <si>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</si>
  <si>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</si>
  <si>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</si>
  <si>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</si>
  <si>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</si>
  <si>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</si>
  <si>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</si>
  <si>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</si>
  <si>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</si>
  <si>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</si>
  <si>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</si>
  <si>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</si>
  <si>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</si>
  <si>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</si>
  <si>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</si>
  <si>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</si>
  <si>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</si>
  <si>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</si>
  <si>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</si>
  <si>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</si>
  <si>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</si>
  <si>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</si>
  <si>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</si>
  <si>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</si>
  <si>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</si>
  <si>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</si>
  <si>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</si>
  <si>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</si>
  <si>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</si>
  <si>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</si>
  <si>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</si>
  <si>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</si>
  <si>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</si>
  <si>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</si>
  <si>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</si>
  <si>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</si>
  <si>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</si>
  <si>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</si>
  <si>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</si>
  <si>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</si>
  <si>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</si>
  <si>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</si>
  <si>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</si>
  <si>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</si>
  <si>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</si>
  <si>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</si>
  <si>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</si>
  <si>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</si>
  <si>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</si>
  <si>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</si>
  <si>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</si>
  <si>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</si>
  <si>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</si>
  <si>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</si>
  <si>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</si>
  <si>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</si>
  <si>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</si>
  <si>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</si>
  <si>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</si>
  <si>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</si>
  <si>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</si>
  <si>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</si>
  <si>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</si>
  <si>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</si>
  <si>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</si>
  <si>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</si>
  <si>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</si>
  <si>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</si>
  <si>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</si>
  <si>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</si>
  <si>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</si>
  <si>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</si>
  <si>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</si>
  <si>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</si>
  <si>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</si>
  <si>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</si>
  <si>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</si>
  <si>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</si>
  <si>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</si>
  <si>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</si>
  <si>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</si>
  <si>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</si>
  <si>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</si>
  <si>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</si>
  <si>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</si>
  <si>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</si>
  <si>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</si>
  <si>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</si>
  <si>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</si>
  <si>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</si>
  <si>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</si>
  <si>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</si>
  <si>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</si>
  <si>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</si>
  <si>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</si>
  <si>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</si>
  <si>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</si>
  <si>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</si>
  <si>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</si>
  <si>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</si>
  <si>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</si>
  <si>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</si>
  <si>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</si>
  <si>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</si>
  <si>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</si>
  <si>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</si>
  <si>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</si>
  <si>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</si>
  <si>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</si>
  <si>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</si>
  <si>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</si>
  <si>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</si>
  <si>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</si>
  <si>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</si>
  <si>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</si>
  <si>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</si>
  <si>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</si>
  <si>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</si>
  <si>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</si>
  <si>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</si>
  <si>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</si>
  <si>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</si>
  <si>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</si>
  <si>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</si>
  <si>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</si>
  <si>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</si>
  <si>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</si>
  <si>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</si>
  <si>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</si>
  <si>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</si>
  <si>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</si>
  <si>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</si>
  <si>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</si>
  <si>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</si>
  <si>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</si>
  <si>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</si>
  <si>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</si>
  <si>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</si>
  <si>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</si>
  <si>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</si>
  <si>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</si>
  <si>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</si>
  <si>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</si>
  <si>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</si>
  <si>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</si>
  <si>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</si>
  <si>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</si>
  <si>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</si>
  <si>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</si>
  <si>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</si>
  <si>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</si>
  <si>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</si>
  <si>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</si>
  <si>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</si>
  <si>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</si>
  <si>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</si>
  <si>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</si>
  <si>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</si>
  <si>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</si>
  <si>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</si>
  <si>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</si>
  <si>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</si>
  <si>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</si>
  <si>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</si>
  <si>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</si>
  <si>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</si>
  <si>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</si>
  <si>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</si>
  <si>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</si>
  <si>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</si>
  <si>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</si>
  <si>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</si>
  <si>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</si>
  <si>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</si>
  <si>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</si>
  <si>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</si>
  <si>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</si>
  <si>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</si>
  <si>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</si>
  <si>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</si>
  <si>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</si>
  <si>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</si>
  <si>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</si>
  <si>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</si>
  <si>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</si>
  <si>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</si>
  <si>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</si>
  <si>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</si>
  <si>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</si>
  <si>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</si>
  <si>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</si>
  <si>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</si>
  <si>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</si>
  <si>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</si>
  <si>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</si>
  <si>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</si>
  <si>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</si>
  <si>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</si>
  <si>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</si>
  <si>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</si>
  <si>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</si>
  <si>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</si>
  <si>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</si>
  <si>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</si>
  <si>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</si>
  <si>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</si>
  <si>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</si>
  <si>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</si>
  <si>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</si>
  <si>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</si>
  <si>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</si>
  <si>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</si>
  <si>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</si>
  <si>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</si>
  <si>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</si>
  <si>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</si>
  <si>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</si>
  <si>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</si>
  <si>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</si>
  <si>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</si>
  <si>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</si>
  <si>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</si>
  <si>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</si>
  <si>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</si>
  <si>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</si>
  <si>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</si>
  <si>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</si>
  <si>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</si>
  <si>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</si>
  <si>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</si>
  <si>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</si>
  <si>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</si>
  <si>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</si>
  <si>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</si>
  <si>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</si>
  <si>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</si>
  <si>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</si>
  <si>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</si>
  <si>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</si>
  <si>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</si>
  <si>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</si>
  <si>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</si>
  <si>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</si>
  <si>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</si>
  <si>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</si>
  <si>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</si>
  <si>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</si>
  <si>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</si>
  <si>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</si>
  <si>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</si>
  <si>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</si>
  <si>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</si>
  <si>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</si>
  <si>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</si>
  <si>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</si>
  <si>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</si>
  <si>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</si>
  <si>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</si>
  <si>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</si>
  <si>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</si>
  <si>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</si>
  <si>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</si>
  <si>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</si>
  <si>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</si>
  <si>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</si>
  <si>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</si>
  <si>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</si>
  <si>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</si>
  <si>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</si>
  <si>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</si>
  <si>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</si>
  <si>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</si>
  <si>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</si>
  <si>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</si>
  <si>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</si>
  <si>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</si>
  <si>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</si>
  <si>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</si>
  <si>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</si>
  <si>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</si>
  <si>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</si>
  <si>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</si>
  <si>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</si>
  <si>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</si>
  <si>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</si>
  <si>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</si>
  <si>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</si>
  <si>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</si>
  <si>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</si>
  <si>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</si>
  <si>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</si>
  <si>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</si>
  <si>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</si>
  <si>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</si>
  <si>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</si>
  <si>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</si>
  <si>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</si>
  <si>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</si>
  <si>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</si>
  <si>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</si>
  <si>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</si>
  <si>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</si>
  <si>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</si>
  <si>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</si>
  <si>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</si>
  <si>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</si>
  <si>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</si>
  <si>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</si>
  <si>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</si>
  <si>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</si>
  <si>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</si>
  <si>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</si>
  <si>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</si>
  <si>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</si>
  <si>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</si>
  <si>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</si>
  <si>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</si>
  <si>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</si>
  <si>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</si>
  <si>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</si>
  <si>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</si>
  <si>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</si>
  <si>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</si>
  <si>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</si>
  <si>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</si>
  <si>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</si>
  <si>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</si>
  <si>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</si>
  <si>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</si>
  <si>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</si>
  <si>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</si>
  <si>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</si>
  <si>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</si>
  <si>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</si>
  <si>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</si>
  <si>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</si>
  <si>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</si>
  <si>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</si>
  <si>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</si>
  <si>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</si>
  <si>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</si>
  <si>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</si>
  <si>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</si>
  <si>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</si>
  <si>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</si>
  <si>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</si>
  <si>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</si>
  <si>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</si>
  <si>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</si>
  <si>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</si>
  <si>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</si>
  <si>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</si>
  <si>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</si>
  <si>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</si>
  <si>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</si>
  <si>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</si>
  <si>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</si>
  <si>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</si>
  <si>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</si>
  <si>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</si>
  <si>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</si>
  <si>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</si>
  <si>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</si>
  <si>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</si>
  <si>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</si>
  <si>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</si>
  <si>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</si>
  <si>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</si>
  <si>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</si>
  <si>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</si>
  <si>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</si>
  <si>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</si>
  <si>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</si>
  <si>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</si>
  <si>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</si>
  <si>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</si>
  <si>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</si>
  <si>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</si>
  <si>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</si>
  <si>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</si>
  <si>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</si>
  <si>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</si>
  <si>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</si>
  <si>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</si>
  <si>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</si>
  <si>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</si>
  <si>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</si>
  <si>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</si>
  <si>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</si>
  <si>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</si>
  <si>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</si>
  <si>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</si>
  <si>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</si>
  <si>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</si>
  <si>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</si>
  <si>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</si>
  <si>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</si>
  <si>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</si>
  <si>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</si>
  <si>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</si>
  <si>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</si>
  <si>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</si>
  <si>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</si>
  <si>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</si>
  <si>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</si>
  <si>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</si>
  <si>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</si>
  <si>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</si>
  <si>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</si>
  <si>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</si>
  <si>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</si>
  <si>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</si>
  <si>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</si>
  <si>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</si>
  <si>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</si>
  <si>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</si>
  <si>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</si>
  <si>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</si>
  <si>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</si>
  <si>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</si>
  <si>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</si>
  <si>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</si>
  <si>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</si>
  <si>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</si>
  <si>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</si>
  <si>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</si>
  <si>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</si>
  <si>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</si>
  <si>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</si>
  <si>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</si>
  <si>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</si>
  <si>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</si>
  <si>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</si>
  <si>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</si>
  <si>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</si>
  <si>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</si>
  <si>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</si>
  <si>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</si>
  <si>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</si>
  <si>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</si>
  <si>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</si>
  <si>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</si>
  <si>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</si>
  <si>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</si>
  <si>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</si>
  <si>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</si>
  <si>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</si>
  <si>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</si>
  <si>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</si>
  <si>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</si>
  <si>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</si>
  <si>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</si>
  <si>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</si>
  <si>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</si>
  <si>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</si>
  <si>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</si>
  <si>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</si>
  <si>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</si>
  <si>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</si>
  <si>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</si>
  <si>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</si>
  <si>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</si>
  <si>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</si>
  <si>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</si>
  <si>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</si>
  <si>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</si>
  <si>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</si>
  <si>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</si>
  <si>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</si>
  <si>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</si>
  <si>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</si>
  <si>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</si>
  <si>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</si>
  <si>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</si>
  <si>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</si>
  <si>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</si>
  <si>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</si>
  <si>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</si>
  <si>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</si>
  <si>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</si>
  <si>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</si>
  <si>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</si>
  <si>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</si>
  <si>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</si>
  <si>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</si>
  <si>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</si>
  <si>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</si>
  <si>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</si>
  <si>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</si>
  <si>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</si>
  <si>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</si>
  <si>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</si>
  <si>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</si>
  <si>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</si>
  <si>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</si>
  <si>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</si>
  <si>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</si>
  <si>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</si>
  <si>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</si>
  <si>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</si>
  <si>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</si>
  <si>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</si>
  <si>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</si>
  <si>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</si>
  <si>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</si>
  <si>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</si>
  <si>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</si>
  <si>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</si>
  <si>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</si>
  <si>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</si>
  <si>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</si>
  <si>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</si>
  <si>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</si>
  <si>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</si>
  <si>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</si>
  <si>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</si>
  <si>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</si>
  <si>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</si>
  <si>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</si>
  <si>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</si>
  <si>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</si>
  <si>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</si>
  <si>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</si>
  <si>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</si>
  <si>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</si>
  <si>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</si>
  <si>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</si>
  <si>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</si>
  <si>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</si>
  <si>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</si>
  <si>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</si>
  <si>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</si>
  <si>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</si>
  <si>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</si>
  <si>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</si>
  <si>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</si>
  <si>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</si>
  <si>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</si>
  <si>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</si>
  <si>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</si>
  <si>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</si>
  <si>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</si>
  <si>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</si>
  <si>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</si>
  <si>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</si>
  <si>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</si>
  <si>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</si>
  <si>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</si>
  <si>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</si>
  <si>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</si>
  <si>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</si>
  <si>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</si>
  <si>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</si>
  <si>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</si>
  <si>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</si>
  <si>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</si>
  <si>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</si>
  <si>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</si>
  <si>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</si>
  <si>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</si>
  <si>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</si>
  <si>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</si>
  <si>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</si>
  <si>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</si>
  <si>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</si>
  <si>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</si>
  <si>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</si>
  <si>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</si>
  <si>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</si>
  <si>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</si>
  <si>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</si>
  <si>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</si>
  <si>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</si>
  <si>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</si>
  <si>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</si>
  <si>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</si>
  <si>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</si>
  <si>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</si>
  <si>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</si>
  <si>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</si>
  <si>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</si>
  <si>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</si>
  <si>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</si>
  <si>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</si>
  <si>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</si>
  <si>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</si>
  <si>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</si>
  <si>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</si>
  <si>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</si>
  <si>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</si>
  <si>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</si>
  <si>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</si>
  <si>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</si>
  <si>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</si>
  <si>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</si>
  <si>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</si>
  <si>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</si>
  <si>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</si>
  <si>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</si>
  <si>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</si>
  <si>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</si>
  <si>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</si>
  <si>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</si>
  <si>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</si>
  <si>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</si>
  <si>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</si>
  <si>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</si>
  <si>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</si>
  <si>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</si>
  <si>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</si>
  <si>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</si>
  <si>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</si>
  <si>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</si>
  <si>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</si>
  <si>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</si>
  <si>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</si>
  <si>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</si>
  <si>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</si>
  <si>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</si>
  <si>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</si>
  <si>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</si>
  <si>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</si>
  <si>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</si>
  <si>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</si>
  <si>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</si>
  <si>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</si>
  <si>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</si>
  <si>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</si>
  <si>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</si>
  <si>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</si>
  <si>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</si>
  <si>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</si>
  <si>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</si>
  <si>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</si>
  <si>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</si>
  <si>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</si>
  <si>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</si>
  <si>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</si>
  <si>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</si>
  <si>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</si>
  <si>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</si>
  <si>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</si>
  <si>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</si>
  <si>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</si>
  <si>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</si>
  <si>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</si>
  <si>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</si>
  <si>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</si>
  <si>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</si>
  <si>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</si>
  <si>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</si>
  <si>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</si>
  <si>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</si>
  <si>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</si>
  <si>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</si>
  <si>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</si>
  <si>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</si>
  <si>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</si>
  <si>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</si>
  <si>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</si>
  <si>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</si>
  <si>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</si>
  <si>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</si>
  <si>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</si>
  <si>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</si>
  <si>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</si>
  <si>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</si>
  <si>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</si>
  <si>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</si>
  <si>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</si>
  <si>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</si>
  <si>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</si>
  <si>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</si>
  <si>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</si>
  <si>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</si>
  <si>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</si>
  <si>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</si>
  <si>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</si>
  <si>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</si>
  <si>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</si>
  <si>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</si>
  <si>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</si>
  <si>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</si>
  <si>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</si>
  <si>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</si>
  <si>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</si>
  <si>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</si>
  <si>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</si>
  <si>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</si>
  <si>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</si>
  <si>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</si>
  <si>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</si>
  <si>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</si>
  <si>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</si>
  <si>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</si>
  <si>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</si>
  <si>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</si>
  <si>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</si>
  <si>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</si>
  <si>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</si>
  <si>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</si>
  <si>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</si>
  <si>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</si>
  <si>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</si>
  <si>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</si>
  <si>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</si>
  <si>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</si>
  <si>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</si>
  <si>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</si>
  <si>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</si>
  <si>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</si>
  <si>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</si>
  <si>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</si>
  <si>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</si>
  <si>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</si>
  <si>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</si>
  <si>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</si>
  <si>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</si>
  <si>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</si>
  <si>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</si>
  <si>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</si>
  <si>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</si>
  <si>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</si>
  <si>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</si>
  <si>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</si>
  <si>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</si>
  <si>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</si>
  <si>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</si>
  <si>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</si>
  <si>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</si>
  <si>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</si>
  <si>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</si>
  <si>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</si>
  <si>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</si>
  <si>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</si>
  <si>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</si>
  <si>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</si>
  <si>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</si>
  <si>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</si>
  <si>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</si>
  <si>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</si>
  <si>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</si>
  <si>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</si>
  <si>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</si>
  <si>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</si>
  <si>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</si>
  <si>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</si>
  <si>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</si>
  <si>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</si>
  <si>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</si>
  <si>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</si>
  <si>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</si>
  <si>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</si>
  <si>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</si>
  <si>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</si>
  <si>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</si>
  <si>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</si>
  <si>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</si>
  <si>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</si>
  <si>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</si>
  <si>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</si>
  <si>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</si>
  <si>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</si>
  <si>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</si>
  <si>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</si>
  <si>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</si>
  <si>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</si>
  <si>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</si>
  <si>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</si>
  <si>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</si>
  <si>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</si>
  <si>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</si>
  <si>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</si>
  <si>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</si>
  <si>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</si>
  <si>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</si>
  <si>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</si>
  <si>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</si>
  <si>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</si>
  <si>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</si>
  <si>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</si>
  <si>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</si>
  <si>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</si>
  <si>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</si>
  <si>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</si>
  <si>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</si>
  <si>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</si>
  <si>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</si>
  <si>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</si>
  <si>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</si>
  <si>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</si>
  <si>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</si>
  <si>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</si>
  <si>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</si>
  <si>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</si>
  <si>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</si>
  <si>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</si>
  <si>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</si>
  <si>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</si>
  <si>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</si>
  <si>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</si>
  <si>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</si>
  <si>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</si>
  <si>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</si>
  <si>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</si>
  <si>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</si>
  <si>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</si>
  <si>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</si>
  <si>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</si>
  <si>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</si>
  <si>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</si>
  <si>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</si>
  <si>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</si>
  <si>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</si>
  <si>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</si>
  <si>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</si>
  <si>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</si>
  <si>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</si>
  <si>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</si>
  <si>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</si>
  <si>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</si>
  <si>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</si>
  <si>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</si>
  <si>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</si>
  <si>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</si>
  <si>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</si>
  <si>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</si>
  <si>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</si>
  <si>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</si>
  <si>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</si>
  <si>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</si>
  <si>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</si>
  <si>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</si>
  <si>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</si>
  <si>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</si>
  <si>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</si>
  <si>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</si>
  <si>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</si>
  <si>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</si>
  <si>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</si>
  <si>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</si>
  <si>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</si>
  <si>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</si>
  <si>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</si>
  <si>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</si>
  <si>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</si>
  <si>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</si>
  <si>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</si>
  <si>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</si>
  <si>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</si>
  <si>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</si>
  <si>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</si>
  <si>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</si>
  <si>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</si>
  <si>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</si>
  <si>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</si>
  <si>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</si>
  <si>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</si>
  <si>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</si>
  <si>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</si>
  <si>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</si>
  <si>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</si>
  <si>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</si>
  <si>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</si>
  <si>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</si>
  <si>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</si>
  <si>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</si>
  <si>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</si>
  <si>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</si>
  <si>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</si>
  <si>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</si>
  <si>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</si>
  <si>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</si>
  <si>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</si>
  <si>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</si>
  <si>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</si>
  <si>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</si>
  <si>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</si>
  <si>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</si>
  <si>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</si>
  <si>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</si>
  <si>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</si>
  <si>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</si>
  <si>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</si>
  <si>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</si>
  <si>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</si>
  <si>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</si>
  <si>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</si>
  <si>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</si>
  <si>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</si>
  <si>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</si>
  <si>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</si>
  <si>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</si>
  <si>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</si>
  <si>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</si>
  <si>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</si>
  <si>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</si>
  <si>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</si>
  <si>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</si>
  <si>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</si>
  <si>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</si>
  <si>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</si>
  <si>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</si>
  <si>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</si>
  <si>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</si>
  <si>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</si>
  <si>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</si>
  <si>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</si>
  <si>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</si>
  <si>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</si>
  <si>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</si>
  <si>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</si>
  <si>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</si>
  <si>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</si>
  <si>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</si>
  <si>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</si>
  <si>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</si>
  <si>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</si>
  <si>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</si>
  <si>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</si>
  <si>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</si>
  <si>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</si>
  <si>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</si>
  <si>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</si>
  <si>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</si>
  <si>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</si>
  <si>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</si>
  <si>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</si>
  <si>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</si>
  <si>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</si>
  <si>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</si>
  <si>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</si>
  <si>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</si>
  <si>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</si>
  <si>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</si>
  <si>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</si>
  <si>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</si>
  <si>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</si>
  <si>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</si>
  <si>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</si>
  <si>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</si>
  <si>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</si>
  <si>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</si>
  <si>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</si>
  <si>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</si>
  <si>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</si>
  <si>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</si>
  <si>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</si>
  <si>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</si>
  <si>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</si>
  <si>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</si>
  <si>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</si>
  <si>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</si>
  <si>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</si>
  <si>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</si>
  <si>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</si>
  <si>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</si>
  <si>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</si>
  <si>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</si>
  <si>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</si>
  <si>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</si>
  <si>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</si>
  <si>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</si>
  <si>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</si>
  <si>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</si>
  <si>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</si>
  <si>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</si>
  <si>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</si>
  <si>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</si>
  <si>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</si>
  <si>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</si>
  <si>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</si>
  <si>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</si>
  <si>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</si>
  <si>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</si>
  <si>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</si>
  <si>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</si>
  <si>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</si>
  <si>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</si>
  <si>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</si>
  <si>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</si>
  <si>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</si>
  <si>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</si>
  <si>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</si>
  <si>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</si>
  <si>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</si>
  <si>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</si>
  <si>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</si>
  <si>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</si>
  <si>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</si>
  <si>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</si>
  <si>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</si>
  <si>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</si>
  <si>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</si>
  <si>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</si>
  <si>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</si>
  <si>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</si>
  <si>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</si>
  <si>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</si>
  <si>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</si>
  <si>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</si>
  <si>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</si>
  <si>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</si>
  <si>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</si>
  <si>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</si>
  <si>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</si>
  <si>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</si>
  <si>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</si>
  <si>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</si>
  <si>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</si>
  <si>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</si>
  <si>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</si>
  <si>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</si>
  <si>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</si>
  <si>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</si>
  <si>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</si>
  <si>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</si>
  <si>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</si>
  <si>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</si>
  <si>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</si>
  <si>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</si>
  <si>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</si>
  <si>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</si>
  <si>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</si>
  <si>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</si>
  <si>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</si>
  <si>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</si>
  <si>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</si>
  <si>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</si>
  <si>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</si>
  <si>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</si>
  <si>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</si>
  <si>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</si>
  <si>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</si>
  <si>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</si>
  <si>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</si>
  <si>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</si>
  <si>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</si>
  <si>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</si>
  <si>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</si>
  <si>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</si>
  <si>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</si>
  <si>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</si>
  <si>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</si>
  <si>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</si>
  <si>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</si>
  <si>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</si>
  <si>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</si>
  <si>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</si>
  <si>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</si>
  <si>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</si>
  <si>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</si>
  <si>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</si>
  <si>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</si>
  <si>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</si>
  <si>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</si>
  <si>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</si>
  <si>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</si>
  <si>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</si>
  <si>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</si>
  <si>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</si>
  <si>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</si>
  <si>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</si>
  <si>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</si>
  <si>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</si>
  <si>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</si>
  <si>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</si>
  <si>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</si>
  <si>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</si>
  <si>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</si>
  <si>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</si>
  <si>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</si>
  <si>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</si>
  <si>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</si>
  <si>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</si>
  <si>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</si>
  <si>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</si>
  <si>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</si>
  <si>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</si>
  <si>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</si>
  <si>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</si>
  <si>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</si>
  <si>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</si>
  <si>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</si>
  <si>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</si>
  <si>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</si>
  <si>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</si>
  <si>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</si>
  <si>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</si>
  <si>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</si>
  <si>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</si>
  <si>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</si>
  <si>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</si>
  <si>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</si>
  <si>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</si>
  <si>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</si>
  <si>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</si>
  <si>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</si>
  <si>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</si>
  <si>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</si>
  <si>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</si>
  <si>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</si>
  <si>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</si>
  <si>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</si>
  <si>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</si>
  <si>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</si>
  <si>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</si>
  <si>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</si>
  <si>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</si>
  <si>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</si>
  <si>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</si>
  <si>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</si>
  <si>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</si>
  <si>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</si>
  <si>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</si>
  <si>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</si>
  <si>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</si>
  <si>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</si>
  <si>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</si>
  <si>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</si>
  <si>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</si>
  <si>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</si>
  <si>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</si>
  <si>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</si>
  <si>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</si>
  <si>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</si>
  <si>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</si>
  <si>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</si>
  <si>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</si>
  <si>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</si>
  <si>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</si>
  <si>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</si>
  <si>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</si>
  <si>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</si>
  <si>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</si>
  <si>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</si>
  <si>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</si>
  <si>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</si>
  <si>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</si>
  <si>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</si>
  <si>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</si>
  <si>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</si>
  <si>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</si>
  <si>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</si>
  <si>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</si>
  <si>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</si>
  <si>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</si>
  <si>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</si>
  <si>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</si>
  <si>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</si>
  <si>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</si>
  <si>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</si>
  <si>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</si>
  <si>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</si>
  <si>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</si>
  <si>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</si>
  <si>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</si>
  <si>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</si>
  <si>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</si>
  <si>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</si>
  <si>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</si>
  <si>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</si>
  <si>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</si>
  <si>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</si>
  <si>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</si>
  <si>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</si>
  <si>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</si>
  <si>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</si>
  <si>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</si>
  <si>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</si>
  <si>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</si>
  <si>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</si>
  <si>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</si>
  <si>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</si>
  <si>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</si>
  <si>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</si>
  <si>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</si>
  <si>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</si>
  <si>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</si>
  <si>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</si>
  <si>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</si>
  <si>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</si>
  <si>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</si>
  <si>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</si>
  <si>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</si>
  <si>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</si>
  <si>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</si>
  <si>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</si>
  <si>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</si>
  <si>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</si>
  <si>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</si>
  <si>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</si>
  <si>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</si>
  <si>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</si>
  <si>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</si>
  <si>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</si>
  <si>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</si>
  <si>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</si>
  <si>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</si>
  <si>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</si>
  <si>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</si>
  <si>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</si>
  <si>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</si>
  <si>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</si>
  <si>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</si>
  <si>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</si>
  <si>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</si>
  <si>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</si>
  <si>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</si>
  <si>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</si>
  <si>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</si>
  <si>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</si>
  <si>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</si>
  <si>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</si>
  <si>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</si>
  <si>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</si>
  <si>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</si>
  <si>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</si>
  <si>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</si>
  <si>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</si>
  <si>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</si>
  <si>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</si>
  <si>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</si>
  <si>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</si>
  <si>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</si>
  <si>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</si>
  <si>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</si>
  <si>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</si>
  <si>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</si>
  <si>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</si>
  <si>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</si>
  <si>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</si>
  <si>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</si>
  <si>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</si>
  <si>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</si>
  <si>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</si>
  <si>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</si>
  <si>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</si>
  <si>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</si>
  <si>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</si>
  <si>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</si>
  <si>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</si>
  <si>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</si>
  <si>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</si>
  <si>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</si>
  <si>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</si>
  <si>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</si>
  <si>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</si>
  <si>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</si>
  <si>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</si>
  <si>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</si>
  <si>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</si>
  <si>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</si>
  <si>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</si>
  <si>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</si>
  <si>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</si>
  <si>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</si>
  <si>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</si>
  <si>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</si>
  <si>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</si>
  <si>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</si>
  <si>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</si>
  <si>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</si>
  <si>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</si>
  <si>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</si>
  <si>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</si>
  <si>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</si>
  <si>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</si>
  <si>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</si>
  <si>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</si>
  <si>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</si>
  <si>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</si>
  <si>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</si>
  <si>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</si>
  <si>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</si>
  <si>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</si>
  <si>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</si>
  <si>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</si>
  <si>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</si>
  <si>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</si>
  <si>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</si>
  <si>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</si>
  <si>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</si>
  <si>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</si>
  <si>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</si>
  <si>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</si>
  <si>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</si>
  <si>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</si>
  <si>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</si>
  <si>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</si>
  <si>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</si>
  <si>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</si>
  <si>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</si>
  <si>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</si>
  <si>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</si>
  <si>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</si>
  <si>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</si>
  <si>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</si>
  <si>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</si>
  <si>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</si>
  <si>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</si>
  <si>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</si>
  <si>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</si>
  <si>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</si>
  <si>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</si>
  <si>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</si>
  <si>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</si>
  <si>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</si>
  <si>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</si>
  <si>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</si>
  <si>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</si>
  <si>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</si>
  <si>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</si>
  <si>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</si>
  <si>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</si>
  <si>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</si>
  <si>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</si>
  <si>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</si>
  <si>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</si>
  <si>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</si>
  <si>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</si>
  <si>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</si>
  <si>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</si>
  <si>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</si>
  <si>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</si>
  <si>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</si>
  <si>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</si>
  <si>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</si>
  <si>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</si>
  <si>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</si>
  <si>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</si>
  <si>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</si>
  <si>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</si>
  <si>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</si>
  <si>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</si>
  <si>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</si>
  <si>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</si>
  <si>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</si>
  <si>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</si>
  <si>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</si>
  <si>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</si>
  <si>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</si>
  <si>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</si>
  <si>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</si>
  <si>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</si>
  <si>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</si>
  <si>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</si>
  <si>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</si>
  <si>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</si>
  <si>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</si>
  <si>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</si>
  <si>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</si>
  <si>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</si>
  <si>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</si>
  <si>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</si>
  <si>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</si>
  <si>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</si>
  <si>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</si>
  <si>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</si>
  <si>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</si>
  <si>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</si>
  <si>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</si>
  <si>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</si>
  <si>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</si>
  <si>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</si>
  <si>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</si>
  <si>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</si>
  <si>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</si>
  <si>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</si>
  <si>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</si>
  <si>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</si>
  <si>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</si>
  <si>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</si>
  <si>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</si>
  <si>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</si>
  <si>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</si>
  <si>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</si>
  <si>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</si>
  <si>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</si>
  <si>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</si>
  <si>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</si>
  <si>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</si>
  <si>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</si>
  <si>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</si>
  <si>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</si>
  <si>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</si>
  <si>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</si>
  <si>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</si>
  <si>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</si>
  <si>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</si>
  <si>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</si>
  <si>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</si>
  <si>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</si>
  <si>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</si>
  <si>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</si>
  <si>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</si>
  <si>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</si>
  <si>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</si>
  <si>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</si>
  <si>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</si>
  <si>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</si>
  <si>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</si>
  <si>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</si>
  <si>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</si>
  <si>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</si>
  <si>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</si>
  <si>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</si>
  <si>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</si>
  <si>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</si>
  <si>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</si>
  <si>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</si>
  <si>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</si>
  <si>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</si>
  <si>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</si>
  <si>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</si>
  <si>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</si>
  <si>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</si>
  <si>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</si>
  <si>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</si>
  <si>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</si>
  <si>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</si>
  <si>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</si>
  <si>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</si>
  <si>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</si>
  <si>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</si>
  <si>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</si>
  <si>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</si>
  <si>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</si>
  <si>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</si>
  <si>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</si>
  <si>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</si>
  <si>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</si>
  <si>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</si>
  <si>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</si>
  <si>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</si>
  <si>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</si>
  <si>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</si>
  <si>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</si>
  <si>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</si>
  <si>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</si>
  <si>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</si>
  <si>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</si>
  <si>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</si>
  <si>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</si>
  <si>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</si>
  <si>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</si>
  <si>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</si>
  <si>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</si>
  <si>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</si>
  <si>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</si>
  <si>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</si>
  <si>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</si>
  <si>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</si>
  <si>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</si>
  <si>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</si>
  <si>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</si>
  <si>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</si>
  <si>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</si>
  <si>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</si>
  <si>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</si>
  <si>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</si>
  <si>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</si>
  <si>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</si>
  <si>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</si>
  <si>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</si>
  <si>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</si>
  <si>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</si>
  <si>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</si>
  <si>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</si>
  <si>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</si>
  <si>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</si>
  <si>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</si>
  <si>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</si>
  <si>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</si>
  <si>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</si>
  <si>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</si>
  <si>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</si>
  <si>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</si>
  <si>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</si>
  <si>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</si>
  <si>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</si>
  <si>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</si>
  <si>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</si>
  <si>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</si>
  <si>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</si>
  <si>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</si>
  <si>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</si>
  <si>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</si>
  <si>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</si>
  <si>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</si>
  <si>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</si>
  <si>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</si>
  <si>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</si>
  <si>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</si>
  <si>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</si>
  <si>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</si>
  <si>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</si>
  <si>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</si>
  <si>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</si>
  <si>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</si>
  <si>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</si>
  <si>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</si>
  <si>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</si>
  <si>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</si>
  <si>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</si>
  <si>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</si>
  <si>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</si>
  <si>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</si>
  <si>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</si>
  <si>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</si>
  <si>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</si>
  <si>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</si>
  <si>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</si>
  <si>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</si>
  <si>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</si>
  <si>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</si>
  <si>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</si>
  <si>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</si>
  <si>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</si>
  <si>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</si>
  <si>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</si>
  <si>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</si>
  <si>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</si>
  <si>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</si>
  <si>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</si>
  <si>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</si>
  <si>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</si>
  <si>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</si>
  <si>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</si>
  <si>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</si>
  <si>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</si>
  <si>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</si>
  <si>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</si>
  <si>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</si>
  <si>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</si>
  <si>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</si>
  <si>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</si>
  <si>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</si>
  <si>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</si>
  <si>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</si>
  <si>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</si>
  <si>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</si>
  <si>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</si>
  <si>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</si>
  <si>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</si>
  <si>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</si>
  <si>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</si>
  <si>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</si>
  <si>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</si>
  <si>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</si>
  <si>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</si>
  <si>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</si>
  <si>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</si>
  <si>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</si>
  <si>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</si>
  <si>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</si>
  <si>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</si>
  <si>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</si>
  <si>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</si>
  <si>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</si>
  <si>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</si>
  <si>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</si>
  <si>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</si>
  <si>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</si>
  <si>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</si>
  <si>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</si>
  <si>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</si>
  <si>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</si>
  <si>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</si>
  <si>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</si>
  <si>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</si>
  <si>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</si>
  <si>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</si>
  <si>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</si>
  <si>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</si>
  <si>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</si>
  <si>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</si>
  <si>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</si>
  <si>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</si>
  <si>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</si>
  <si>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</si>
  <si>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</si>
  <si>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</si>
  <si>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</si>
  <si>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</si>
  <si>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</si>
  <si>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</si>
  <si>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</si>
  <si>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</si>
  <si>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</si>
  <si>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</si>
  <si>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</si>
  <si>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</si>
  <si>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</si>
  <si>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</si>
  <si>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</si>
  <si>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</si>
  <si>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</si>
  <si>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</si>
  <si>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</si>
  <si>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</si>
  <si>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</si>
  <si>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</si>
  <si>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</si>
  <si>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</si>
  <si>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</si>
  <si>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</si>
  <si>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</si>
  <si>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</si>
  <si>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</si>
  <si>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</si>
  <si>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</si>
  <si>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</si>
  <si>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</si>
  <si>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</si>
  <si>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</si>
  <si>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</si>
  <si>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</si>
  <si>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</si>
  <si>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</si>
  <si>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</si>
  <si>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</si>
  <si>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</si>
  <si>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</si>
  <si>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</si>
  <si>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</si>
  <si>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</si>
  <si>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</si>
  <si>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</si>
  <si>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</si>
  <si>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</si>
  <si>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</si>
  <si>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</si>
  <si>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</si>
  <si>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</si>
  <si>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</si>
  <si>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</si>
  <si>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</si>
  <si>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</si>
  <si>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</si>
  <si>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</si>
  <si>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</si>
  <si>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</si>
  <si>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</si>
  <si>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</si>
  <si>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</si>
  <si>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</si>
  <si>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</si>
  <si>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</si>
  <si>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</si>
  <si>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</si>
  <si>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</si>
  <si>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</si>
  <si>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</si>
  <si>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</si>
  <si>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</si>
  <si>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</si>
  <si>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</si>
  <si>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</si>
  <si>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</si>
  <si>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</si>
  <si>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</si>
  <si>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</si>
  <si>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</si>
  <si>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</si>
  <si>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</si>
  <si>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</si>
  <si>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</si>
  <si>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</si>
  <si>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</si>
  <si>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</si>
  <si>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</si>
  <si>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</si>
  <si>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</si>
  <si>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</si>
  <si>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</si>
  <si>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</si>
  <si>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</si>
  <si>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</si>
  <si>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</si>
  <si>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</si>
  <si>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</si>
  <si>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</si>
  <si>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</si>
  <si>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</si>
  <si>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</si>
  <si>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</si>
  <si>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</si>
  <si>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</si>
  <si>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</si>
  <si>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</si>
  <si>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</si>
  <si>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</si>
  <si>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</si>
  <si>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</si>
  <si>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</si>
  <si>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</si>
  <si>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</si>
  <si>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</si>
  <si>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</si>
  <si>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</si>
  <si>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</si>
  <si>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</si>
  <si>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</si>
  <si>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</si>
  <si>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</si>
  <si>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</si>
  <si>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</si>
  <si>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</si>
  <si>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</si>
  <si>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</si>
  <si>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</si>
  <si>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</si>
  <si>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</si>
  <si>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</si>
  <si>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</si>
  <si>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</si>
  <si>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</si>
  <si>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</si>
  <si>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</si>
  <si>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</si>
  <si>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</si>
  <si>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</si>
  <si>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</si>
  <si>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</si>
  <si>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</si>
  <si>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</si>
  <si>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</si>
  <si>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</si>
  <si>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</si>
  <si>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</si>
  <si>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</si>
  <si>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</si>
  <si>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</si>
  <si>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</si>
  <si>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</si>
  <si>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</si>
  <si>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</si>
  <si>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</si>
  <si>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</si>
  <si>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</si>
  <si>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</si>
  <si>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</si>
  <si>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</si>
  <si>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</si>
  <si>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</si>
  <si>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</si>
  <si>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</si>
  <si>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</si>
  <si>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</si>
  <si>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</si>
  <si>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</si>
  <si>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</si>
  <si>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</si>
  <si>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</si>
  <si>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</si>
  <si>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</si>
  <si>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</si>
  <si>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</si>
  <si>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</si>
  <si>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</si>
  <si>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</si>
  <si>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</si>
  <si>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</si>
  <si>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</si>
  <si>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</si>
  <si>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</si>
  <si>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</si>
  <si>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</si>
  <si>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</si>
  <si>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</si>
  <si>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</si>
  <si>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</si>
  <si>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</si>
  <si>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</si>
  <si>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</si>
  <si>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</si>
  <si>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</si>
  <si>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</si>
  <si>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</si>
  <si>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</si>
  <si>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</si>
  <si>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</si>
  <si>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</si>
  <si>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</si>
  <si>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</si>
  <si>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</si>
  <si>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</si>
  <si>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</si>
  <si>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</si>
  <si>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</si>
  <si>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</si>
  <si>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</si>
  <si>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</si>
  <si>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</si>
  <si>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</si>
  <si>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</si>
  <si>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</si>
  <si>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</si>
  <si>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</si>
  <si>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</si>
  <si>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</si>
  <si>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</si>
  <si>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</si>
  <si>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</si>
  <si>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</si>
  <si>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</si>
  <si>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</si>
  <si>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</si>
  <si>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</si>
  <si>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</si>
  <si>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</si>
  <si>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</si>
  <si>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</si>
  <si>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</si>
  <si>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</si>
  <si>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</si>
  <si>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</si>
  <si>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</si>
  <si>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</si>
  <si>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</si>
  <si>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</si>
  <si>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</si>
  <si>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</si>
  <si>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</si>
  <si>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</si>
  <si>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</si>
  <si>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</si>
  <si>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</si>
  <si>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</si>
  <si>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</si>
  <si>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</si>
  <si>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</si>
  <si>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</si>
  <si>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</si>
  <si>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</si>
  <si>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</si>
  <si>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</si>
  <si>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</si>
  <si>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</si>
  <si>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</si>
  <si>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</si>
  <si>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</si>
  <si>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</si>
  <si>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</si>
  <si>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</si>
  <si>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</si>
  <si>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</si>
  <si>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</si>
  <si>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</si>
  <si>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</si>
  <si>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</si>
  <si>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</si>
  <si>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</si>
  <si>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</si>
  <si>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</si>
  <si>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</si>
  <si>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</si>
  <si>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</si>
  <si>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</si>
  <si>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</si>
  <si>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</si>
  <si>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</si>
  <si>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</si>
  <si>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</si>
  <si>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</si>
  <si>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</si>
  <si>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</si>
  <si>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</si>
  <si>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</si>
  <si>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</si>
  <si>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</si>
  <si>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</si>
  <si>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</si>
  <si>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</si>
  <si>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</si>
  <si>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</si>
  <si>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</si>
  <si>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</si>
  <si>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</si>
  <si>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</si>
  <si>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</si>
  <si>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</si>
  <si>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</si>
  <si>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</si>
  <si>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</si>
  <si>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</si>
  <si>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</si>
  <si>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</si>
  <si>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</si>
  <si>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</si>
  <si>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</si>
  <si>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</si>
  <si>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</si>
  <si>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</si>
  <si>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</si>
  <si>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</si>
  <si>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</si>
  <si>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</si>
  <si>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</si>
  <si>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</si>
  <si>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</si>
  <si>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</si>
  <si>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</si>
  <si>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</si>
  <si>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</si>
  <si>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</si>
  <si>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</si>
  <si>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</si>
  <si>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</si>
  <si>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</si>
  <si>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</si>
  <si>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</si>
  <si>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</si>
  <si>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</si>
  <si>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</si>
  <si>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</si>
  <si>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</si>
  <si>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</si>
  <si>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</si>
  <si>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</si>
  <si>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</si>
  <si>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</si>
  <si>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</si>
  <si>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</si>
  <si>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</si>
  <si>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</si>
  <si>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</si>
  <si>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</si>
  <si>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</si>
  <si>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</si>
  <si>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</si>
  <si>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</si>
  <si>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</si>
  <si>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</si>
  <si>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</si>
  <si>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</si>
  <si>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</si>
  <si>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</si>
  <si>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</si>
  <si>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</si>
  <si>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</si>
  <si>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</si>
  <si>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</si>
  <si>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</si>
  <si>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</si>
  <si>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</si>
  <si>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</si>
  <si>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</si>
  <si>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</si>
  <si>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</si>
  <si>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</si>
  <si>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</si>
  <si>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</si>
  <si>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</si>
  <si>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</si>
  <si>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</si>
  <si>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</si>
  <si>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</si>
  <si>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</si>
  <si>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</si>
  <si>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</si>
  <si>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</si>
  <si>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</si>
  <si>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</si>
  <si>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</si>
  <si>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</si>
  <si>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</si>
  <si>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</si>
  <si>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</si>
  <si>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</si>
  <si>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</si>
  <si>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</si>
  <si>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</si>
  <si>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</si>
  <si>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</si>
  <si>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</si>
  <si>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</si>
  <si>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</si>
  <si>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</si>
  <si>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</si>
  <si>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</si>
  <si>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</si>
  <si>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</si>
  <si>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</si>
  <si>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</si>
  <si>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</si>
  <si>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</si>
  <si>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</si>
  <si>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</si>
  <si>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</si>
  <si>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</si>
  <si>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</si>
  <si>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</si>
  <si>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</si>
  <si>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</si>
  <si>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</si>
  <si>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</si>
  <si>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</si>
  <si>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</si>
  <si>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</si>
  <si>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</si>
  <si>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</si>
  <si>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</si>
  <si>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</si>
  <si>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</si>
  <si>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</si>
  <si>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</si>
  <si>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</si>
  <si>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</si>
  <si>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</si>
  <si>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</si>
  <si>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</si>
  <si>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</si>
  <si>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</si>
  <si>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</si>
  <si>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</si>
  <si>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</si>
  <si>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</si>
  <si>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</si>
  <si>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</si>
  <si>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</si>
  <si>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</si>
  <si>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</si>
  <si>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</si>
  <si>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</si>
  <si>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</si>
  <si>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</si>
  <si>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</si>
  <si>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</si>
  <si>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</si>
  <si>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</si>
  <si>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</si>
  <si>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</si>
  <si>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</si>
  <si>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</si>
  <si>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</si>
  <si>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</si>
  <si>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</si>
  <si>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</si>
  <si>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</si>
  <si>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</si>
  <si>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</si>
  <si>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</si>
  <si>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</si>
  <si>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</si>
  <si>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</si>
  <si>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</si>
  <si>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</si>
  <si>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</si>
  <si>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</si>
  <si>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 xml:space="preserve">Brioso Luciano, Cristino </t>
  </si>
  <si>
    <t>ReservaC Norte</t>
  </si>
  <si>
    <t>1 Gavetas Vacías y 2 Fallando</t>
  </si>
  <si>
    <t>GAVETA DE DEPOSITOS LLENA</t>
  </si>
  <si>
    <t xml:space="preserve">TARJETA TRABADA </t>
  </si>
  <si>
    <t xml:space="preserve">SIN EFECTIVO </t>
  </si>
  <si>
    <t>14 Marzo de 2021</t>
  </si>
  <si>
    <t>FALLA NO CONFIMADA</t>
  </si>
  <si>
    <t>En Servicio</t>
  </si>
  <si>
    <t>SIN ACTIVIDAD DE RETIRO</t>
  </si>
  <si>
    <t xml:space="preserve">Perez Almonte, Franklin </t>
  </si>
  <si>
    <t>Triinet</t>
  </si>
  <si>
    <t>Ballast, Carlos Alexis</t>
  </si>
  <si>
    <t>Closed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</si>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</sst>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53"/>
      <tableStyleElement type="headerRow" dxfId="752"/>
      <tableStyleElement type="totalRow" dxfId="751"/>
      <tableStyleElement type="firstColumn" dxfId="750"/>
      <tableStyleElement type="lastColumn" dxfId="749"/>
      <tableStyleElement type="firstRowStripe" dxfId="748"/>
      <tableStyleElement type="firstColumnStripe" dxfId="7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6"/>
  <sheetViews>
    <sheetView tabSelected="1" zoomScale="80" zoomScaleNormal="80" workbookViewId="0">
      <pane ySplit="4" topLeftCell="A47" activePane="bottomLeft" state="frozen"/>
      <selection pane="bottomLeft" activeCell="L56" sqref="L56:L58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1.7109375" style="48" bestFit="1" customWidth="1"/>
    <col min="7" max="7" width="63.42578125" style="48" bestFit="1" customWidth="1"/>
    <col min="8" max="11" width="7" style="48" bestFit="1" customWidth="1"/>
    <col min="12" max="12" width="49.85546875" style="48" customWidth="1"/>
    <col min="13" max="13" width="19.85546875" style="94" bestFit="1" customWidth="1"/>
    <col min="14" max="14" width="18" style="94" bestFit="1" customWidth="1"/>
    <col min="15" max="15" width="42.42578125" style="94" customWidth="1"/>
    <col min="16" max="16" width="22.140625" style="74" bestFit="1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8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8" ht="18.75" thickBot="1" x14ac:dyDescent="0.3">
      <c r="A3" s="133" t="s">
        <v>2514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01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ht="18" x14ac:dyDescent="0.25">
      <c r="A5" s="96" t="str">
        <f>VLOOKUP(E5,'LISTADO ATM'!$A$2:$C$901,3,0)</f>
        <v>ESTE</v>
      </c>
      <c r="B5" s="112">
        <v>335820038</v>
      </c>
      <c r="C5" s="97">
        <v>44267.532638888886</v>
      </c>
      <c r="D5" s="96" t="s">
        <v>2189</v>
      </c>
      <c r="E5" s="105">
        <v>386</v>
      </c>
      <c r="F5" s="96" t="str">
        <f>VLOOKUP(E5,VIP!$A$2:$O11892,2,0)</f>
        <v>DRBR386</v>
      </c>
      <c r="G5" s="96" t="str">
        <f>VLOOKUP(E5,'LISTADO ATM'!$A$2:$B$900,2,0)</f>
        <v xml:space="preserve">ATM Plaza Verón II </v>
      </c>
      <c r="H5" s="96" t="str">
        <f>VLOOKUP(E5,VIP!$A$2:$O16813,7,FALSE)</f>
        <v>Si</v>
      </c>
      <c r="I5" s="96" t="str">
        <f>VLOOKUP(E5,VIP!$A$2:$O8778,8,FALSE)</f>
        <v>Si</v>
      </c>
      <c r="J5" s="96" t="str">
        <f>VLOOKUP(E5,VIP!$A$2:$O8728,8,FALSE)</f>
        <v>Si</v>
      </c>
      <c r="K5" s="96" t="str">
        <f>VLOOKUP(E5,VIP!$A$2:$O12302,6,0)</f>
        <v>NO</v>
      </c>
      <c r="L5" s="98" t="s">
        <v>2512</v>
      </c>
      <c r="M5" s="168" t="s">
        <v>2516</v>
      </c>
      <c r="N5" s="99" t="s">
        <v>2476</v>
      </c>
      <c r="O5" s="96" t="s">
        <v>2478</v>
      </c>
      <c r="P5" s="127"/>
      <c r="Q5" s="169">
        <v>44269.612500000003</v>
      </c>
    </row>
    <row r="6" spans="1:18" ht="18" x14ac:dyDescent="0.25">
      <c r="A6" s="96" t="str">
        <f>VLOOKUP(E6,'LISTADO ATM'!$A$2:$C$901,3,0)</f>
        <v>ESTE</v>
      </c>
      <c r="B6" s="112">
        <v>335820050</v>
      </c>
      <c r="C6" s="97">
        <v>44267.535393518519</v>
      </c>
      <c r="D6" s="96" t="s">
        <v>2189</v>
      </c>
      <c r="E6" s="105">
        <v>963</v>
      </c>
      <c r="F6" s="96" t="str">
        <f>VLOOKUP(E6,VIP!$A$2:$O11876,2,0)</f>
        <v>DRBR963</v>
      </c>
      <c r="G6" s="96" t="str">
        <f>VLOOKUP(E6,'LISTADO ATM'!$A$2:$B$900,2,0)</f>
        <v xml:space="preserve">ATM Multiplaza La Romana </v>
      </c>
      <c r="H6" s="96" t="str">
        <f>VLOOKUP(E6,VIP!$A$2:$O16797,7,FALSE)</f>
        <v>Si</v>
      </c>
      <c r="I6" s="96" t="str">
        <f>VLOOKUP(E6,VIP!$A$2:$O8762,8,FALSE)</f>
        <v>Si</v>
      </c>
      <c r="J6" s="96" t="str">
        <f>VLOOKUP(E6,VIP!$A$2:$O8712,8,FALSE)</f>
        <v>Si</v>
      </c>
      <c r="K6" s="96" t="str">
        <f>VLOOKUP(E6,VIP!$A$2:$O12286,6,0)</f>
        <v>NO</v>
      </c>
      <c r="L6" s="98" t="s">
        <v>2228</v>
      </c>
      <c r="M6" s="99" t="s">
        <v>2469</v>
      </c>
      <c r="N6" s="99" t="s">
        <v>2500</v>
      </c>
      <c r="O6" s="96" t="s">
        <v>2478</v>
      </c>
      <c r="P6" s="127"/>
      <c r="Q6" s="100" t="s">
        <v>2228</v>
      </c>
    </row>
    <row r="7" spans="1:18" ht="18" x14ac:dyDescent="0.25">
      <c r="A7" s="96" t="str">
        <f>VLOOKUP(E7,'LISTADO ATM'!$A$2:$C$901,3,0)</f>
        <v>DISTRITO NACIONAL</v>
      </c>
      <c r="B7" s="112">
        <v>335820101</v>
      </c>
      <c r="C7" s="97">
        <v>44267.565879629627</v>
      </c>
      <c r="D7" s="96" t="s">
        <v>2189</v>
      </c>
      <c r="E7" s="105">
        <v>648</v>
      </c>
      <c r="F7" s="96" t="str">
        <f>VLOOKUP(E7,VIP!$A$2:$O11885,2,0)</f>
        <v>DRBR190</v>
      </c>
      <c r="G7" s="96" t="str">
        <f>VLOOKUP(E7,'LISTADO ATM'!$A$2:$B$900,2,0)</f>
        <v xml:space="preserve">ATM Hermandad de Pensionados </v>
      </c>
      <c r="H7" s="96" t="str">
        <f>VLOOKUP(E7,VIP!$A$2:$O16806,7,FALSE)</f>
        <v>Si</v>
      </c>
      <c r="I7" s="96" t="str">
        <f>VLOOKUP(E7,VIP!$A$2:$O8771,8,FALSE)</f>
        <v>No</v>
      </c>
      <c r="J7" s="96" t="str">
        <f>VLOOKUP(E7,VIP!$A$2:$O8721,8,FALSE)</f>
        <v>No</v>
      </c>
      <c r="K7" s="96" t="str">
        <f>VLOOKUP(E7,VIP!$A$2:$O12295,6,0)</f>
        <v>NO</v>
      </c>
      <c r="L7" s="98" t="s">
        <v>2492</v>
      </c>
      <c r="M7" s="99" t="s">
        <v>2469</v>
      </c>
      <c r="N7" s="99" t="s">
        <v>2500</v>
      </c>
      <c r="O7" s="96" t="s">
        <v>2478</v>
      </c>
      <c r="P7" s="127"/>
      <c r="Q7" s="100" t="s">
        <v>2492</v>
      </c>
    </row>
    <row r="8" spans="1:18" ht="18" x14ac:dyDescent="0.25">
      <c r="A8" s="96" t="str">
        <f>VLOOKUP(E8,'LISTADO ATM'!$A$2:$C$901,3,0)</f>
        <v>DISTRITO NACIONAL</v>
      </c>
      <c r="B8" s="112">
        <v>335820452</v>
      </c>
      <c r="C8" s="97">
        <v>44267.722222222219</v>
      </c>
      <c r="D8" s="96" t="s">
        <v>2189</v>
      </c>
      <c r="E8" s="105">
        <v>966</v>
      </c>
      <c r="F8" s="96" t="str">
        <f>VLOOKUP(E8,VIP!$A$2:$O11891,2,0)</f>
        <v>DRBR966</v>
      </c>
      <c r="G8" s="96" t="str">
        <f>VLOOKUP(E8,'LISTADO ATM'!$A$2:$B$900,2,0)</f>
        <v>ATM Centro Medico Real</v>
      </c>
      <c r="H8" s="96" t="str">
        <f>VLOOKUP(E8,VIP!$A$2:$O16812,7,FALSE)</f>
        <v>Si</v>
      </c>
      <c r="I8" s="96" t="str">
        <f>VLOOKUP(E8,VIP!$A$2:$O8777,8,FALSE)</f>
        <v>Si</v>
      </c>
      <c r="J8" s="96" t="str">
        <f>VLOOKUP(E8,VIP!$A$2:$O8727,8,FALSE)</f>
        <v>Si</v>
      </c>
      <c r="K8" s="96" t="str">
        <f>VLOOKUP(E8,VIP!$A$2:$O12301,6,0)</f>
        <v>NO</v>
      </c>
      <c r="L8" s="98" t="s">
        <v>2228</v>
      </c>
      <c r="M8" s="99" t="s">
        <v>2469</v>
      </c>
      <c r="N8" s="99" t="s">
        <v>2476</v>
      </c>
      <c r="O8" s="96" t="s">
        <v>2478</v>
      </c>
      <c r="P8" s="127"/>
      <c r="Q8" s="100" t="s">
        <v>2228</v>
      </c>
    </row>
    <row r="9" spans="1:18" ht="18" x14ac:dyDescent="0.25">
      <c r="A9" s="96" t="str">
        <f>VLOOKUP(E9,'LISTADO ATM'!$A$2:$C$901,3,0)</f>
        <v>NORTE</v>
      </c>
      <c r="B9" s="112">
        <v>335820453</v>
      </c>
      <c r="C9" s="97">
        <v>44267.72315972222</v>
      </c>
      <c r="D9" s="96" t="s">
        <v>2189</v>
      </c>
      <c r="E9" s="105">
        <v>266</v>
      </c>
      <c r="F9" s="96" t="str">
        <f>VLOOKUP(E9,VIP!$A$2:$O11898,2,0)</f>
        <v>DRBR266</v>
      </c>
      <c r="G9" s="96" t="str">
        <f>VLOOKUP(E9,'LISTADO ATM'!$A$2:$B$900,2,0)</f>
        <v xml:space="preserve">ATM Oficina Villa Francisca </v>
      </c>
      <c r="H9" s="96" t="str">
        <f>VLOOKUP(E9,VIP!$A$2:$O16819,7,FALSE)</f>
        <v>Si</v>
      </c>
      <c r="I9" s="96" t="str">
        <f>VLOOKUP(E9,VIP!$A$2:$O8784,8,FALSE)</f>
        <v>Si</v>
      </c>
      <c r="J9" s="96" t="str">
        <f>VLOOKUP(E9,VIP!$A$2:$O8734,8,FALSE)</f>
        <v>Si</v>
      </c>
      <c r="K9" s="96" t="str">
        <f>VLOOKUP(E9,VIP!$A$2:$O12308,6,0)</f>
        <v>NO</v>
      </c>
      <c r="L9" s="98" t="s">
        <v>2492</v>
      </c>
      <c r="M9" s="99" t="s">
        <v>2469</v>
      </c>
      <c r="N9" s="99" t="s">
        <v>2476</v>
      </c>
      <c r="O9" s="96" t="s">
        <v>2478</v>
      </c>
      <c r="P9" s="127"/>
      <c r="Q9" s="100" t="s">
        <v>2492</v>
      </c>
    </row>
    <row r="10" spans="1:18" ht="18" x14ac:dyDescent="0.25">
      <c r="A10" s="96" t="str">
        <f>VLOOKUP(E10,'LISTADO ATM'!$A$2:$C$901,3,0)</f>
        <v>DISTRITO NACIONAL</v>
      </c>
      <c r="B10" s="112">
        <v>335820455</v>
      </c>
      <c r="C10" s="97">
        <v>44267.724456018521</v>
      </c>
      <c r="D10" s="96" t="s">
        <v>2189</v>
      </c>
      <c r="E10" s="105">
        <v>490</v>
      </c>
      <c r="F10" s="96" t="str">
        <f>VLOOKUP(E10,VIP!$A$2:$O11897,2,0)</f>
        <v>DRBR490</v>
      </c>
      <c r="G10" s="96" t="str">
        <f>VLOOKUP(E10,'LISTADO ATM'!$A$2:$B$900,2,0)</f>
        <v xml:space="preserve">ATM Hospital Ney Arias Lora </v>
      </c>
      <c r="H10" s="96" t="str">
        <f>VLOOKUP(E10,VIP!$A$2:$O16818,7,FALSE)</f>
        <v>Si</v>
      </c>
      <c r="I10" s="96" t="str">
        <f>VLOOKUP(E10,VIP!$A$2:$O8783,8,FALSE)</f>
        <v>Si</v>
      </c>
      <c r="J10" s="96" t="str">
        <f>VLOOKUP(E10,VIP!$A$2:$O8733,8,FALSE)</f>
        <v>Si</v>
      </c>
      <c r="K10" s="96" t="str">
        <f>VLOOKUP(E10,VIP!$A$2:$O12307,6,0)</f>
        <v>NO</v>
      </c>
      <c r="L10" s="98" t="s">
        <v>2228</v>
      </c>
      <c r="M10" s="99" t="s">
        <v>2469</v>
      </c>
      <c r="N10" s="99" t="s">
        <v>2476</v>
      </c>
      <c r="O10" s="96" t="s">
        <v>2478</v>
      </c>
      <c r="P10" s="127"/>
      <c r="Q10" s="100" t="s">
        <v>2228</v>
      </c>
    </row>
    <row r="11" spans="1:18" ht="18" x14ac:dyDescent="0.25">
      <c r="A11" s="96" t="str">
        <f>VLOOKUP(E11,'LISTADO ATM'!$A$2:$C$901,3,0)</f>
        <v>ESTE</v>
      </c>
      <c r="B11" s="112">
        <v>335820456</v>
      </c>
      <c r="C11" s="97">
        <v>44267.724965277775</v>
      </c>
      <c r="D11" s="96" t="s">
        <v>2189</v>
      </c>
      <c r="E11" s="105">
        <v>824</v>
      </c>
      <c r="F11" s="96" t="str">
        <f>VLOOKUP(E11,VIP!$A$2:$O11896,2,0)</f>
        <v>DRBR824</v>
      </c>
      <c r="G11" s="96" t="str">
        <f>VLOOKUP(E11,'LISTADO ATM'!$A$2:$B$900,2,0)</f>
        <v xml:space="preserve">ATM Multiplaza (Higuey) </v>
      </c>
      <c r="H11" s="96" t="str">
        <f>VLOOKUP(E11,VIP!$A$2:$O16817,7,FALSE)</f>
        <v>Si</v>
      </c>
      <c r="I11" s="96" t="str">
        <f>VLOOKUP(E11,VIP!$A$2:$O8782,8,FALSE)</f>
        <v>Si</v>
      </c>
      <c r="J11" s="96" t="str">
        <f>VLOOKUP(E11,VIP!$A$2:$O8732,8,FALSE)</f>
        <v>Si</v>
      </c>
      <c r="K11" s="96" t="str">
        <f>VLOOKUP(E11,VIP!$A$2:$O12306,6,0)</f>
        <v>NO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27"/>
      <c r="Q11" s="100" t="s">
        <v>2228</v>
      </c>
    </row>
    <row r="12" spans="1:18" ht="18" x14ac:dyDescent="0.25">
      <c r="A12" s="96" t="str">
        <f>VLOOKUP(E12,'LISTADO ATM'!$A$2:$C$901,3,0)</f>
        <v>DISTRITO NACIONAL</v>
      </c>
      <c r="B12" s="112">
        <v>335820471</v>
      </c>
      <c r="C12" s="97">
        <v>44267.736238425925</v>
      </c>
      <c r="D12" s="96" t="s">
        <v>2189</v>
      </c>
      <c r="E12" s="105">
        <v>12</v>
      </c>
      <c r="F12" s="96" t="str">
        <f>VLOOKUP(E12,VIP!$A$2:$O11894,2,0)</f>
        <v>DRBR012</v>
      </c>
      <c r="G12" s="96" t="str">
        <f>VLOOKUP(E12,'LISTADO ATM'!$A$2:$B$900,2,0)</f>
        <v xml:space="preserve">ATM Comercial Ganadera (San Isidro) </v>
      </c>
      <c r="H12" s="96" t="str">
        <f>VLOOKUP(E12,VIP!$A$2:$O16815,7,FALSE)</f>
        <v>Si</v>
      </c>
      <c r="I12" s="96" t="str">
        <f>VLOOKUP(E12,VIP!$A$2:$O8780,8,FALSE)</f>
        <v>No</v>
      </c>
      <c r="J12" s="96" t="str">
        <f>VLOOKUP(E12,VIP!$A$2:$O8730,8,FALSE)</f>
        <v>No</v>
      </c>
      <c r="K12" s="96" t="str">
        <f>VLOOKUP(E12,VIP!$A$2:$O12304,6,0)</f>
        <v>NO</v>
      </c>
      <c r="L12" s="98" t="s">
        <v>2254</v>
      </c>
      <c r="M12" s="99" t="s">
        <v>2469</v>
      </c>
      <c r="N12" s="99" t="s">
        <v>2476</v>
      </c>
      <c r="O12" s="96" t="s">
        <v>2478</v>
      </c>
      <c r="P12" s="127"/>
      <c r="Q12" s="100" t="s">
        <v>2254</v>
      </c>
    </row>
    <row r="13" spans="1:18" ht="18" x14ac:dyDescent="0.25">
      <c r="A13" s="96" t="str">
        <f>VLOOKUP(E13,'LISTADO ATM'!$A$2:$C$901,3,0)</f>
        <v>NORTE</v>
      </c>
      <c r="B13" s="112">
        <v>335820472</v>
      </c>
      <c r="C13" s="97">
        <v>44267.736527777779</v>
      </c>
      <c r="D13" s="96" t="s">
        <v>2190</v>
      </c>
      <c r="E13" s="105">
        <v>746</v>
      </c>
      <c r="F13" s="96" t="str">
        <f>VLOOKUP(E13,VIP!$A$2:$O11893,2,0)</f>
        <v>DRBR156</v>
      </c>
      <c r="G13" s="96" t="str">
        <f>VLOOKUP(E13,'LISTADO ATM'!$A$2:$B$900,2,0)</f>
        <v xml:space="preserve">ATM Oficina Las Terrenas </v>
      </c>
      <c r="H13" s="96" t="str">
        <f>VLOOKUP(E13,VIP!$A$2:$O16814,7,FALSE)</f>
        <v>Si</v>
      </c>
      <c r="I13" s="96" t="str">
        <f>VLOOKUP(E13,VIP!$A$2:$O8779,8,FALSE)</f>
        <v>Si</v>
      </c>
      <c r="J13" s="96" t="str">
        <f>VLOOKUP(E13,VIP!$A$2:$O8729,8,FALSE)</f>
        <v>Si</v>
      </c>
      <c r="K13" s="96" t="str">
        <f>VLOOKUP(E13,VIP!$A$2:$O12303,6,0)</f>
        <v>SI</v>
      </c>
      <c r="L13" s="98" t="s">
        <v>2254</v>
      </c>
      <c r="M13" s="99" t="s">
        <v>2469</v>
      </c>
      <c r="N13" s="99" t="s">
        <v>2476</v>
      </c>
      <c r="O13" s="96" t="s">
        <v>2493</v>
      </c>
      <c r="P13" s="127"/>
      <c r="Q13" s="100" t="s">
        <v>2254</v>
      </c>
    </row>
    <row r="14" spans="1:18" ht="18" x14ac:dyDescent="0.25">
      <c r="A14" s="96" t="str">
        <f>VLOOKUP(E14,'LISTADO ATM'!$A$2:$C$901,3,0)</f>
        <v>DISTRITO NACIONAL</v>
      </c>
      <c r="B14" s="112">
        <v>335820505</v>
      </c>
      <c r="C14" s="97">
        <v>44267.780636574076</v>
      </c>
      <c r="D14" s="96" t="s">
        <v>2189</v>
      </c>
      <c r="E14" s="105">
        <v>240</v>
      </c>
      <c r="F14" s="96" t="str">
        <f>VLOOKUP(E14,VIP!$A$2:$O11888,2,0)</f>
        <v>DRBR24D</v>
      </c>
      <c r="G14" s="96" t="str">
        <f>VLOOKUP(E14,'LISTADO ATM'!$A$2:$B$900,2,0)</f>
        <v xml:space="preserve">ATM Oficina Carrefour I </v>
      </c>
      <c r="H14" s="96" t="str">
        <f>VLOOKUP(E14,VIP!$A$2:$O16809,7,FALSE)</f>
        <v>Si</v>
      </c>
      <c r="I14" s="96" t="str">
        <f>VLOOKUP(E14,VIP!$A$2:$O8774,8,FALSE)</f>
        <v>Si</v>
      </c>
      <c r="J14" s="96" t="str">
        <f>VLOOKUP(E14,VIP!$A$2:$O8724,8,FALSE)</f>
        <v>Si</v>
      </c>
      <c r="K14" s="96" t="str">
        <f>VLOOKUP(E14,VIP!$A$2:$O12298,6,0)</f>
        <v>SI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27"/>
      <c r="Q14" s="100" t="s">
        <v>2228</v>
      </c>
    </row>
    <row r="15" spans="1:18" ht="18" x14ac:dyDescent="0.25">
      <c r="A15" s="96" t="str">
        <f>VLOOKUP(E15,'LISTADO ATM'!$A$2:$C$901,3,0)</f>
        <v>DISTRITO NACIONAL</v>
      </c>
      <c r="B15" s="112">
        <v>335820506</v>
      </c>
      <c r="C15" s="97">
        <v>44267.781064814815</v>
      </c>
      <c r="D15" s="96" t="s">
        <v>2189</v>
      </c>
      <c r="E15" s="105">
        <v>909</v>
      </c>
      <c r="F15" s="96" t="str">
        <f>VLOOKUP(E15,VIP!$A$2:$O11887,2,0)</f>
        <v>DRBR01A</v>
      </c>
      <c r="G15" s="96" t="str">
        <f>VLOOKUP(E15,'LISTADO ATM'!$A$2:$B$900,2,0)</f>
        <v xml:space="preserve">ATM UNP UASD </v>
      </c>
      <c r="H15" s="96" t="str">
        <f>VLOOKUP(E15,VIP!$A$2:$O16808,7,FALSE)</f>
        <v>Si</v>
      </c>
      <c r="I15" s="96" t="str">
        <f>VLOOKUP(E15,VIP!$A$2:$O8773,8,FALSE)</f>
        <v>Si</v>
      </c>
      <c r="J15" s="96" t="str">
        <f>VLOOKUP(E15,VIP!$A$2:$O8723,8,FALSE)</f>
        <v>Si</v>
      </c>
      <c r="K15" s="96" t="str">
        <f>VLOOKUP(E15,VIP!$A$2:$O12297,6,0)</f>
        <v>SI</v>
      </c>
      <c r="L15" s="98" t="s">
        <v>2228</v>
      </c>
      <c r="M15" s="99" t="s">
        <v>2469</v>
      </c>
      <c r="N15" s="99" t="s">
        <v>2476</v>
      </c>
      <c r="O15" s="96" t="s">
        <v>2478</v>
      </c>
      <c r="P15" s="127"/>
      <c r="Q15" s="100" t="s">
        <v>2228</v>
      </c>
    </row>
    <row r="16" spans="1:18" ht="18" x14ac:dyDescent="0.25">
      <c r="A16" s="96" t="str">
        <f>VLOOKUP(E16,'LISTADO ATM'!$A$2:$C$901,3,0)</f>
        <v>DISTRITO NACIONAL</v>
      </c>
      <c r="B16" s="112">
        <v>335820507</v>
      </c>
      <c r="C16" s="97">
        <v>44267.781493055554</v>
      </c>
      <c r="D16" s="96" t="s">
        <v>2189</v>
      </c>
      <c r="E16" s="105">
        <v>915</v>
      </c>
      <c r="F16" s="96" t="str">
        <f>VLOOKUP(E16,VIP!$A$2:$O11886,2,0)</f>
        <v>DRBR24F</v>
      </c>
      <c r="G16" s="96" t="str">
        <f>VLOOKUP(E16,'LISTADO ATM'!$A$2:$B$900,2,0)</f>
        <v xml:space="preserve">ATM Multicentro La Sirena Aut. Duarte </v>
      </c>
      <c r="H16" s="96" t="str">
        <f>VLOOKUP(E16,VIP!$A$2:$O16807,7,FALSE)</f>
        <v>Si</v>
      </c>
      <c r="I16" s="96" t="str">
        <f>VLOOKUP(E16,VIP!$A$2:$O8772,8,FALSE)</f>
        <v>Si</v>
      </c>
      <c r="J16" s="96" t="str">
        <f>VLOOKUP(E16,VIP!$A$2:$O8722,8,FALSE)</f>
        <v>Si</v>
      </c>
      <c r="K16" s="96" t="str">
        <f>VLOOKUP(E16,VIP!$A$2:$O12296,6,0)</f>
        <v>SI</v>
      </c>
      <c r="L16" s="98" t="s">
        <v>2228</v>
      </c>
      <c r="M16" s="168" t="s">
        <v>2516</v>
      </c>
      <c r="N16" s="99" t="s">
        <v>2476</v>
      </c>
      <c r="O16" s="96" t="s">
        <v>2478</v>
      </c>
      <c r="P16" s="127"/>
      <c r="Q16" s="169">
        <v>44269.616666666669</v>
      </c>
    </row>
    <row r="17" spans="1:17" ht="18" x14ac:dyDescent="0.25">
      <c r="A17" s="96" t="str">
        <f>VLOOKUP(E17,'LISTADO ATM'!$A$2:$C$901,3,0)</f>
        <v>DISTRITO NACIONAL</v>
      </c>
      <c r="B17" s="112">
        <v>335820510</v>
      </c>
      <c r="C17" s="97">
        <v>44267.78328703704</v>
      </c>
      <c r="D17" s="96" t="s">
        <v>2189</v>
      </c>
      <c r="E17" s="105">
        <v>321</v>
      </c>
      <c r="F17" s="96" t="str">
        <f>VLOOKUP(E17,VIP!$A$2:$O11883,2,0)</f>
        <v>DRBR321</v>
      </c>
      <c r="G17" s="96" t="str">
        <f>VLOOKUP(E17,'LISTADO ATM'!$A$2:$B$900,2,0)</f>
        <v xml:space="preserve">ATM Oficina Jiménez Moya I </v>
      </c>
      <c r="H17" s="96" t="str">
        <f>VLOOKUP(E17,VIP!$A$2:$O16804,7,FALSE)</f>
        <v>Si</v>
      </c>
      <c r="I17" s="96" t="str">
        <f>VLOOKUP(E17,VIP!$A$2:$O8769,8,FALSE)</f>
        <v>Si</v>
      </c>
      <c r="J17" s="96" t="str">
        <f>VLOOKUP(E17,VIP!$A$2:$O8719,8,FALSE)</f>
        <v>Si</v>
      </c>
      <c r="K17" s="96" t="str">
        <f>VLOOKUP(E17,VIP!$A$2:$O12293,6,0)</f>
        <v>NO</v>
      </c>
      <c r="L17" s="98" t="s">
        <v>2228</v>
      </c>
      <c r="M17" s="168" t="s">
        <v>2516</v>
      </c>
      <c r="N17" s="99" t="s">
        <v>2476</v>
      </c>
      <c r="O17" s="96" t="s">
        <v>2478</v>
      </c>
      <c r="P17" s="127"/>
      <c r="Q17" s="169">
        <v>44269.617361111108</v>
      </c>
    </row>
    <row r="18" spans="1:17" ht="18" x14ac:dyDescent="0.25">
      <c r="A18" s="96" t="str">
        <f>VLOOKUP(E18,'LISTADO ATM'!$A$2:$C$901,3,0)</f>
        <v>DISTRITO NACIONAL</v>
      </c>
      <c r="B18" s="112">
        <v>335820512</v>
      </c>
      <c r="C18" s="97">
        <v>44267.784270833334</v>
      </c>
      <c r="D18" s="96" t="s">
        <v>2189</v>
      </c>
      <c r="E18" s="105">
        <v>517</v>
      </c>
      <c r="F18" s="96" t="str">
        <f>VLOOKUP(E18,VIP!$A$2:$O11882,2,0)</f>
        <v>DRBR517</v>
      </c>
      <c r="G18" s="96" t="str">
        <f>VLOOKUP(E18,'LISTADO ATM'!$A$2:$B$900,2,0)</f>
        <v xml:space="preserve">ATM Autobanco Oficina Sans Soucí </v>
      </c>
      <c r="H18" s="96" t="str">
        <f>VLOOKUP(E18,VIP!$A$2:$O16803,7,FALSE)</f>
        <v>Si</v>
      </c>
      <c r="I18" s="96" t="str">
        <f>VLOOKUP(E18,VIP!$A$2:$O8768,8,FALSE)</f>
        <v>Si</v>
      </c>
      <c r="J18" s="96" t="str">
        <f>VLOOKUP(E18,VIP!$A$2:$O8718,8,FALSE)</f>
        <v>Si</v>
      </c>
      <c r="K18" s="96" t="str">
        <f>VLOOKUP(E18,VIP!$A$2:$O12292,6,0)</f>
        <v>SI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27"/>
      <c r="Q18" s="100" t="s">
        <v>2228</v>
      </c>
    </row>
    <row r="19" spans="1:17" ht="18" x14ac:dyDescent="0.25">
      <c r="A19" s="96" t="str">
        <f>VLOOKUP(E19,'LISTADO ATM'!$A$2:$C$901,3,0)</f>
        <v>DISTRITO NACIONAL</v>
      </c>
      <c r="B19" s="112">
        <v>335820521</v>
      </c>
      <c r="C19" s="97">
        <v>44267.83934027778</v>
      </c>
      <c r="D19" s="96" t="s">
        <v>2189</v>
      </c>
      <c r="E19" s="105">
        <v>696</v>
      </c>
      <c r="F19" s="96" t="str">
        <f>VLOOKUP(E19,VIP!$A$2:$O11888,2,0)</f>
        <v>DRBR696</v>
      </c>
      <c r="G19" s="96" t="str">
        <f>VLOOKUP(E19,'LISTADO ATM'!$A$2:$B$900,2,0)</f>
        <v>ATM Olé Jacobo Majluta</v>
      </c>
      <c r="H19" s="96" t="str">
        <f>VLOOKUP(E19,VIP!$A$2:$O16809,7,FALSE)</f>
        <v>Si</v>
      </c>
      <c r="I19" s="96" t="str">
        <f>VLOOKUP(E19,VIP!$A$2:$O8774,8,FALSE)</f>
        <v>Si</v>
      </c>
      <c r="J19" s="96" t="str">
        <f>VLOOKUP(E19,VIP!$A$2:$O8724,8,FALSE)</f>
        <v>Si</v>
      </c>
      <c r="K19" s="96" t="str">
        <f>VLOOKUP(E19,VIP!$A$2:$O12298,6,0)</f>
        <v>NO</v>
      </c>
      <c r="L19" s="98" t="s">
        <v>2492</v>
      </c>
      <c r="M19" s="168" t="s">
        <v>2516</v>
      </c>
      <c r="N19" s="99" t="s">
        <v>2476</v>
      </c>
      <c r="O19" s="96" t="s">
        <v>2478</v>
      </c>
      <c r="P19" s="127"/>
      <c r="Q19" s="169">
        <v>44269.410416666666</v>
      </c>
    </row>
    <row r="20" spans="1:17" ht="18" x14ac:dyDescent="0.25">
      <c r="A20" s="96" t="str">
        <f>VLOOKUP(E20,'LISTADO ATM'!$A$2:$C$901,3,0)</f>
        <v>DISTRITO NACIONAL</v>
      </c>
      <c r="B20" s="112">
        <v>335820525</v>
      </c>
      <c r="C20" s="97">
        <v>44267.893680555557</v>
      </c>
      <c r="D20" s="96" t="s">
        <v>2501</v>
      </c>
      <c r="E20" s="105">
        <v>160</v>
      </c>
      <c r="F20" s="96" t="str">
        <f>VLOOKUP(E20,VIP!$A$2:$O11884,2,0)</f>
        <v>DRBR160</v>
      </c>
      <c r="G20" s="96" t="str">
        <f>VLOOKUP(E20,'LISTADO ATM'!$A$2:$B$900,2,0)</f>
        <v xml:space="preserve">ATM Oficina Herrera </v>
      </c>
      <c r="H20" s="96" t="str">
        <f>VLOOKUP(E20,VIP!$A$2:$O16805,7,FALSE)</f>
        <v>Si</v>
      </c>
      <c r="I20" s="96" t="str">
        <f>VLOOKUP(E20,VIP!$A$2:$O8770,8,FALSE)</f>
        <v>Si</v>
      </c>
      <c r="J20" s="96" t="str">
        <f>VLOOKUP(E20,VIP!$A$2:$O8720,8,FALSE)</f>
        <v>Si</v>
      </c>
      <c r="K20" s="96" t="str">
        <f>VLOOKUP(E20,VIP!$A$2:$O12294,6,0)</f>
        <v>NO</v>
      </c>
      <c r="L20" s="98" t="s">
        <v>2430</v>
      </c>
      <c r="M20" s="99" t="s">
        <v>2469</v>
      </c>
      <c r="N20" s="99" t="s">
        <v>2476</v>
      </c>
      <c r="O20" s="96" t="s">
        <v>2502</v>
      </c>
      <c r="P20" s="127"/>
      <c r="Q20" s="100" t="s">
        <v>2430</v>
      </c>
    </row>
    <row r="21" spans="1:17" ht="18" x14ac:dyDescent="0.25">
      <c r="A21" s="96" t="str">
        <f>VLOOKUP(E21,'LISTADO ATM'!$A$2:$C$901,3,0)</f>
        <v>DISTRITO NACIONAL</v>
      </c>
      <c r="B21" s="112">
        <v>335820532</v>
      </c>
      <c r="C21" s="97">
        <v>44268.231006944443</v>
      </c>
      <c r="D21" s="96" t="s">
        <v>2189</v>
      </c>
      <c r="E21" s="105">
        <v>816</v>
      </c>
      <c r="F21" s="96" t="str">
        <f>VLOOKUP(E21,VIP!$A$2:$O11886,2,0)</f>
        <v>DRBR816</v>
      </c>
      <c r="G21" s="96" t="str">
        <f>VLOOKUP(E21,'LISTADO ATM'!$A$2:$B$900,2,0)</f>
        <v xml:space="preserve">ATM Oficina Pedro Brand </v>
      </c>
      <c r="H21" s="96" t="str">
        <f>VLOOKUP(E21,VIP!$A$2:$O16807,7,FALSE)</f>
        <v>Si</v>
      </c>
      <c r="I21" s="96" t="str">
        <f>VLOOKUP(E21,VIP!$A$2:$O8772,8,FALSE)</f>
        <v>Si</v>
      </c>
      <c r="J21" s="96" t="str">
        <f>VLOOKUP(E21,VIP!$A$2:$O8722,8,FALSE)</f>
        <v>Si</v>
      </c>
      <c r="K21" s="96" t="str">
        <f>VLOOKUP(E21,VIP!$A$2:$O12296,6,0)</f>
        <v>NO</v>
      </c>
      <c r="L21" s="98" t="s">
        <v>2254</v>
      </c>
      <c r="M21" s="168" t="s">
        <v>2516</v>
      </c>
      <c r="N21" s="99" t="s">
        <v>2476</v>
      </c>
      <c r="O21" s="96" t="s">
        <v>2478</v>
      </c>
      <c r="P21" s="127"/>
      <c r="Q21" s="169">
        <v>44269.617361111108</v>
      </c>
    </row>
    <row r="22" spans="1:17" ht="18" x14ac:dyDescent="0.25">
      <c r="A22" s="96" t="str">
        <f>VLOOKUP(E22,'LISTADO ATM'!$A$2:$C$901,3,0)</f>
        <v>ESTE</v>
      </c>
      <c r="B22" s="112">
        <v>335820535</v>
      </c>
      <c r="C22" s="97">
        <v>44268.241180555553</v>
      </c>
      <c r="D22" s="96" t="s">
        <v>2189</v>
      </c>
      <c r="E22" s="105">
        <v>859</v>
      </c>
      <c r="F22" s="96" t="str">
        <f>VLOOKUP(E22,VIP!$A$2:$O11883,2,0)</f>
        <v>DRBR859</v>
      </c>
      <c r="G22" s="96" t="str">
        <f>VLOOKUP(E22,'LISTADO ATM'!$A$2:$B$900,2,0)</f>
        <v xml:space="preserve">ATM Hotel Vista Sol (Punta Cana) </v>
      </c>
      <c r="H22" s="96" t="str">
        <f>VLOOKUP(E22,VIP!$A$2:$O16804,7,FALSE)</f>
        <v>Si</v>
      </c>
      <c r="I22" s="96" t="str">
        <f>VLOOKUP(E22,VIP!$A$2:$O8769,8,FALSE)</f>
        <v>Si</v>
      </c>
      <c r="J22" s="96" t="str">
        <f>VLOOKUP(E22,VIP!$A$2:$O8719,8,FALSE)</f>
        <v>Si</v>
      </c>
      <c r="K22" s="96" t="str">
        <f>VLOOKUP(E22,VIP!$A$2:$O12293,6,0)</f>
        <v>NO</v>
      </c>
      <c r="L22" s="98" t="s">
        <v>2254</v>
      </c>
      <c r="M22" s="99" t="s">
        <v>2469</v>
      </c>
      <c r="N22" s="99" t="s">
        <v>2476</v>
      </c>
      <c r="O22" s="96" t="s">
        <v>2478</v>
      </c>
      <c r="P22" s="127"/>
      <c r="Q22" s="100" t="s">
        <v>2254</v>
      </c>
    </row>
    <row r="23" spans="1:17" ht="18" x14ac:dyDescent="0.25">
      <c r="A23" s="96" t="str">
        <f>VLOOKUP(E23,'LISTADO ATM'!$A$2:$C$901,3,0)</f>
        <v>SUR</v>
      </c>
      <c r="B23" s="112">
        <v>335820544</v>
      </c>
      <c r="C23" s="97">
        <v>44268.355902777781</v>
      </c>
      <c r="D23" s="96" t="s">
        <v>2189</v>
      </c>
      <c r="E23" s="105">
        <v>817</v>
      </c>
      <c r="F23" s="96" t="str">
        <f>VLOOKUP(E23,VIP!$A$2:$O11897,2,0)</f>
        <v>DRBR817</v>
      </c>
      <c r="G23" s="96" t="str">
        <f>VLOOKUP(E23,'LISTADO ATM'!$A$2:$B$900,2,0)</f>
        <v xml:space="preserve">ATM Ayuntamiento Sabana Larga (San José de Ocoa) </v>
      </c>
      <c r="H23" s="96" t="str">
        <f>VLOOKUP(E23,VIP!$A$2:$O16818,7,FALSE)</f>
        <v>Si</v>
      </c>
      <c r="I23" s="96" t="str">
        <f>VLOOKUP(E23,VIP!$A$2:$O8783,8,FALSE)</f>
        <v>Si</v>
      </c>
      <c r="J23" s="96" t="str">
        <f>VLOOKUP(E23,VIP!$A$2:$O8733,8,FALSE)</f>
        <v>Si</v>
      </c>
      <c r="K23" s="96" t="str">
        <f>VLOOKUP(E23,VIP!$A$2:$O12307,6,0)</f>
        <v>NO</v>
      </c>
      <c r="L23" s="98" t="s">
        <v>2254</v>
      </c>
      <c r="M23" s="99" t="s">
        <v>2469</v>
      </c>
      <c r="N23" s="99" t="s">
        <v>2476</v>
      </c>
      <c r="O23" s="96" t="s">
        <v>2478</v>
      </c>
      <c r="P23" s="127"/>
      <c r="Q23" s="100" t="s">
        <v>2254</v>
      </c>
    </row>
    <row r="24" spans="1:17" ht="18" x14ac:dyDescent="0.25">
      <c r="A24" s="96" t="str">
        <f>VLOOKUP(E24,'LISTADO ATM'!$A$2:$C$901,3,0)</f>
        <v>DISTRITO NACIONAL</v>
      </c>
      <c r="B24" s="112">
        <v>335820591</v>
      </c>
      <c r="C24" s="97">
        <v>44268.395833333336</v>
      </c>
      <c r="D24" s="96" t="s">
        <v>2189</v>
      </c>
      <c r="E24" s="105">
        <v>527</v>
      </c>
      <c r="F24" s="96" t="str">
        <f>VLOOKUP(E24,VIP!$A$2:$O11890,2,0)</f>
        <v>DRBR527</v>
      </c>
      <c r="G24" s="96" t="str">
        <f>VLOOKUP(E24,'LISTADO ATM'!$A$2:$B$900,2,0)</f>
        <v>ATM Oficina Zona Oriental II</v>
      </c>
      <c r="H24" s="96" t="str">
        <f>VLOOKUP(E24,VIP!$A$2:$O16811,7,FALSE)</f>
        <v>Si</v>
      </c>
      <c r="I24" s="96" t="str">
        <f>VLOOKUP(E24,VIP!$A$2:$O8776,8,FALSE)</f>
        <v>Si</v>
      </c>
      <c r="J24" s="96" t="str">
        <f>VLOOKUP(E24,VIP!$A$2:$O8726,8,FALSE)</f>
        <v>Si</v>
      </c>
      <c r="K24" s="96" t="str">
        <f>VLOOKUP(E24,VIP!$A$2:$O12300,6,0)</f>
        <v>SI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27"/>
      <c r="Q24" s="100" t="s">
        <v>2228</v>
      </c>
    </row>
    <row r="25" spans="1:17" ht="18" x14ac:dyDescent="0.25">
      <c r="A25" s="96" t="str">
        <f>VLOOKUP(E25,'LISTADO ATM'!$A$2:$C$901,3,0)</f>
        <v>DISTRITO NACIONAL</v>
      </c>
      <c r="B25" s="112">
        <v>335820684</v>
      </c>
      <c r="C25" s="97">
        <v>44268.444444444445</v>
      </c>
      <c r="D25" s="96" t="s">
        <v>2189</v>
      </c>
      <c r="E25" s="105">
        <v>719</v>
      </c>
      <c r="F25" s="96" t="str">
        <f>VLOOKUP(E25,VIP!$A$2:$O11891,2,0)</f>
        <v>DRBR419</v>
      </c>
      <c r="G25" s="96" t="str">
        <f>VLOOKUP(E25,'LISTADO ATM'!$A$2:$B$900,2,0)</f>
        <v xml:space="preserve">ATM Ayuntamiento Municipal San Luís </v>
      </c>
      <c r="H25" s="96" t="str">
        <f>VLOOKUP(E25,VIP!$A$2:$O16812,7,FALSE)</f>
        <v>Si</v>
      </c>
      <c r="I25" s="96" t="str">
        <f>VLOOKUP(E25,VIP!$A$2:$O8777,8,FALSE)</f>
        <v>Si</v>
      </c>
      <c r="J25" s="96" t="str">
        <f>VLOOKUP(E25,VIP!$A$2:$O8727,8,FALSE)</f>
        <v>Si</v>
      </c>
      <c r="K25" s="96" t="str">
        <f>VLOOKUP(E25,VIP!$A$2:$O12301,6,0)</f>
        <v>NO</v>
      </c>
      <c r="L25" s="98" t="s">
        <v>2254</v>
      </c>
      <c r="M25" s="99" t="s">
        <v>2469</v>
      </c>
      <c r="N25" s="99" t="s">
        <v>2476</v>
      </c>
      <c r="O25" s="96" t="s">
        <v>2478</v>
      </c>
      <c r="P25" s="127"/>
      <c r="Q25" s="100" t="s">
        <v>2254</v>
      </c>
    </row>
    <row r="26" spans="1:17" ht="18" x14ac:dyDescent="0.25">
      <c r="A26" s="96" t="str">
        <f>VLOOKUP(E26,'LISTADO ATM'!$A$2:$C$901,3,0)</f>
        <v>SUR</v>
      </c>
      <c r="B26" s="112">
        <v>335820721</v>
      </c>
      <c r="C26" s="97">
        <v>44268.475601851853</v>
      </c>
      <c r="D26" s="96" t="s">
        <v>2501</v>
      </c>
      <c r="E26" s="105">
        <v>870</v>
      </c>
      <c r="F26" s="96" t="str">
        <f>VLOOKUP(E26,VIP!$A$2:$O11898,2,0)</f>
        <v>DRBR870</v>
      </c>
      <c r="G26" s="96" t="str">
        <f>VLOOKUP(E26,'LISTADO ATM'!$A$2:$B$900,2,0)</f>
        <v xml:space="preserve">ATM Willbes Dominicana (Barahona) </v>
      </c>
      <c r="H26" s="96" t="str">
        <f>VLOOKUP(E26,VIP!$A$2:$O16819,7,FALSE)</f>
        <v>Si</v>
      </c>
      <c r="I26" s="96" t="str">
        <f>VLOOKUP(E26,VIP!$A$2:$O8784,8,FALSE)</f>
        <v>Si</v>
      </c>
      <c r="J26" s="96" t="str">
        <f>VLOOKUP(E26,VIP!$A$2:$O8734,8,FALSE)</f>
        <v>Si</v>
      </c>
      <c r="K26" s="96" t="str">
        <f>VLOOKUP(E26,VIP!$A$2:$O12308,6,0)</f>
        <v>NO</v>
      </c>
      <c r="L26" s="98" t="s">
        <v>2430</v>
      </c>
      <c r="M26" s="99" t="s">
        <v>2469</v>
      </c>
      <c r="N26" s="99" t="s">
        <v>2476</v>
      </c>
      <c r="O26" s="96" t="s">
        <v>2502</v>
      </c>
      <c r="P26" s="127"/>
      <c r="Q26" s="100" t="s">
        <v>2430</v>
      </c>
    </row>
    <row r="27" spans="1:17" ht="18" x14ac:dyDescent="0.25">
      <c r="A27" s="96" t="str">
        <f>VLOOKUP(E27,'LISTADO ATM'!$A$2:$C$901,3,0)</f>
        <v>DISTRITO NACIONAL</v>
      </c>
      <c r="B27" s="112">
        <v>335820738</v>
      </c>
      <c r="C27" s="97">
        <v>44268.495578703703</v>
      </c>
      <c r="D27" s="96" t="s">
        <v>2189</v>
      </c>
      <c r="E27" s="105">
        <v>232</v>
      </c>
      <c r="F27" s="96" t="str">
        <f>VLOOKUP(E27,VIP!$A$2:$O11896,2,0)</f>
        <v>DRBR232</v>
      </c>
      <c r="G27" s="96" t="str">
        <f>VLOOKUP(E27,'LISTADO ATM'!$A$2:$B$900,2,0)</f>
        <v xml:space="preserve">ATM S/M Nacional Charles de Gaulle </v>
      </c>
      <c r="H27" s="96" t="str">
        <f>VLOOKUP(E27,VIP!$A$2:$O16817,7,FALSE)</f>
        <v>Si</v>
      </c>
      <c r="I27" s="96" t="str">
        <f>VLOOKUP(E27,VIP!$A$2:$O8782,8,FALSE)</f>
        <v>Si</v>
      </c>
      <c r="J27" s="96" t="str">
        <f>VLOOKUP(E27,VIP!$A$2:$O8732,8,FALSE)</f>
        <v>Si</v>
      </c>
      <c r="K27" s="96" t="str">
        <f>VLOOKUP(E27,VIP!$A$2:$O12306,6,0)</f>
        <v>SI</v>
      </c>
      <c r="L27" s="98" t="s">
        <v>2254</v>
      </c>
      <c r="M27" s="99" t="s">
        <v>2469</v>
      </c>
      <c r="N27" s="99" t="s">
        <v>2476</v>
      </c>
      <c r="O27" s="96" t="s">
        <v>2478</v>
      </c>
      <c r="P27" s="127"/>
      <c r="Q27" s="100" t="s">
        <v>2254</v>
      </c>
    </row>
    <row r="28" spans="1:17" ht="18" x14ac:dyDescent="0.25">
      <c r="A28" s="96" t="str">
        <f>VLOOKUP(E28,'LISTADO ATM'!$A$2:$C$901,3,0)</f>
        <v>DISTRITO NACIONAL</v>
      </c>
      <c r="B28" s="112">
        <v>335820744</v>
      </c>
      <c r="C28" s="97">
        <v>44268.501006944447</v>
      </c>
      <c r="D28" s="96" t="s">
        <v>2189</v>
      </c>
      <c r="E28" s="105">
        <v>39</v>
      </c>
      <c r="F28" s="96" t="str">
        <f>VLOOKUP(E28,VIP!$A$2:$O11895,2,0)</f>
        <v>DRBR039</v>
      </c>
      <c r="G28" s="96" t="str">
        <f>VLOOKUP(E28,'LISTADO ATM'!$A$2:$B$900,2,0)</f>
        <v xml:space="preserve">ATM Oficina Ovando </v>
      </c>
      <c r="H28" s="96" t="str">
        <f>VLOOKUP(E28,VIP!$A$2:$O16816,7,FALSE)</f>
        <v>Si</v>
      </c>
      <c r="I28" s="96" t="str">
        <f>VLOOKUP(E28,VIP!$A$2:$O8781,8,FALSE)</f>
        <v>No</v>
      </c>
      <c r="J28" s="96" t="str">
        <f>VLOOKUP(E28,VIP!$A$2:$O8731,8,FALSE)</f>
        <v>No</v>
      </c>
      <c r="K28" s="96" t="str">
        <f>VLOOKUP(E28,VIP!$A$2:$O12305,6,0)</f>
        <v>NO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27"/>
      <c r="Q28" s="100" t="s">
        <v>2228</v>
      </c>
    </row>
    <row r="29" spans="1:17" ht="18" x14ac:dyDescent="0.25">
      <c r="A29" s="96" t="str">
        <f>VLOOKUP(E29,'LISTADO ATM'!$A$2:$C$901,3,0)</f>
        <v>DISTRITO NACIONAL</v>
      </c>
      <c r="B29" s="112">
        <v>335820748</v>
      </c>
      <c r="C29" s="97">
        <v>44268.503946759258</v>
      </c>
      <c r="D29" s="96" t="s">
        <v>2189</v>
      </c>
      <c r="E29" s="105">
        <v>600</v>
      </c>
      <c r="F29" s="96" t="str">
        <f>VLOOKUP(E29,VIP!$A$2:$O11894,2,0)</f>
        <v>DRBR600</v>
      </c>
      <c r="G29" s="96" t="str">
        <f>VLOOKUP(E29,'LISTADO ATM'!$A$2:$B$900,2,0)</f>
        <v>ATM S/M Bravo Hipica</v>
      </c>
      <c r="H29" s="96" t="str">
        <f>VLOOKUP(E29,VIP!$A$2:$O16815,7,FALSE)</f>
        <v>N/A</v>
      </c>
      <c r="I29" s="96" t="str">
        <f>VLOOKUP(E29,VIP!$A$2:$O8780,8,FALSE)</f>
        <v>N/A</v>
      </c>
      <c r="J29" s="96" t="str">
        <f>VLOOKUP(E29,VIP!$A$2:$O8730,8,FALSE)</f>
        <v>N/A</v>
      </c>
      <c r="K29" s="96" t="str">
        <f>VLOOKUP(E29,VIP!$A$2:$O12304,6,0)</f>
        <v>N/A</v>
      </c>
      <c r="L29" s="98" t="s">
        <v>2492</v>
      </c>
      <c r="M29" s="99" t="s">
        <v>2469</v>
      </c>
      <c r="N29" s="99" t="s">
        <v>2476</v>
      </c>
      <c r="O29" s="96" t="s">
        <v>2478</v>
      </c>
      <c r="P29" s="127"/>
      <c r="Q29" s="100" t="s">
        <v>2492</v>
      </c>
    </row>
    <row r="30" spans="1:17" ht="18" x14ac:dyDescent="0.25">
      <c r="A30" s="96" t="str">
        <f>VLOOKUP(E30,'LISTADO ATM'!$A$2:$C$901,3,0)</f>
        <v>NORTE</v>
      </c>
      <c r="B30" s="112">
        <v>335820760</v>
      </c>
      <c r="C30" s="97">
        <v>44268.516377314816</v>
      </c>
      <c r="D30" s="96" t="s">
        <v>2190</v>
      </c>
      <c r="E30" s="105">
        <v>4</v>
      </c>
      <c r="F30" s="96" t="str">
        <f>VLOOKUP(E30,VIP!$A$2:$O11893,2,0)</f>
        <v>DRBR004</v>
      </c>
      <c r="G30" s="96" t="str">
        <f>VLOOKUP(E30,'LISTADO ATM'!$A$2:$B$900,2,0)</f>
        <v>ATM Avenida Rivas</v>
      </c>
      <c r="H30" s="96" t="str">
        <f>VLOOKUP(E30,VIP!$A$2:$O16814,7,FALSE)</f>
        <v>Si</v>
      </c>
      <c r="I30" s="96" t="str">
        <f>VLOOKUP(E30,VIP!$A$2:$O8779,8,FALSE)</f>
        <v>Si</v>
      </c>
      <c r="J30" s="96" t="str">
        <f>VLOOKUP(E30,VIP!$A$2:$O8729,8,FALSE)</f>
        <v>Si</v>
      </c>
      <c r="K30" s="96" t="str">
        <f>VLOOKUP(E30,VIP!$A$2:$O12303,6,0)</f>
        <v>NO</v>
      </c>
      <c r="L30" s="98" t="s">
        <v>2228</v>
      </c>
      <c r="M30" s="168" t="s">
        <v>2516</v>
      </c>
      <c r="N30" s="99" t="s">
        <v>2476</v>
      </c>
      <c r="O30" s="96" t="s">
        <v>2493</v>
      </c>
      <c r="P30" s="127"/>
      <c r="Q30" s="169">
        <v>44269.613888888889</v>
      </c>
    </row>
    <row r="31" spans="1:17" ht="18" x14ac:dyDescent="0.25">
      <c r="A31" s="96" t="str">
        <f>VLOOKUP(E31,'LISTADO ATM'!$A$2:$C$901,3,0)</f>
        <v>DISTRITO NACIONAL</v>
      </c>
      <c r="B31" s="112">
        <v>335820761</v>
      </c>
      <c r="C31" s="97">
        <v>44268.517916666664</v>
      </c>
      <c r="D31" s="96" t="s">
        <v>2472</v>
      </c>
      <c r="E31" s="105">
        <v>494</v>
      </c>
      <c r="F31" s="96" t="str">
        <f>VLOOKUP(E31,VIP!$A$2:$O11892,2,0)</f>
        <v>DRBR494</v>
      </c>
      <c r="G31" s="96" t="str">
        <f>VLOOKUP(E31,'LISTADO ATM'!$A$2:$B$900,2,0)</f>
        <v xml:space="preserve">ATM Oficina Blue Mall </v>
      </c>
      <c r="H31" s="96" t="str">
        <f>VLOOKUP(E31,VIP!$A$2:$O16813,7,FALSE)</f>
        <v>Si</v>
      </c>
      <c r="I31" s="96" t="str">
        <f>VLOOKUP(E31,VIP!$A$2:$O8778,8,FALSE)</f>
        <v>Si</v>
      </c>
      <c r="J31" s="96" t="str">
        <f>VLOOKUP(E31,VIP!$A$2:$O8728,8,FALSE)</f>
        <v>Si</v>
      </c>
      <c r="K31" s="96" t="str">
        <f>VLOOKUP(E31,VIP!$A$2:$O12302,6,0)</f>
        <v>SI</v>
      </c>
      <c r="L31" s="98" t="s">
        <v>2430</v>
      </c>
      <c r="M31" s="99" t="s">
        <v>2469</v>
      </c>
      <c r="N31" s="99" t="s">
        <v>2476</v>
      </c>
      <c r="O31" s="96" t="s">
        <v>2477</v>
      </c>
      <c r="P31" s="127"/>
      <c r="Q31" s="100" t="s">
        <v>2430</v>
      </c>
    </row>
    <row r="32" spans="1:17" ht="18" x14ac:dyDescent="0.25">
      <c r="A32" s="96" t="str">
        <f>VLOOKUP(E32,'LISTADO ATM'!$A$2:$C$901,3,0)</f>
        <v>DISTRITO NACIONAL</v>
      </c>
      <c r="B32" s="112">
        <v>335820777</v>
      </c>
      <c r="C32" s="97">
        <v>44268.536249999997</v>
      </c>
      <c r="D32" s="96" t="s">
        <v>2189</v>
      </c>
      <c r="E32" s="105">
        <v>406</v>
      </c>
      <c r="F32" s="96" t="str">
        <f>VLOOKUP(E32,VIP!$A$2:$O11891,2,0)</f>
        <v>DRBR406</v>
      </c>
      <c r="G32" s="96" t="str">
        <f>VLOOKUP(E32,'LISTADO ATM'!$A$2:$B$900,2,0)</f>
        <v xml:space="preserve">ATM UNP Plaza Lama Máximo Gómez </v>
      </c>
      <c r="H32" s="96" t="str">
        <f>VLOOKUP(E32,VIP!$A$2:$O16812,7,FALSE)</f>
        <v>Si</v>
      </c>
      <c r="I32" s="96" t="str">
        <f>VLOOKUP(E32,VIP!$A$2:$O8777,8,FALSE)</f>
        <v>Si</v>
      </c>
      <c r="J32" s="96" t="str">
        <f>VLOOKUP(E32,VIP!$A$2:$O8727,8,FALSE)</f>
        <v>Si</v>
      </c>
      <c r="K32" s="96" t="str">
        <f>VLOOKUP(E32,VIP!$A$2:$O12301,6,0)</f>
        <v>SI</v>
      </c>
      <c r="L32" s="98" t="s">
        <v>2254</v>
      </c>
      <c r="M32" s="99" t="s">
        <v>2469</v>
      </c>
      <c r="N32" s="99" t="s">
        <v>2476</v>
      </c>
      <c r="O32" s="96" t="s">
        <v>2478</v>
      </c>
      <c r="P32" s="127"/>
      <c r="Q32" s="100" t="s">
        <v>2254</v>
      </c>
    </row>
    <row r="33" spans="1:17" ht="18" x14ac:dyDescent="0.25">
      <c r="A33" s="96" t="str">
        <f>VLOOKUP(E33,'LISTADO ATM'!$A$2:$C$901,3,0)</f>
        <v>DISTRITO NACIONAL</v>
      </c>
      <c r="B33" s="112">
        <v>335820838</v>
      </c>
      <c r="C33" s="97">
        <v>44268.560844907406</v>
      </c>
      <c r="D33" s="96" t="s">
        <v>2501</v>
      </c>
      <c r="E33" s="105">
        <v>554</v>
      </c>
      <c r="F33" s="96" t="str">
        <f>VLOOKUP(E33,VIP!$A$2:$O11890,2,0)</f>
        <v>DRBR011</v>
      </c>
      <c r="G33" s="96" t="str">
        <f>VLOOKUP(E33,'LISTADO ATM'!$A$2:$B$900,2,0)</f>
        <v xml:space="preserve">ATM Oficina Isabel La Católica I </v>
      </c>
      <c r="H33" s="96" t="str">
        <f>VLOOKUP(E33,VIP!$A$2:$O16811,7,FALSE)</f>
        <v>Si</v>
      </c>
      <c r="I33" s="96" t="str">
        <f>VLOOKUP(E33,VIP!$A$2:$O8776,8,FALSE)</f>
        <v>Si</v>
      </c>
      <c r="J33" s="96" t="str">
        <f>VLOOKUP(E33,VIP!$A$2:$O8726,8,FALSE)</f>
        <v>Si</v>
      </c>
      <c r="K33" s="96" t="str">
        <f>VLOOKUP(E33,VIP!$A$2:$O12300,6,0)</f>
        <v>NO</v>
      </c>
      <c r="L33" s="98" t="s">
        <v>2430</v>
      </c>
      <c r="M33" s="99" t="s">
        <v>2469</v>
      </c>
      <c r="N33" s="99" t="s">
        <v>2476</v>
      </c>
      <c r="O33" s="96" t="s">
        <v>2502</v>
      </c>
      <c r="P33" s="127"/>
      <c r="Q33" s="100" t="s">
        <v>2430</v>
      </c>
    </row>
    <row r="34" spans="1:17" ht="18" x14ac:dyDescent="0.25">
      <c r="A34" s="96" t="str">
        <f>VLOOKUP(E34,'LISTADO ATM'!$A$2:$C$901,3,0)</f>
        <v>DISTRITO NACIONAL</v>
      </c>
      <c r="B34" s="112">
        <v>335820843</v>
      </c>
      <c r="C34" s="97">
        <v>44268.580659722225</v>
      </c>
      <c r="D34" s="96" t="s">
        <v>2189</v>
      </c>
      <c r="E34" s="105">
        <v>755</v>
      </c>
      <c r="F34" s="96" t="str">
        <f>VLOOKUP(E34,VIP!$A$2:$O11889,2,0)</f>
        <v>DRBR755</v>
      </c>
      <c r="G34" s="96" t="str">
        <f>VLOOKUP(E34,'LISTADO ATM'!$A$2:$B$900,2,0)</f>
        <v xml:space="preserve">ATM Oficina Galería del Este (Plaza) </v>
      </c>
      <c r="H34" s="96" t="str">
        <f>VLOOKUP(E34,VIP!$A$2:$O16810,7,FALSE)</f>
        <v>Si</v>
      </c>
      <c r="I34" s="96" t="str">
        <f>VLOOKUP(E34,VIP!$A$2:$O8775,8,FALSE)</f>
        <v>Si</v>
      </c>
      <c r="J34" s="96" t="str">
        <f>VLOOKUP(E34,VIP!$A$2:$O8725,8,FALSE)</f>
        <v>Si</v>
      </c>
      <c r="K34" s="96" t="str">
        <f>VLOOKUP(E34,VIP!$A$2:$O12299,6,0)</f>
        <v>NO</v>
      </c>
      <c r="L34" s="98" t="s">
        <v>2492</v>
      </c>
      <c r="M34" s="168" t="s">
        <v>2516</v>
      </c>
      <c r="N34" s="99" t="s">
        <v>2476</v>
      </c>
      <c r="O34" s="96" t="s">
        <v>2478</v>
      </c>
      <c r="P34" s="127"/>
      <c r="Q34" s="169">
        <v>44269.622916666667</v>
      </c>
    </row>
    <row r="35" spans="1:17" ht="18" x14ac:dyDescent="0.25">
      <c r="A35" s="96" t="str">
        <f>VLOOKUP(E35,'LISTADO ATM'!$A$2:$C$901,3,0)</f>
        <v>NORTE</v>
      </c>
      <c r="B35" s="112">
        <v>335820844</v>
      </c>
      <c r="C35" s="97">
        <v>44268.584340277775</v>
      </c>
      <c r="D35" s="96" t="s">
        <v>2190</v>
      </c>
      <c r="E35" s="105">
        <v>64</v>
      </c>
      <c r="F35" s="96" t="str">
        <f>VLOOKUP(E35,VIP!$A$2:$O11888,2,0)</f>
        <v>DRBR064</v>
      </c>
      <c r="G35" s="96" t="str">
        <f>VLOOKUP(E35,'LISTADO ATM'!$A$2:$B$900,2,0)</f>
        <v xml:space="preserve">ATM COOPALINA (Cotuí) </v>
      </c>
      <c r="H35" s="96" t="str">
        <f>VLOOKUP(E35,VIP!$A$2:$O16809,7,FALSE)</f>
        <v>Si</v>
      </c>
      <c r="I35" s="96" t="str">
        <f>VLOOKUP(E35,VIP!$A$2:$O8774,8,FALSE)</f>
        <v>Si</v>
      </c>
      <c r="J35" s="96" t="str">
        <f>VLOOKUP(E35,VIP!$A$2:$O8724,8,FALSE)</f>
        <v>Si</v>
      </c>
      <c r="K35" s="96" t="str">
        <f>VLOOKUP(E35,VIP!$A$2:$O12298,6,0)</f>
        <v>NO</v>
      </c>
      <c r="L35" s="98" t="s">
        <v>2254</v>
      </c>
      <c r="M35" s="168" t="s">
        <v>2516</v>
      </c>
      <c r="N35" s="99" t="s">
        <v>2476</v>
      </c>
      <c r="O35" s="96" t="s">
        <v>2507</v>
      </c>
      <c r="P35" s="127"/>
      <c r="Q35" s="169">
        <v>44269.587500000001</v>
      </c>
    </row>
    <row r="36" spans="1:17" ht="18" x14ac:dyDescent="0.25">
      <c r="A36" s="96" t="str">
        <f>VLOOKUP(E36,'LISTADO ATM'!$A$2:$C$901,3,0)</f>
        <v>NORTE</v>
      </c>
      <c r="B36" s="112">
        <v>335820845</v>
      </c>
      <c r="C36" s="97">
        <v>44268.590370370373</v>
      </c>
      <c r="D36" s="96" t="s">
        <v>2509</v>
      </c>
      <c r="E36" s="105">
        <v>315</v>
      </c>
      <c r="F36" s="96" t="str">
        <f>VLOOKUP(E36,VIP!$A$2:$O11887,2,0)</f>
        <v>DRBR315</v>
      </c>
      <c r="G36" s="96" t="str">
        <f>VLOOKUP(E36,'LISTADO ATM'!$A$2:$B$900,2,0)</f>
        <v xml:space="preserve">ATM Oficina Estrella Sadalá </v>
      </c>
      <c r="H36" s="96" t="str">
        <f>VLOOKUP(E36,VIP!$A$2:$O16808,7,FALSE)</f>
        <v>Si</v>
      </c>
      <c r="I36" s="96" t="str">
        <f>VLOOKUP(E36,VIP!$A$2:$O8773,8,FALSE)</f>
        <v>Si</v>
      </c>
      <c r="J36" s="96" t="str">
        <f>VLOOKUP(E36,VIP!$A$2:$O8723,8,FALSE)</f>
        <v>Si</v>
      </c>
      <c r="K36" s="96" t="str">
        <f>VLOOKUP(E36,VIP!$A$2:$O12297,6,0)</f>
        <v>NO</v>
      </c>
      <c r="L36" s="98" t="s">
        <v>2462</v>
      </c>
      <c r="M36" s="168" t="s">
        <v>2516</v>
      </c>
      <c r="N36" s="99" t="s">
        <v>2476</v>
      </c>
      <c r="O36" s="96" t="s">
        <v>2508</v>
      </c>
      <c r="P36" s="127"/>
      <c r="Q36" s="169">
        <v>44269.602083333331</v>
      </c>
    </row>
    <row r="37" spans="1:17" ht="18" x14ac:dyDescent="0.25">
      <c r="A37" s="96" t="str">
        <f>VLOOKUP(E37,'LISTADO ATM'!$A$2:$C$901,3,0)</f>
        <v>DISTRITO NACIONAL</v>
      </c>
      <c r="B37" s="112">
        <v>335820846</v>
      </c>
      <c r="C37" s="97">
        <v>44268.611122685186</v>
      </c>
      <c r="D37" s="96" t="s">
        <v>2189</v>
      </c>
      <c r="E37" s="105">
        <v>943</v>
      </c>
      <c r="F37" s="96" t="str">
        <f>VLOOKUP(E37,VIP!$A$2:$O11886,2,0)</f>
        <v>DRBR16K</v>
      </c>
      <c r="G37" s="96" t="str">
        <f>VLOOKUP(E37,'LISTADO ATM'!$A$2:$B$900,2,0)</f>
        <v xml:space="preserve">ATM Oficina Tránsito Terreste </v>
      </c>
      <c r="H37" s="96" t="str">
        <f>VLOOKUP(E37,VIP!$A$2:$O16807,7,FALSE)</f>
        <v>Si</v>
      </c>
      <c r="I37" s="96" t="str">
        <f>VLOOKUP(E37,VIP!$A$2:$O8772,8,FALSE)</f>
        <v>Si</v>
      </c>
      <c r="J37" s="96" t="str">
        <f>VLOOKUP(E37,VIP!$A$2:$O8722,8,FALSE)</f>
        <v>Si</v>
      </c>
      <c r="K37" s="96" t="str">
        <f>VLOOKUP(E37,VIP!$A$2:$O12296,6,0)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27"/>
      <c r="Q37" s="100" t="s">
        <v>2228</v>
      </c>
    </row>
    <row r="38" spans="1:17" ht="18" x14ac:dyDescent="0.25">
      <c r="A38" s="96" t="str">
        <f>VLOOKUP(E38,'LISTADO ATM'!$A$2:$C$901,3,0)</f>
        <v>NORTE</v>
      </c>
      <c r="B38" s="112">
        <v>335820852</v>
      </c>
      <c r="C38" s="97">
        <v>44268.650243055556</v>
      </c>
      <c r="D38" s="96" t="s">
        <v>2501</v>
      </c>
      <c r="E38" s="105">
        <v>712</v>
      </c>
      <c r="F38" s="96" t="str">
        <f>VLOOKUP(E38,VIP!$A$2:$O11896,2,0)</f>
        <v>DRBR128</v>
      </c>
      <c r="G38" s="96" t="str">
        <f>VLOOKUP(E38,'LISTADO ATM'!$A$2:$B$900,2,0)</f>
        <v xml:space="preserve">ATM Oficina Imbert </v>
      </c>
      <c r="H38" s="96" t="str">
        <f>VLOOKUP(E38,VIP!$A$2:$O16817,7,FALSE)</f>
        <v>Si</v>
      </c>
      <c r="I38" s="96" t="str">
        <f>VLOOKUP(E38,VIP!$A$2:$O8782,8,FALSE)</f>
        <v>Si</v>
      </c>
      <c r="J38" s="96" t="str">
        <f>VLOOKUP(E38,VIP!$A$2:$O8732,8,FALSE)</f>
        <v>Si</v>
      </c>
      <c r="K38" s="96" t="str">
        <f>VLOOKUP(E38,VIP!$A$2:$O12306,6,0)</f>
        <v>SI</v>
      </c>
      <c r="L38" s="98" t="s">
        <v>2513</v>
      </c>
      <c r="M38" s="99" t="s">
        <v>2469</v>
      </c>
      <c r="N38" s="99" t="s">
        <v>2476</v>
      </c>
      <c r="O38" s="96" t="s">
        <v>2502</v>
      </c>
      <c r="P38" s="127"/>
      <c r="Q38" s="100" t="s">
        <v>2513</v>
      </c>
    </row>
    <row r="39" spans="1:17" ht="18" x14ac:dyDescent="0.25">
      <c r="A39" s="96" t="str">
        <f>VLOOKUP(E39,'LISTADO ATM'!$A$2:$C$901,3,0)</f>
        <v>NORTE</v>
      </c>
      <c r="B39" s="112">
        <v>335820854</v>
      </c>
      <c r="C39" s="97">
        <v>44268.660069444442</v>
      </c>
      <c r="D39" s="96" t="s">
        <v>2189</v>
      </c>
      <c r="E39" s="105">
        <v>857</v>
      </c>
      <c r="F39" s="96" t="str">
        <f>VLOOKUP(E39,VIP!$A$2:$O11895,2,0)</f>
        <v>DRBR857</v>
      </c>
      <c r="G39" s="96" t="str">
        <f>VLOOKUP(E39,'LISTADO ATM'!$A$2:$B$900,2,0)</f>
        <v xml:space="preserve">ATM Oficina Los Alamos </v>
      </c>
      <c r="H39" s="96" t="str">
        <f>VLOOKUP(E39,VIP!$A$2:$O16816,7,FALSE)</f>
        <v>Si</v>
      </c>
      <c r="I39" s="96" t="str">
        <f>VLOOKUP(E39,VIP!$A$2:$O8781,8,FALSE)</f>
        <v>Si</v>
      </c>
      <c r="J39" s="96" t="str">
        <f>VLOOKUP(E39,VIP!$A$2:$O8731,8,FALSE)</f>
        <v>Si</v>
      </c>
      <c r="K39" s="96" t="str">
        <f>VLOOKUP(E39,VIP!$A$2:$O12305,6,0)</f>
        <v>NO</v>
      </c>
      <c r="L39" s="98" t="s">
        <v>2254</v>
      </c>
      <c r="M39" s="99" t="s">
        <v>2469</v>
      </c>
      <c r="N39" s="99" t="s">
        <v>2476</v>
      </c>
      <c r="O39" s="96" t="s">
        <v>2478</v>
      </c>
      <c r="P39" s="127"/>
      <c r="Q39" s="100" t="s">
        <v>2254</v>
      </c>
    </row>
    <row r="40" spans="1:17" ht="18" x14ac:dyDescent="0.25">
      <c r="A40" s="96" t="str">
        <f>VLOOKUP(E40,'LISTADO ATM'!$A$2:$C$901,3,0)</f>
        <v>NORTE</v>
      </c>
      <c r="B40" s="112">
        <v>335820856</v>
      </c>
      <c r="C40" s="97">
        <v>44268.661620370367</v>
      </c>
      <c r="D40" s="96" t="s">
        <v>2190</v>
      </c>
      <c r="E40" s="105">
        <v>151</v>
      </c>
      <c r="F40" s="96" t="str">
        <f>VLOOKUP(E40,VIP!$A$2:$O11894,2,0)</f>
        <v>DRBR151</v>
      </c>
      <c r="G40" s="96" t="str">
        <f>VLOOKUP(E40,'LISTADO ATM'!$A$2:$B$900,2,0)</f>
        <v xml:space="preserve">ATM Oficina Nagua </v>
      </c>
      <c r="H40" s="96" t="str">
        <f>VLOOKUP(E40,VIP!$A$2:$O16815,7,FALSE)</f>
        <v>Si</v>
      </c>
      <c r="I40" s="96" t="str">
        <f>VLOOKUP(E40,VIP!$A$2:$O8780,8,FALSE)</f>
        <v>Si</v>
      </c>
      <c r="J40" s="96" t="str">
        <f>VLOOKUP(E40,VIP!$A$2:$O8730,8,FALSE)</f>
        <v>Si</v>
      </c>
      <c r="K40" s="96" t="str">
        <f>VLOOKUP(E40,VIP!$A$2:$O12304,6,0)</f>
        <v>SI</v>
      </c>
      <c r="L40" s="98" t="s">
        <v>2512</v>
      </c>
      <c r="M40" s="168" t="s">
        <v>2516</v>
      </c>
      <c r="N40" s="99" t="s">
        <v>2476</v>
      </c>
      <c r="O40" s="96" t="s">
        <v>2507</v>
      </c>
      <c r="P40" s="127"/>
      <c r="Q40" s="169">
        <v>44269.409722222219</v>
      </c>
    </row>
    <row r="41" spans="1:17" ht="18" x14ac:dyDescent="0.25">
      <c r="A41" s="96" t="str">
        <f>VLOOKUP(E41,'LISTADO ATM'!$A$2:$C$901,3,0)</f>
        <v>NORTE</v>
      </c>
      <c r="B41" s="112">
        <v>335820858</v>
      </c>
      <c r="C41" s="97">
        <v>44268.688923611109</v>
      </c>
      <c r="D41" s="96" t="s">
        <v>2509</v>
      </c>
      <c r="E41" s="105">
        <v>189</v>
      </c>
      <c r="F41" s="96" t="str">
        <f>VLOOKUP(E41,VIP!$A$2:$O11893,2,0)</f>
        <v>DRBR189</v>
      </c>
      <c r="G41" s="96" t="str">
        <f>VLOOKUP(E41,'LISTADO ATM'!$A$2:$B$900,2,0)</f>
        <v xml:space="preserve">ATM Comando Regional Cibao Central P.N. </v>
      </c>
      <c r="H41" s="96" t="str">
        <f>VLOOKUP(E41,VIP!$A$2:$O16814,7,FALSE)</f>
        <v>Si</v>
      </c>
      <c r="I41" s="96" t="str">
        <f>VLOOKUP(E41,VIP!$A$2:$O8779,8,FALSE)</f>
        <v>Si</v>
      </c>
      <c r="J41" s="96" t="str">
        <f>VLOOKUP(E41,VIP!$A$2:$O8729,8,FALSE)</f>
        <v>Si</v>
      </c>
      <c r="K41" s="96" t="str">
        <f>VLOOKUP(E41,VIP!$A$2:$O12303,6,0)</f>
        <v>NO</v>
      </c>
      <c r="L41" s="98" t="s">
        <v>2462</v>
      </c>
      <c r="M41" s="168" t="s">
        <v>2516</v>
      </c>
      <c r="N41" s="99" t="s">
        <v>2476</v>
      </c>
      <c r="O41" s="96" t="s">
        <v>2508</v>
      </c>
      <c r="P41" s="127"/>
      <c r="Q41" s="169">
        <v>44269.447222222225</v>
      </c>
    </row>
    <row r="42" spans="1:17" ht="18" x14ac:dyDescent="0.25">
      <c r="A42" s="96" t="str">
        <f>VLOOKUP(E42,'LISTADO ATM'!$A$2:$C$901,3,0)</f>
        <v>DISTRITO NACIONAL</v>
      </c>
      <c r="B42" s="112">
        <v>335820859</v>
      </c>
      <c r="C42" s="97">
        <v>44268.69226851852</v>
      </c>
      <c r="D42" s="96" t="s">
        <v>2472</v>
      </c>
      <c r="E42" s="105">
        <v>971</v>
      </c>
      <c r="F42" s="96" t="str">
        <f>VLOOKUP(E42,VIP!$A$2:$O11892,2,0)</f>
        <v>DRBR24U</v>
      </c>
      <c r="G42" s="96" t="str">
        <f>VLOOKUP(E42,'LISTADO ATM'!$A$2:$B$900,2,0)</f>
        <v xml:space="preserve">ATM Club Banreservas I </v>
      </c>
      <c r="H42" s="96" t="str">
        <f>VLOOKUP(E42,VIP!$A$2:$O16813,7,FALSE)</f>
        <v>Si</v>
      </c>
      <c r="I42" s="96" t="str">
        <f>VLOOKUP(E42,VIP!$A$2:$O8778,8,FALSE)</f>
        <v>Si</v>
      </c>
      <c r="J42" s="96" t="str">
        <f>VLOOKUP(E42,VIP!$A$2:$O8728,8,FALSE)</f>
        <v>Si</v>
      </c>
      <c r="K42" s="96" t="str">
        <f>VLOOKUP(E42,VIP!$A$2:$O12302,6,0)</f>
        <v>NO</v>
      </c>
      <c r="L42" s="98" t="s">
        <v>2462</v>
      </c>
      <c r="M42" s="99" t="s">
        <v>2469</v>
      </c>
      <c r="N42" s="99" t="s">
        <v>2476</v>
      </c>
      <c r="O42" s="96" t="s">
        <v>2477</v>
      </c>
      <c r="P42" s="127"/>
      <c r="Q42" s="100" t="s">
        <v>2462</v>
      </c>
    </row>
    <row r="43" spans="1:17" ht="18" x14ac:dyDescent="0.25">
      <c r="A43" s="96" t="str">
        <f>VLOOKUP(E43,'LISTADO ATM'!$A$2:$C$901,3,0)</f>
        <v>DISTRITO NACIONAL</v>
      </c>
      <c r="B43" s="112">
        <v>335820860</v>
      </c>
      <c r="C43" s="97">
        <v>44268.695821759262</v>
      </c>
      <c r="D43" s="96" t="s">
        <v>2472</v>
      </c>
      <c r="E43" s="105">
        <v>566</v>
      </c>
      <c r="F43" s="96" t="str">
        <f>VLOOKUP(E43,VIP!$A$2:$O11891,2,0)</f>
        <v>DRBR508</v>
      </c>
      <c r="G43" s="96" t="str">
        <f>VLOOKUP(E43,'LISTADO ATM'!$A$2:$B$900,2,0)</f>
        <v xml:space="preserve">ATM Hiper Olé Aut. Duarte </v>
      </c>
      <c r="H43" s="96" t="str">
        <f>VLOOKUP(E43,VIP!$A$2:$O16812,7,FALSE)</f>
        <v>Si</v>
      </c>
      <c r="I43" s="96" t="str">
        <f>VLOOKUP(E43,VIP!$A$2:$O8777,8,FALSE)</f>
        <v>Si</v>
      </c>
      <c r="J43" s="96" t="str">
        <f>VLOOKUP(E43,VIP!$A$2:$O8727,8,FALSE)</f>
        <v>Si</v>
      </c>
      <c r="K43" s="96" t="str">
        <f>VLOOKUP(E43,VIP!$A$2:$O12301,6,0)</f>
        <v>NO</v>
      </c>
      <c r="L43" s="98" t="s">
        <v>2513</v>
      </c>
      <c r="M43" s="99" t="s">
        <v>2469</v>
      </c>
      <c r="N43" s="99" t="s">
        <v>2476</v>
      </c>
      <c r="O43" s="96" t="s">
        <v>2477</v>
      </c>
      <c r="P43" s="127"/>
      <c r="Q43" s="100" t="s">
        <v>2513</v>
      </c>
    </row>
    <row r="44" spans="1:17" ht="18" x14ac:dyDescent="0.25">
      <c r="A44" s="96" t="str">
        <f>VLOOKUP(E44,'LISTADO ATM'!$A$2:$C$901,3,0)</f>
        <v>NORTE</v>
      </c>
      <c r="B44" s="112">
        <v>335820863</v>
      </c>
      <c r="C44" s="97">
        <v>44268.714999999997</v>
      </c>
      <c r="D44" s="96" t="s">
        <v>2190</v>
      </c>
      <c r="E44" s="105">
        <v>796</v>
      </c>
      <c r="F44" s="96" t="str">
        <f>VLOOKUP(E44,VIP!$A$2:$O11890,2,0)</f>
        <v>DRBR155</v>
      </c>
      <c r="G44" s="96" t="str">
        <f>VLOOKUP(E44,'LISTADO ATM'!$A$2:$B$900,2,0)</f>
        <v xml:space="preserve">ATM Oficina Plaza Ventura (Nagua) </v>
      </c>
      <c r="H44" s="96" t="str">
        <f>VLOOKUP(E44,VIP!$A$2:$O16811,7,FALSE)</f>
        <v>Si</v>
      </c>
      <c r="I44" s="96" t="str">
        <f>VLOOKUP(E44,VIP!$A$2:$O8776,8,FALSE)</f>
        <v>Si</v>
      </c>
      <c r="J44" s="96" t="str">
        <f>VLOOKUP(E44,VIP!$A$2:$O8726,8,FALSE)</f>
        <v>Si</v>
      </c>
      <c r="K44" s="96" t="str">
        <f>VLOOKUP(E44,VIP!$A$2:$O12300,6,0)</f>
        <v>SI</v>
      </c>
      <c r="L44" s="98" t="s">
        <v>2512</v>
      </c>
      <c r="M44" s="99" t="s">
        <v>2469</v>
      </c>
      <c r="N44" s="99" t="s">
        <v>2476</v>
      </c>
      <c r="O44" s="96" t="s">
        <v>2507</v>
      </c>
      <c r="P44" s="127"/>
      <c r="Q44" s="100" t="s">
        <v>2512</v>
      </c>
    </row>
    <row r="45" spans="1:17" ht="18" x14ac:dyDescent="0.25">
      <c r="A45" s="96" t="str">
        <f>VLOOKUP(E45,'LISTADO ATM'!$A$2:$C$901,3,0)</f>
        <v>ESTE</v>
      </c>
      <c r="B45" s="112">
        <v>335820864</v>
      </c>
      <c r="C45" s="97">
        <v>44268.715775462966</v>
      </c>
      <c r="D45" s="96" t="s">
        <v>2189</v>
      </c>
      <c r="E45" s="105">
        <v>608</v>
      </c>
      <c r="F45" s="96" t="str">
        <f>VLOOKUP(E45,VIP!$A$2:$O11889,2,0)</f>
        <v>DRBR305</v>
      </c>
      <c r="G45" s="96" t="str">
        <f>VLOOKUP(E45,'LISTADO ATM'!$A$2:$B$900,2,0)</f>
        <v xml:space="preserve">ATM Oficina Jumbo (San Pedro) </v>
      </c>
      <c r="H45" s="96" t="str">
        <f>VLOOKUP(E45,VIP!$A$2:$O16810,7,FALSE)</f>
        <v>Si</v>
      </c>
      <c r="I45" s="96" t="str">
        <f>VLOOKUP(E45,VIP!$A$2:$O8775,8,FALSE)</f>
        <v>Si</v>
      </c>
      <c r="J45" s="96" t="str">
        <f>VLOOKUP(E45,VIP!$A$2:$O8725,8,FALSE)</f>
        <v>Si</v>
      </c>
      <c r="K45" s="96" t="str">
        <f>VLOOKUP(E45,VIP!$A$2:$O12299,6,0)</f>
        <v>SI</v>
      </c>
      <c r="L45" s="98" t="s">
        <v>2512</v>
      </c>
      <c r="M45" s="99" t="s">
        <v>2469</v>
      </c>
      <c r="N45" s="99" t="s">
        <v>2476</v>
      </c>
      <c r="O45" s="96" t="s">
        <v>2478</v>
      </c>
      <c r="P45" s="127"/>
      <c r="Q45" s="100" t="s">
        <v>2512</v>
      </c>
    </row>
    <row r="46" spans="1:17" ht="18" x14ac:dyDescent="0.25">
      <c r="A46" s="96" t="str">
        <f>VLOOKUP(E46,'LISTADO ATM'!$A$2:$C$901,3,0)</f>
        <v>SUR</v>
      </c>
      <c r="B46" s="112">
        <v>335820865</v>
      </c>
      <c r="C46" s="97">
        <v>44268.721296296295</v>
      </c>
      <c r="D46" s="96" t="s">
        <v>2189</v>
      </c>
      <c r="E46" s="105">
        <v>962</v>
      </c>
      <c r="F46" s="96" t="str">
        <f>VLOOKUP(E46,VIP!$A$2:$O11888,2,0)</f>
        <v>DRBR962</v>
      </c>
      <c r="G46" s="96" t="str">
        <f>VLOOKUP(E46,'LISTADO ATM'!$A$2:$B$900,2,0)</f>
        <v xml:space="preserve">ATM Oficina Villa Ofelia II (San Juan) </v>
      </c>
      <c r="H46" s="96" t="str">
        <f>VLOOKUP(E46,VIP!$A$2:$O16809,7,FALSE)</f>
        <v>Si</v>
      </c>
      <c r="I46" s="96" t="str">
        <f>VLOOKUP(E46,VIP!$A$2:$O8774,8,FALSE)</f>
        <v>Si</v>
      </c>
      <c r="J46" s="96" t="str">
        <f>VLOOKUP(E46,VIP!$A$2:$O8724,8,FALSE)</f>
        <v>Si</v>
      </c>
      <c r="K46" s="96" t="str">
        <f>VLOOKUP(E46,VIP!$A$2:$O12298,6,0)</f>
        <v>NO</v>
      </c>
      <c r="L46" s="98" t="s">
        <v>2512</v>
      </c>
      <c r="M46" s="168" t="s">
        <v>2516</v>
      </c>
      <c r="N46" s="99" t="s">
        <v>2476</v>
      </c>
      <c r="O46" s="96" t="s">
        <v>2478</v>
      </c>
      <c r="P46" s="127"/>
      <c r="Q46" s="169">
        <v>44269.609722222223</v>
      </c>
    </row>
    <row r="47" spans="1:17" ht="18" x14ac:dyDescent="0.25">
      <c r="A47" s="96" t="str">
        <f>VLOOKUP(E47,'LISTADO ATM'!$A$2:$C$901,3,0)</f>
        <v>ESTE</v>
      </c>
      <c r="B47" s="112">
        <v>335820866</v>
      </c>
      <c r="C47" s="97">
        <v>44268.727372685185</v>
      </c>
      <c r="D47" s="96" t="s">
        <v>2501</v>
      </c>
      <c r="E47" s="105">
        <v>117</v>
      </c>
      <c r="F47" s="96" t="str">
        <f>VLOOKUP(E47,VIP!$A$2:$O11887,2,0)</f>
        <v>DRBR117</v>
      </c>
      <c r="G47" s="96" t="str">
        <f>VLOOKUP(E47,'LISTADO ATM'!$A$2:$B$900,2,0)</f>
        <v xml:space="preserve">ATM Oficina El Seybo </v>
      </c>
      <c r="H47" s="96" t="str">
        <f>VLOOKUP(E47,VIP!$A$2:$O16808,7,FALSE)</f>
        <v>Si</v>
      </c>
      <c r="I47" s="96" t="str">
        <f>VLOOKUP(E47,VIP!$A$2:$O8773,8,FALSE)</f>
        <v>Si</v>
      </c>
      <c r="J47" s="96" t="str">
        <f>VLOOKUP(E47,VIP!$A$2:$O8723,8,FALSE)</f>
        <v>Si</v>
      </c>
      <c r="K47" s="96" t="str">
        <f>VLOOKUP(E47,VIP!$A$2:$O12297,6,0)</f>
        <v>SI</v>
      </c>
      <c r="L47" s="98" t="s">
        <v>2511</v>
      </c>
      <c r="M47" s="99" t="s">
        <v>2469</v>
      </c>
      <c r="N47" s="99" t="s">
        <v>2476</v>
      </c>
      <c r="O47" s="96" t="s">
        <v>2502</v>
      </c>
      <c r="P47" s="127"/>
      <c r="Q47" s="100" t="s">
        <v>2511</v>
      </c>
    </row>
    <row r="48" spans="1:17" ht="18" x14ac:dyDescent="0.25">
      <c r="A48" s="96" t="str">
        <f>VLOOKUP(E48,'LISTADO ATM'!$A$2:$C$901,3,0)</f>
        <v>NORTE</v>
      </c>
      <c r="B48" s="112">
        <v>335820867</v>
      </c>
      <c r="C48" s="97">
        <v>44268.739270833335</v>
      </c>
      <c r="D48" s="96" t="s">
        <v>2190</v>
      </c>
      <c r="E48" s="105">
        <v>315</v>
      </c>
      <c r="F48" s="96" t="str">
        <f>VLOOKUP(E48,VIP!$A$2:$O11898,2,0)</f>
        <v>DRBR315</v>
      </c>
      <c r="G48" s="96" t="str">
        <f>VLOOKUP(E48,'LISTADO ATM'!$A$2:$B$900,2,0)</f>
        <v xml:space="preserve">ATM Oficina Estrella Sadalá </v>
      </c>
      <c r="H48" s="96" t="str">
        <f>VLOOKUP(E48,VIP!$A$2:$O16819,7,FALSE)</f>
        <v>Si</v>
      </c>
      <c r="I48" s="96" t="str">
        <f>VLOOKUP(E48,VIP!$A$2:$O8784,8,FALSE)</f>
        <v>Si</v>
      </c>
      <c r="J48" s="96" t="str">
        <f>VLOOKUP(E48,VIP!$A$2:$O8734,8,FALSE)</f>
        <v>Si</v>
      </c>
      <c r="K48" s="96" t="str">
        <f>VLOOKUP(E48,VIP!$A$2:$O12308,6,0)</f>
        <v>NO</v>
      </c>
      <c r="L48" s="98" t="s">
        <v>2492</v>
      </c>
      <c r="M48" s="99" t="s">
        <v>2469</v>
      </c>
      <c r="N48" s="99" t="s">
        <v>2476</v>
      </c>
      <c r="O48" s="96" t="s">
        <v>2507</v>
      </c>
      <c r="P48" s="127"/>
      <c r="Q48" s="100" t="s">
        <v>2512</v>
      </c>
    </row>
    <row r="49" spans="1:17" ht="18" x14ac:dyDescent="0.25">
      <c r="A49" s="96" t="str">
        <f>VLOOKUP(E49,'LISTADO ATM'!$A$2:$C$901,3,0)</f>
        <v>DISTRITO NACIONAL</v>
      </c>
      <c r="B49" s="112">
        <v>335820868</v>
      </c>
      <c r="C49" s="97">
        <v>44268.739988425928</v>
      </c>
      <c r="D49" s="96" t="s">
        <v>2189</v>
      </c>
      <c r="E49" s="105">
        <v>889</v>
      </c>
      <c r="F49" s="96" t="str">
        <f>VLOOKUP(E49,VIP!$A$2:$O11897,2,0)</f>
        <v>DRBR889</v>
      </c>
      <c r="G49" s="96" t="str">
        <f>VLOOKUP(E49,'LISTADO ATM'!$A$2:$B$900,2,0)</f>
        <v>ATM Oficina Plaza Lama Máximo Gómez II</v>
      </c>
      <c r="H49" s="96" t="str">
        <f>VLOOKUP(E49,VIP!$A$2:$O16818,7,FALSE)</f>
        <v>Si</v>
      </c>
      <c r="I49" s="96" t="str">
        <f>VLOOKUP(E49,VIP!$A$2:$O8783,8,FALSE)</f>
        <v>Si</v>
      </c>
      <c r="J49" s="96" t="str">
        <f>VLOOKUP(E49,VIP!$A$2:$O8733,8,FALSE)</f>
        <v>Si</v>
      </c>
      <c r="K49" s="96" t="str">
        <f>VLOOKUP(E49,VIP!$A$2:$O12307,6,0)</f>
        <v>NO</v>
      </c>
      <c r="L49" s="98" t="s">
        <v>2492</v>
      </c>
      <c r="M49" s="99" t="s">
        <v>2469</v>
      </c>
      <c r="N49" s="99" t="s">
        <v>2476</v>
      </c>
      <c r="O49" s="96" t="s">
        <v>2478</v>
      </c>
      <c r="P49" s="127"/>
      <c r="Q49" s="100" t="s">
        <v>2492</v>
      </c>
    </row>
    <row r="50" spans="1:17" ht="18" x14ac:dyDescent="0.25">
      <c r="A50" s="96" t="str">
        <f>VLOOKUP(E50,'LISTADO ATM'!$A$2:$C$901,3,0)</f>
        <v>SUR</v>
      </c>
      <c r="B50" s="112">
        <v>335820870</v>
      </c>
      <c r="C50" s="97">
        <v>44268.844282407408</v>
      </c>
      <c r="D50" s="96" t="s">
        <v>2472</v>
      </c>
      <c r="E50" s="105">
        <v>252</v>
      </c>
      <c r="F50" s="96" t="str">
        <f>VLOOKUP(E50,VIP!$A$2:$O11895,2,0)</f>
        <v>DRBR252</v>
      </c>
      <c r="G50" s="96" t="str">
        <f>VLOOKUP(E50,'LISTADO ATM'!$A$2:$B$900,2,0)</f>
        <v xml:space="preserve">ATM Banco Agrícola (Barahona) </v>
      </c>
      <c r="H50" s="96" t="str">
        <f>VLOOKUP(E50,VIP!$A$2:$O16816,7,FALSE)</f>
        <v>Si</v>
      </c>
      <c r="I50" s="96" t="str">
        <f>VLOOKUP(E50,VIP!$A$2:$O8781,8,FALSE)</f>
        <v>Si</v>
      </c>
      <c r="J50" s="96" t="str">
        <f>VLOOKUP(E50,VIP!$A$2:$O8731,8,FALSE)</f>
        <v>Si</v>
      </c>
      <c r="K50" s="96" t="str">
        <f>VLOOKUP(E50,VIP!$A$2:$O12305,6,0)</f>
        <v>NO</v>
      </c>
      <c r="L50" s="98" t="s">
        <v>2430</v>
      </c>
      <c r="M50" s="99" t="s">
        <v>2469</v>
      </c>
      <c r="N50" s="99" t="s">
        <v>2476</v>
      </c>
      <c r="O50" s="96" t="s">
        <v>2477</v>
      </c>
      <c r="P50" s="127"/>
      <c r="Q50" s="100" t="s">
        <v>2430</v>
      </c>
    </row>
    <row r="51" spans="1:17" ht="18" x14ac:dyDescent="0.25">
      <c r="A51" s="96" t="str">
        <f>VLOOKUP(E51,'LISTADO ATM'!$A$2:$C$901,3,0)</f>
        <v>DISTRITO NACIONAL</v>
      </c>
      <c r="B51" s="112">
        <v>335820871</v>
      </c>
      <c r="C51" s="97">
        <v>44268.851041666669</v>
      </c>
      <c r="D51" s="96" t="s">
        <v>2189</v>
      </c>
      <c r="E51" s="105">
        <v>409</v>
      </c>
      <c r="F51" s="96" t="str">
        <f>VLOOKUP(E51,VIP!$A$2:$O11894,2,0)</f>
        <v>DRBR409</v>
      </c>
      <c r="G51" s="96" t="str">
        <f>VLOOKUP(E51,'LISTADO ATM'!$A$2:$B$900,2,0)</f>
        <v xml:space="preserve">ATM Oficina Las Palmas de Herrera I </v>
      </c>
      <c r="H51" s="96" t="str">
        <f>VLOOKUP(E51,VIP!$A$2:$O16815,7,FALSE)</f>
        <v>Si</v>
      </c>
      <c r="I51" s="96" t="str">
        <f>VLOOKUP(E51,VIP!$A$2:$O8780,8,FALSE)</f>
        <v>Si</v>
      </c>
      <c r="J51" s="96" t="str">
        <f>VLOOKUP(E51,VIP!$A$2:$O8730,8,FALSE)</f>
        <v>Si</v>
      </c>
      <c r="K51" s="96" t="str">
        <f>VLOOKUP(E51,VIP!$A$2:$O12304,6,0)</f>
        <v>NO</v>
      </c>
      <c r="L51" s="98" t="s">
        <v>2254</v>
      </c>
      <c r="M51" s="99" t="s">
        <v>2469</v>
      </c>
      <c r="N51" s="99" t="s">
        <v>2476</v>
      </c>
      <c r="O51" s="96" t="s">
        <v>2478</v>
      </c>
      <c r="P51" s="127"/>
      <c r="Q51" s="100" t="s">
        <v>2254</v>
      </c>
    </row>
    <row r="52" spans="1:17" ht="18" x14ac:dyDescent="0.25">
      <c r="A52" s="96" t="str">
        <f>VLOOKUP(E52,'LISTADO ATM'!$A$2:$C$901,3,0)</f>
        <v>DISTRITO NACIONAL</v>
      </c>
      <c r="B52" s="112">
        <v>335820872</v>
      </c>
      <c r="C52" s="97">
        <v>44268.851701388892</v>
      </c>
      <c r="D52" s="96" t="s">
        <v>2189</v>
      </c>
      <c r="E52" s="105">
        <v>410</v>
      </c>
      <c r="F52" s="96" t="str">
        <f>VLOOKUP(E52,VIP!$A$2:$O11893,2,0)</f>
        <v>DRBR410</v>
      </c>
      <c r="G52" s="96" t="str">
        <f>VLOOKUP(E52,'LISTADO ATM'!$A$2:$B$900,2,0)</f>
        <v xml:space="preserve">ATM Oficina Las Palmas de Herrera II </v>
      </c>
      <c r="H52" s="96" t="str">
        <f>VLOOKUP(E52,VIP!$A$2:$O16814,7,FALSE)</f>
        <v>Si</v>
      </c>
      <c r="I52" s="96" t="str">
        <f>VLOOKUP(E52,VIP!$A$2:$O8779,8,FALSE)</f>
        <v>Si</v>
      </c>
      <c r="J52" s="96" t="str">
        <f>VLOOKUP(E52,VIP!$A$2:$O8729,8,FALSE)</f>
        <v>Si</v>
      </c>
      <c r="K52" s="96" t="str">
        <f>VLOOKUP(E52,VIP!$A$2:$O12303,6,0)</f>
        <v>NO</v>
      </c>
      <c r="L52" s="98" t="s">
        <v>2254</v>
      </c>
      <c r="M52" s="99" t="s">
        <v>2469</v>
      </c>
      <c r="N52" s="99" t="s">
        <v>2476</v>
      </c>
      <c r="O52" s="96" t="s">
        <v>2478</v>
      </c>
      <c r="P52" s="127"/>
      <c r="Q52" s="100" t="s">
        <v>2254</v>
      </c>
    </row>
    <row r="53" spans="1:17" ht="18" x14ac:dyDescent="0.25">
      <c r="A53" s="96" t="str">
        <f>VLOOKUP(E53,'LISTADO ATM'!$A$2:$C$901,3,0)</f>
        <v>DISTRITO NACIONAL</v>
      </c>
      <c r="B53" s="112">
        <v>335820873</v>
      </c>
      <c r="C53" s="97">
        <v>44268.852164351854</v>
      </c>
      <c r="D53" s="96" t="s">
        <v>2189</v>
      </c>
      <c r="E53" s="105">
        <v>408</v>
      </c>
      <c r="F53" s="96" t="str">
        <f>VLOOKUP(E53,VIP!$A$2:$O11892,2,0)</f>
        <v>DRBR408</v>
      </c>
      <c r="G53" s="96" t="str">
        <f>VLOOKUP(E53,'LISTADO ATM'!$A$2:$B$900,2,0)</f>
        <v xml:space="preserve">ATM Autobanco Las Palmas de Herrera </v>
      </c>
      <c r="H53" s="96" t="str">
        <f>VLOOKUP(E53,VIP!$A$2:$O16813,7,FALSE)</f>
        <v>Si</v>
      </c>
      <c r="I53" s="96" t="str">
        <f>VLOOKUP(E53,VIP!$A$2:$O8778,8,FALSE)</f>
        <v>Si</v>
      </c>
      <c r="J53" s="96" t="str">
        <f>VLOOKUP(E53,VIP!$A$2:$O8728,8,FALSE)</f>
        <v>Si</v>
      </c>
      <c r="K53" s="96" t="str">
        <f>VLOOKUP(E53,VIP!$A$2:$O12302,6,0)</f>
        <v>NO</v>
      </c>
      <c r="L53" s="98" t="s">
        <v>2254</v>
      </c>
      <c r="M53" s="99" t="s">
        <v>2469</v>
      </c>
      <c r="N53" s="99" t="s">
        <v>2476</v>
      </c>
      <c r="O53" s="96" t="s">
        <v>2478</v>
      </c>
      <c r="P53" s="127"/>
      <c r="Q53" s="100" t="s">
        <v>2254</v>
      </c>
    </row>
    <row r="54" spans="1:17" ht="18" x14ac:dyDescent="0.25">
      <c r="A54" s="96" t="str">
        <f>VLOOKUP(E54,'LISTADO ATM'!$A$2:$C$901,3,0)</f>
        <v>DISTRITO NACIONAL</v>
      </c>
      <c r="B54" s="112">
        <v>335820877</v>
      </c>
      <c r="C54" s="97">
        <v>44268.911249999997</v>
      </c>
      <c r="D54" s="96" t="s">
        <v>2189</v>
      </c>
      <c r="E54" s="105">
        <v>911</v>
      </c>
      <c r="F54" s="96" t="str">
        <f>VLOOKUP(E54,VIP!$A$2:$O11890,2,0)</f>
        <v>DRBR911</v>
      </c>
      <c r="G54" s="96" t="str">
        <f>VLOOKUP(E54,'LISTADO ATM'!$A$2:$B$900,2,0)</f>
        <v xml:space="preserve">ATM Oficina Venezuela II </v>
      </c>
      <c r="H54" s="96" t="str">
        <f>VLOOKUP(E54,VIP!$A$2:$O16811,7,FALSE)</f>
        <v>Si</v>
      </c>
      <c r="I54" s="96" t="str">
        <f>VLOOKUP(E54,VIP!$A$2:$O8776,8,FALSE)</f>
        <v>Si</v>
      </c>
      <c r="J54" s="96" t="str">
        <f>VLOOKUP(E54,VIP!$A$2:$O8726,8,FALSE)</f>
        <v>Si</v>
      </c>
      <c r="K54" s="96" t="str">
        <f>VLOOKUP(E54,VIP!$A$2:$O12300,6,0)</f>
        <v>SI</v>
      </c>
      <c r="L54" s="98" t="s">
        <v>2492</v>
      </c>
      <c r="M54" s="168" t="s">
        <v>2516</v>
      </c>
      <c r="N54" s="99" t="s">
        <v>2476</v>
      </c>
      <c r="O54" s="96" t="s">
        <v>2478</v>
      </c>
      <c r="P54" s="127"/>
      <c r="Q54" s="169">
        <v>44269.413888888892</v>
      </c>
    </row>
    <row r="55" spans="1:17" ht="18" x14ac:dyDescent="0.25">
      <c r="A55" s="96" t="str">
        <f>VLOOKUP(E55,'LISTADO ATM'!$A$2:$C$901,3,0)</f>
        <v>ESTE</v>
      </c>
      <c r="B55" s="112">
        <v>335820878</v>
      </c>
      <c r="C55" s="97">
        <v>44268.912314814814</v>
      </c>
      <c r="D55" s="96" t="s">
        <v>2189</v>
      </c>
      <c r="E55" s="105">
        <v>519</v>
      </c>
      <c r="F55" s="96" t="str">
        <f>VLOOKUP(E55,VIP!$A$2:$O11889,2,0)</f>
        <v>DRBR519</v>
      </c>
      <c r="G55" s="96" t="str">
        <f>VLOOKUP(E55,'LISTADO ATM'!$A$2:$B$900,2,0)</f>
        <v xml:space="preserve">ATM Plaza Estrella (Bávaro) </v>
      </c>
      <c r="H55" s="96" t="str">
        <f>VLOOKUP(E55,VIP!$A$2:$O16810,7,FALSE)</f>
        <v>Si</v>
      </c>
      <c r="I55" s="96" t="str">
        <f>VLOOKUP(E55,VIP!$A$2:$O8775,8,FALSE)</f>
        <v>Si</v>
      </c>
      <c r="J55" s="96" t="str">
        <f>VLOOKUP(E55,VIP!$A$2:$O8725,8,FALSE)</f>
        <v>Si</v>
      </c>
      <c r="K55" s="96" t="str">
        <f>VLOOKUP(E55,VIP!$A$2:$O12299,6,0)</f>
        <v>NO</v>
      </c>
      <c r="L55" s="98" t="s">
        <v>2228</v>
      </c>
      <c r="M55" s="99" t="s">
        <v>2469</v>
      </c>
      <c r="N55" s="99" t="s">
        <v>2476</v>
      </c>
      <c r="O55" s="96" t="s">
        <v>2478</v>
      </c>
      <c r="P55" s="127"/>
      <c r="Q55" s="100" t="s">
        <v>2228</v>
      </c>
    </row>
    <row r="56" spans="1:17" ht="18" x14ac:dyDescent="0.25">
      <c r="A56" s="96" t="str">
        <f>VLOOKUP(E56,'LISTADO ATM'!$A$2:$C$901,3,0)</f>
        <v>SUR</v>
      </c>
      <c r="B56" s="112">
        <v>335820879</v>
      </c>
      <c r="C56" s="97">
        <v>44268.914259259262</v>
      </c>
      <c r="D56" s="96" t="s">
        <v>2472</v>
      </c>
      <c r="E56" s="105">
        <v>880</v>
      </c>
      <c r="F56" s="96" t="str">
        <f>VLOOKUP(E56,VIP!$A$2:$O11888,2,0)</f>
        <v>DRBR880</v>
      </c>
      <c r="G56" s="96" t="str">
        <f>VLOOKUP(E56,'LISTADO ATM'!$A$2:$B$900,2,0)</f>
        <v xml:space="preserve">ATM Autoservicio Barahona II </v>
      </c>
      <c r="H56" s="96" t="str">
        <f>VLOOKUP(E56,VIP!$A$2:$O16809,7,FALSE)</f>
        <v>Si</v>
      </c>
      <c r="I56" s="96" t="str">
        <f>VLOOKUP(E56,VIP!$A$2:$O8774,8,FALSE)</f>
        <v>Si</v>
      </c>
      <c r="J56" s="96" t="str">
        <f>VLOOKUP(E56,VIP!$A$2:$O8724,8,FALSE)</f>
        <v>Si</v>
      </c>
      <c r="K56" s="96" t="str">
        <f>VLOOKUP(E56,VIP!$A$2:$O12298,6,0)</f>
        <v>SI</v>
      </c>
      <c r="L56" s="98" t="s">
        <v>2511</v>
      </c>
      <c r="M56" s="99" t="s">
        <v>2469</v>
      </c>
      <c r="N56" s="99" t="s">
        <v>2476</v>
      </c>
      <c r="O56" s="96" t="s">
        <v>2477</v>
      </c>
      <c r="P56" s="127"/>
      <c r="Q56" s="100" t="s">
        <v>2511</v>
      </c>
    </row>
    <row r="57" spans="1:17" ht="18" x14ac:dyDescent="0.25">
      <c r="A57" s="96" t="str">
        <f>VLOOKUP(E57,'LISTADO ATM'!$A$2:$C$901,3,0)</f>
        <v>DISTRITO NACIONAL</v>
      </c>
      <c r="B57" s="112">
        <v>335820882</v>
      </c>
      <c r="C57" s="97">
        <v>44269.052511574075</v>
      </c>
      <c r="D57" s="96" t="s">
        <v>2501</v>
      </c>
      <c r="E57" s="105">
        <v>314</v>
      </c>
      <c r="F57" s="96" t="str">
        <f>VLOOKUP(E57,VIP!$A$2:$O11889,2,0)</f>
        <v>DRBR314</v>
      </c>
      <c r="G57" s="96" t="str">
        <f>VLOOKUP(E57,'LISTADO ATM'!$A$2:$B$900,2,0)</f>
        <v xml:space="preserve">ATM UNP Cambita Garabito (San Cristóbal) </v>
      </c>
      <c r="H57" s="96" t="str">
        <f>VLOOKUP(E57,VIP!$A$2:$O16810,7,FALSE)</f>
        <v>Si</v>
      </c>
      <c r="I57" s="96" t="str">
        <f>VLOOKUP(E57,VIP!$A$2:$O8775,8,FALSE)</f>
        <v>Si</v>
      </c>
      <c r="J57" s="96" t="str">
        <f>VLOOKUP(E57,VIP!$A$2:$O8725,8,FALSE)</f>
        <v>Si</v>
      </c>
      <c r="K57" s="96" t="str">
        <f>VLOOKUP(E57,VIP!$A$2:$O12299,6,0)</f>
        <v>NO</v>
      </c>
      <c r="L57" s="98" t="s">
        <v>2462</v>
      </c>
      <c r="M57" s="99" t="s">
        <v>2469</v>
      </c>
      <c r="N57" s="99" t="s">
        <v>2476</v>
      </c>
      <c r="O57" s="96" t="s">
        <v>2502</v>
      </c>
      <c r="P57" s="127"/>
      <c r="Q57" s="100" t="s">
        <v>2462</v>
      </c>
    </row>
    <row r="58" spans="1:17" ht="18" x14ac:dyDescent="0.25">
      <c r="A58" s="96" t="str">
        <f>VLOOKUP(E58,'LISTADO ATM'!$A$2:$C$901,3,0)</f>
        <v>NORTE</v>
      </c>
      <c r="B58" s="112">
        <v>335820883</v>
      </c>
      <c r="C58" s="97">
        <v>44269.303182870368</v>
      </c>
      <c r="D58" s="96" t="s">
        <v>2190</v>
      </c>
      <c r="E58" s="105">
        <v>729</v>
      </c>
      <c r="F58" s="96" t="str">
        <f>VLOOKUP(E58,VIP!$A$2:$O11892,2,0)</f>
        <v>DRBR055</v>
      </c>
      <c r="G58" s="96" t="str">
        <f>VLOOKUP(E58,'LISTADO ATM'!$A$2:$B$900,2,0)</f>
        <v xml:space="preserve">ATM Zona Franca (La Vega) </v>
      </c>
      <c r="H58" s="96" t="str">
        <f>VLOOKUP(E58,VIP!$A$2:$O16813,7,FALSE)</f>
        <v>Si</v>
      </c>
      <c r="I58" s="96" t="str">
        <f>VLOOKUP(E58,VIP!$A$2:$O8778,8,FALSE)</f>
        <v>Si</v>
      </c>
      <c r="J58" s="96" t="str">
        <f>VLOOKUP(E58,VIP!$A$2:$O8728,8,FALSE)</f>
        <v>Si</v>
      </c>
      <c r="K58" s="96" t="str">
        <f>VLOOKUP(E58,VIP!$A$2:$O12302,6,0)</f>
        <v>NO</v>
      </c>
      <c r="L58" s="98" t="s">
        <v>2515</v>
      </c>
      <c r="M58" s="99" t="s">
        <v>2469</v>
      </c>
      <c r="N58" s="99" t="s">
        <v>2476</v>
      </c>
      <c r="O58" s="96" t="s">
        <v>2507</v>
      </c>
      <c r="P58" s="127"/>
      <c r="Q58" s="100" t="s">
        <v>2515</v>
      </c>
    </row>
    <row r="59" spans="1:17" ht="18" x14ac:dyDescent="0.25">
      <c r="A59" s="96" t="str">
        <f>VLOOKUP(E59,'LISTADO ATM'!$A$2:$C$901,3,0)</f>
        <v>SUR</v>
      </c>
      <c r="B59" s="112">
        <v>335820884</v>
      </c>
      <c r="C59" s="97">
        <v>44269.307905092595</v>
      </c>
      <c r="D59" s="96" t="s">
        <v>2189</v>
      </c>
      <c r="E59" s="105">
        <v>615</v>
      </c>
      <c r="F59" s="96" t="str">
        <f>VLOOKUP(E59,VIP!$A$2:$O11891,2,0)</f>
        <v>DRBR418</v>
      </c>
      <c r="G59" s="96" t="str">
        <f>VLOOKUP(E59,'LISTADO ATM'!$A$2:$B$900,2,0)</f>
        <v xml:space="preserve">ATM Estación Sunix Cabral (Barahona) </v>
      </c>
      <c r="H59" s="96" t="str">
        <f>VLOOKUP(E59,VIP!$A$2:$O16812,7,FALSE)</f>
        <v>Si</v>
      </c>
      <c r="I59" s="96" t="str">
        <f>VLOOKUP(E59,VIP!$A$2:$O8777,8,FALSE)</f>
        <v>Si</v>
      </c>
      <c r="J59" s="96" t="str">
        <f>VLOOKUP(E59,VIP!$A$2:$O8727,8,FALSE)</f>
        <v>Si</v>
      </c>
      <c r="K59" s="96" t="str">
        <f>VLOOKUP(E59,VIP!$A$2:$O12301,6,0)</f>
        <v>NO</v>
      </c>
      <c r="L59" s="98" t="s">
        <v>2228</v>
      </c>
      <c r="M59" s="99" t="s">
        <v>2469</v>
      </c>
      <c r="N59" s="99" t="s">
        <v>2476</v>
      </c>
      <c r="O59" s="96" t="s">
        <v>2478</v>
      </c>
      <c r="P59" s="127"/>
      <c r="Q59" s="100" t="s">
        <v>2228</v>
      </c>
    </row>
    <row r="60" spans="1:17" ht="18" x14ac:dyDescent="0.25">
      <c r="A60" s="96" t="str">
        <f>VLOOKUP(E60,'LISTADO ATM'!$A$2:$C$901,3,0)</f>
        <v>DISTRITO NACIONAL</v>
      </c>
      <c r="B60" s="112">
        <v>335820885</v>
      </c>
      <c r="C60" s="97">
        <v>44269.317384259259</v>
      </c>
      <c r="D60" s="96" t="s">
        <v>2189</v>
      </c>
      <c r="E60" s="105">
        <v>639</v>
      </c>
      <c r="F60" s="96" t="str">
        <f>VLOOKUP(E60,VIP!$A$2:$O11890,2,0)</f>
        <v>DRBR639</v>
      </c>
      <c r="G60" s="96" t="str">
        <f>VLOOKUP(E60,'LISTADO ATM'!$A$2:$B$900,2,0)</f>
        <v xml:space="preserve">ATM Comisión Militar MOPC </v>
      </c>
      <c r="H60" s="96" t="str">
        <f>VLOOKUP(E60,VIP!$A$2:$O16811,7,FALSE)</f>
        <v>Si</v>
      </c>
      <c r="I60" s="96" t="str">
        <f>VLOOKUP(E60,VIP!$A$2:$O8776,8,FALSE)</f>
        <v>Si</v>
      </c>
      <c r="J60" s="96" t="str">
        <f>VLOOKUP(E60,VIP!$A$2:$O8726,8,FALSE)</f>
        <v>Si</v>
      </c>
      <c r="K60" s="96" t="str">
        <f>VLOOKUP(E60,VIP!$A$2:$O12300,6,0)</f>
        <v>NO</v>
      </c>
      <c r="L60" s="98" t="s">
        <v>2228</v>
      </c>
      <c r="M60" s="99" t="s">
        <v>2469</v>
      </c>
      <c r="N60" s="99" t="s">
        <v>2476</v>
      </c>
      <c r="O60" s="96" t="s">
        <v>2478</v>
      </c>
      <c r="P60" s="127"/>
      <c r="Q60" s="100" t="s">
        <v>2228</v>
      </c>
    </row>
    <row r="61" spans="1:17" ht="18" x14ac:dyDescent="0.25">
      <c r="A61" s="96" t="str">
        <f>VLOOKUP(E61,'LISTADO ATM'!$A$2:$C$901,3,0)</f>
        <v>ESTE</v>
      </c>
      <c r="B61" s="112">
        <v>335820886</v>
      </c>
      <c r="C61" s="97">
        <v>44269.331909722219</v>
      </c>
      <c r="D61" s="96" t="s">
        <v>2501</v>
      </c>
      <c r="E61" s="105">
        <v>742</v>
      </c>
      <c r="F61" s="96" t="str">
        <f>VLOOKUP(E61,VIP!$A$2:$O11905,2,0)</f>
        <v>DRBR990</v>
      </c>
      <c r="G61" s="96" t="str">
        <f>VLOOKUP(E61,'LISTADO ATM'!$A$2:$B$900,2,0)</f>
        <v xml:space="preserve">ATM Oficina Plaza del Rey (La Romana) </v>
      </c>
      <c r="H61" s="96" t="str">
        <f>VLOOKUP(E61,VIP!$A$2:$O16826,7,FALSE)</f>
        <v>Si</v>
      </c>
      <c r="I61" s="96" t="str">
        <f>VLOOKUP(E61,VIP!$A$2:$O8791,8,FALSE)</f>
        <v>Si</v>
      </c>
      <c r="J61" s="96" t="str">
        <f>VLOOKUP(E61,VIP!$A$2:$O8741,8,FALSE)</f>
        <v>Si</v>
      </c>
      <c r="K61" s="96" t="str">
        <f>VLOOKUP(E61,VIP!$A$2:$O12315,6,0)</f>
        <v>NO</v>
      </c>
      <c r="L61" s="98" t="s">
        <v>2434</v>
      </c>
      <c r="M61" s="168" t="s">
        <v>2516</v>
      </c>
      <c r="N61" s="168" t="s">
        <v>2521</v>
      </c>
      <c r="O61" s="96" t="s">
        <v>2520</v>
      </c>
      <c r="P61" s="168" t="s">
        <v>2523</v>
      </c>
      <c r="Q61" s="100" t="s">
        <v>2434</v>
      </c>
    </row>
    <row r="62" spans="1:17" ht="18" x14ac:dyDescent="0.25">
      <c r="A62" s="96" t="str">
        <f>VLOOKUP(E62,'LISTADO ATM'!$A$2:$C$901,3,0)</f>
        <v>ESTE</v>
      </c>
      <c r="B62" s="112">
        <v>335820887</v>
      </c>
      <c r="C62" s="97">
        <v>44269.346643518518</v>
      </c>
      <c r="D62" s="96" t="s">
        <v>2472</v>
      </c>
      <c r="E62" s="105">
        <v>211</v>
      </c>
      <c r="F62" s="96" t="str">
        <f>VLOOKUP(E62,VIP!$A$2:$O11902,2,0)</f>
        <v>DRBR211</v>
      </c>
      <c r="G62" s="96" t="str">
        <f>VLOOKUP(E62,'LISTADO ATM'!$A$2:$B$900,2,0)</f>
        <v xml:space="preserve">ATM Oficina La Romana I </v>
      </c>
      <c r="H62" s="96" t="str">
        <f>VLOOKUP(E62,VIP!$A$2:$O16823,7,FALSE)</f>
        <v>Si</v>
      </c>
      <c r="I62" s="96" t="str">
        <f>VLOOKUP(E62,VIP!$A$2:$O8788,8,FALSE)</f>
        <v>Si</v>
      </c>
      <c r="J62" s="96" t="str">
        <f>VLOOKUP(E62,VIP!$A$2:$O8738,8,FALSE)</f>
        <v>Si</v>
      </c>
      <c r="K62" s="96" t="str">
        <f>VLOOKUP(E62,VIP!$A$2:$O12312,6,0)</f>
        <v>NO</v>
      </c>
      <c r="L62" s="98" t="s">
        <v>2513</v>
      </c>
      <c r="M62" s="99" t="s">
        <v>2469</v>
      </c>
      <c r="N62" s="99" t="s">
        <v>2476</v>
      </c>
      <c r="O62" s="96" t="s">
        <v>2477</v>
      </c>
      <c r="P62" s="127"/>
      <c r="Q62" s="100" t="s">
        <v>2513</v>
      </c>
    </row>
    <row r="63" spans="1:17" ht="18" x14ac:dyDescent="0.25">
      <c r="A63" s="96" t="str">
        <f>VLOOKUP(E63,'LISTADO ATM'!$A$2:$C$901,3,0)</f>
        <v>DISTRITO NACIONAL</v>
      </c>
      <c r="B63" s="112">
        <v>335820888</v>
      </c>
      <c r="C63" s="97">
        <v>44269.353043981479</v>
      </c>
      <c r="D63" s="96" t="s">
        <v>2189</v>
      </c>
      <c r="E63" s="105">
        <v>23</v>
      </c>
      <c r="F63" s="96" t="str">
        <f>VLOOKUP(E63,VIP!$A$2:$O11901,2,0)</f>
        <v>DRBR023</v>
      </c>
      <c r="G63" s="96" t="str">
        <f>VLOOKUP(E63,'LISTADO ATM'!$A$2:$B$900,2,0)</f>
        <v xml:space="preserve">ATM Oficina México </v>
      </c>
      <c r="H63" s="96" t="str">
        <f>VLOOKUP(E63,VIP!$A$2:$O16822,7,FALSE)</f>
        <v>Si</v>
      </c>
      <c r="I63" s="96" t="str">
        <f>VLOOKUP(E63,VIP!$A$2:$O8787,8,FALSE)</f>
        <v>Si</v>
      </c>
      <c r="J63" s="96" t="str">
        <f>VLOOKUP(E63,VIP!$A$2:$O8737,8,FALSE)</f>
        <v>Si</v>
      </c>
      <c r="K63" s="96" t="str">
        <f>VLOOKUP(E63,VIP!$A$2:$O12311,6,0)</f>
        <v>NO</v>
      </c>
      <c r="L63" s="98" t="s">
        <v>2254</v>
      </c>
      <c r="M63" s="99" t="s">
        <v>2469</v>
      </c>
      <c r="N63" s="99" t="s">
        <v>2476</v>
      </c>
      <c r="O63" s="96" t="s">
        <v>2478</v>
      </c>
      <c r="P63" s="127"/>
      <c r="Q63" s="100" t="s">
        <v>2254</v>
      </c>
    </row>
    <row r="64" spans="1:17" ht="18" x14ac:dyDescent="0.25">
      <c r="A64" s="96" t="str">
        <f>VLOOKUP(E64,'LISTADO ATM'!$A$2:$C$901,3,0)</f>
        <v>DISTRITO NACIONAL</v>
      </c>
      <c r="B64" s="112">
        <v>335820889</v>
      </c>
      <c r="C64" s="97">
        <v>44269.355983796297</v>
      </c>
      <c r="D64" s="96" t="s">
        <v>2189</v>
      </c>
      <c r="E64" s="105">
        <v>549</v>
      </c>
      <c r="F64" s="96" t="str">
        <f>VLOOKUP(E64,VIP!$A$2:$O11900,2,0)</f>
        <v>DRBR026</v>
      </c>
      <c r="G64" s="96" t="str">
        <f>VLOOKUP(E64,'LISTADO ATM'!$A$2:$B$900,2,0)</f>
        <v xml:space="preserve">ATM Ministerio de Turismo (Oficinas Gubernamentales) </v>
      </c>
      <c r="H64" s="96" t="str">
        <f>VLOOKUP(E64,VIP!$A$2:$O16821,7,FALSE)</f>
        <v>Si</v>
      </c>
      <c r="I64" s="96" t="str">
        <f>VLOOKUP(E64,VIP!$A$2:$O8786,8,FALSE)</f>
        <v>Si</v>
      </c>
      <c r="J64" s="96" t="str">
        <f>VLOOKUP(E64,VIP!$A$2:$O8736,8,FALSE)</f>
        <v>Si</v>
      </c>
      <c r="K64" s="96" t="str">
        <f>VLOOKUP(E64,VIP!$A$2:$O12310,6,0)</f>
        <v>NO</v>
      </c>
      <c r="L64" s="98" t="s">
        <v>2254</v>
      </c>
      <c r="M64" s="99" t="s">
        <v>2469</v>
      </c>
      <c r="N64" s="99" t="s">
        <v>2476</v>
      </c>
      <c r="O64" s="96" t="s">
        <v>2478</v>
      </c>
      <c r="P64" s="127"/>
      <c r="Q64" s="100" t="s">
        <v>2254</v>
      </c>
    </row>
    <row r="65" spans="1:17" ht="18" x14ac:dyDescent="0.25">
      <c r="A65" s="96" t="str">
        <f>VLOOKUP(E65,'LISTADO ATM'!$A$2:$C$901,3,0)</f>
        <v>SUR</v>
      </c>
      <c r="B65" s="112">
        <v>335820892</v>
      </c>
      <c r="C65" s="97">
        <v>44269.376689814817</v>
      </c>
      <c r="D65" s="96" t="s">
        <v>2189</v>
      </c>
      <c r="E65" s="105">
        <v>297</v>
      </c>
      <c r="F65" s="96" t="str">
        <f>VLOOKUP(E65,VIP!$A$2:$O11899,2,0)</f>
        <v>DRBR297</v>
      </c>
      <c r="G65" s="96" t="str">
        <f>VLOOKUP(E65,'LISTADO ATM'!$A$2:$B$900,2,0)</f>
        <v xml:space="preserve">ATM S/M Cadena Ocoa </v>
      </c>
      <c r="H65" s="96" t="str">
        <f>VLOOKUP(E65,VIP!$A$2:$O16820,7,FALSE)</f>
        <v>Si</v>
      </c>
      <c r="I65" s="96" t="str">
        <f>VLOOKUP(E65,VIP!$A$2:$O8785,8,FALSE)</f>
        <v>Si</v>
      </c>
      <c r="J65" s="96" t="str">
        <f>VLOOKUP(E65,VIP!$A$2:$O8735,8,FALSE)</f>
        <v>Si</v>
      </c>
      <c r="K65" s="96" t="str">
        <f>VLOOKUP(E65,VIP!$A$2:$O12309,6,0)</f>
        <v>NO</v>
      </c>
      <c r="L65" s="98" t="s">
        <v>2492</v>
      </c>
      <c r="M65" s="99" t="s">
        <v>2469</v>
      </c>
      <c r="N65" s="99" t="s">
        <v>2476</v>
      </c>
      <c r="O65" s="96" t="s">
        <v>2478</v>
      </c>
      <c r="P65" s="127"/>
      <c r="Q65" s="100" t="s">
        <v>2492</v>
      </c>
    </row>
    <row r="66" spans="1:17" ht="18" x14ac:dyDescent="0.25">
      <c r="A66" s="96" t="str">
        <f>VLOOKUP(E66,'LISTADO ATM'!$A$2:$C$901,3,0)</f>
        <v>ESTE</v>
      </c>
      <c r="B66" s="112">
        <v>335820904</v>
      </c>
      <c r="C66" s="97">
        <v>44269.387592592589</v>
      </c>
      <c r="D66" s="96" t="s">
        <v>2189</v>
      </c>
      <c r="E66" s="105">
        <v>399</v>
      </c>
      <c r="F66" s="96" t="str">
        <f>VLOOKUP(E66,VIP!$A$2:$O11898,2,0)</f>
        <v>DRBR399</v>
      </c>
      <c r="G66" s="96" t="str">
        <f>VLOOKUP(E66,'LISTADO ATM'!$A$2:$B$900,2,0)</f>
        <v xml:space="preserve">ATM Oficina La Romana II </v>
      </c>
      <c r="H66" s="96" t="str">
        <f>VLOOKUP(E66,VIP!$A$2:$O16819,7,FALSE)</f>
        <v>Si</v>
      </c>
      <c r="I66" s="96" t="str">
        <f>VLOOKUP(E66,VIP!$A$2:$O8784,8,FALSE)</f>
        <v>Si</v>
      </c>
      <c r="J66" s="96" t="str">
        <f>VLOOKUP(E66,VIP!$A$2:$O8734,8,FALSE)</f>
        <v>Si</v>
      </c>
      <c r="K66" s="96" t="str">
        <f>VLOOKUP(E66,VIP!$A$2:$O12308,6,0)</f>
        <v>NO</v>
      </c>
      <c r="L66" s="98" t="s">
        <v>2228</v>
      </c>
      <c r="M66" s="99" t="s">
        <v>2469</v>
      </c>
      <c r="N66" s="99" t="s">
        <v>2476</v>
      </c>
      <c r="O66" s="96" t="s">
        <v>2478</v>
      </c>
      <c r="P66" s="127"/>
      <c r="Q66" s="100" t="s">
        <v>2228</v>
      </c>
    </row>
    <row r="67" spans="1:17" ht="18" x14ac:dyDescent="0.25">
      <c r="A67" s="96" t="str">
        <f>VLOOKUP(E67,'LISTADO ATM'!$A$2:$C$901,3,0)</f>
        <v>NORTE</v>
      </c>
      <c r="B67" s="112">
        <v>335820915</v>
      </c>
      <c r="C67" s="97">
        <v>44269.404305555552</v>
      </c>
      <c r="D67" s="96" t="s">
        <v>2190</v>
      </c>
      <c r="E67" s="105">
        <v>747</v>
      </c>
      <c r="F67" s="96" t="str">
        <f>VLOOKUP(E67,VIP!$A$2:$O11897,2,0)</f>
        <v>DRBR200</v>
      </c>
      <c r="G67" s="96" t="str">
        <f>VLOOKUP(E67,'LISTADO ATM'!$A$2:$B$900,2,0)</f>
        <v xml:space="preserve">ATM Club BR (Santiago) </v>
      </c>
      <c r="H67" s="96" t="str">
        <f>VLOOKUP(E67,VIP!$A$2:$O16818,7,FALSE)</f>
        <v>Si</v>
      </c>
      <c r="I67" s="96" t="str">
        <f>VLOOKUP(E67,VIP!$A$2:$O8783,8,FALSE)</f>
        <v>Si</v>
      </c>
      <c r="J67" s="96" t="str">
        <f>VLOOKUP(E67,VIP!$A$2:$O8733,8,FALSE)</f>
        <v>Si</v>
      </c>
      <c r="K67" s="96" t="str">
        <f>VLOOKUP(E67,VIP!$A$2:$O12307,6,0)</f>
        <v>SI</v>
      </c>
      <c r="L67" s="98" t="s">
        <v>2228</v>
      </c>
      <c r="M67" s="99" t="s">
        <v>2469</v>
      </c>
      <c r="N67" s="99" t="s">
        <v>2476</v>
      </c>
      <c r="O67" s="96" t="s">
        <v>2507</v>
      </c>
      <c r="P67" s="127"/>
      <c r="Q67" s="100" t="s">
        <v>2228</v>
      </c>
    </row>
    <row r="68" spans="1:17" ht="18" x14ac:dyDescent="0.25">
      <c r="A68" s="96" t="str">
        <f>VLOOKUP(E68,'LISTADO ATM'!$A$2:$C$901,3,0)</f>
        <v>DISTRITO NACIONAL</v>
      </c>
      <c r="B68" s="112">
        <v>335820917</v>
      </c>
      <c r="C68" s="97">
        <v>44269.419652777775</v>
      </c>
      <c r="D68" s="96" t="s">
        <v>2189</v>
      </c>
      <c r="E68" s="105">
        <v>541</v>
      </c>
      <c r="F68" s="96" t="str">
        <f>VLOOKUP(E68,VIP!$A$2:$O11896,2,0)</f>
        <v>DRBR541</v>
      </c>
      <c r="G68" s="96" t="str">
        <f>VLOOKUP(E68,'LISTADO ATM'!$A$2:$B$900,2,0)</f>
        <v xml:space="preserve">ATM Oficina Sambil II </v>
      </c>
      <c r="H68" s="96" t="str">
        <f>VLOOKUP(E68,VIP!$A$2:$O16817,7,FALSE)</f>
        <v>Si</v>
      </c>
      <c r="I68" s="96" t="str">
        <f>VLOOKUP(E68,VIP!$A$2:$O8782,8,FALSE)</f>
        <v>Si</v>
      </c>
      <c r="J68" s="96" t="str">
        <f>VLOOKUP(E68,VIP!$A$2:$O8732,8,FALSE)</f>
        <v>Si</v>
      </c>
      <c r="K68" s="96" t="str">
        <f>VLOOKUP(E68,VIP!$A$2:$O12306,6,0)</f>
        <v>SI</v>
      </c>
      <c r="L68" s="98" t="s">
        <v>2228</v>
      </c>
      <c r="M68" s="99" t="s">
        <v>2469</v>
      </c>
      <c r="N68" s="99" t="s">
        <v>2476</v>
      </c>
      <c r="O68" s="96" t="s">
        <v>2478</v>
      </c>
      <c r="P68" s="127"/>
      <c r="Q68" s="100" t="s">
        <v>2228</v>
      </c>
    </row>
    <row r="69" spans="1:17" ht="18" x14ac:dyDescent="0.25">
      <c r="A69" s="96" t="str">
        <f>VLOOKUP(E69,'LISTADO ATM'!$A$2:$C$901,3,0)</f>
        <v>SUR</v>
      </c>
      <c r="B69" s="112">
        <v>335820918</v>
      </c>
      <c r="C69" s="97">
        <v>44269.424004629633</v>
      </c>
      <c r="D69" s="96" t="s">
        <v>2519</v>
      </c>
      <c r="E69" s="105">
        <v>831</v>
      </c>
      <c r="F69" s="96" t="str">
        <f>VLOOKUP(E69,VIP!$A$2:$O11895,2,0)</f>
        <v>DRBR831</v>
      </c>
      <c r="G69" s="96" t="str">
        <f>VLOOKUP(E69,'LISTADO ATM'!$A$2:$B$900,2,0)</f>
        <v xml:space="preserve">ATM Politécnico Loyola San Cristóbal </v>
      </c>
      <c r="H69" s="96" t="str">
        <f>VLOOKUP(E69,VIP!$A$2:$O16816,7,FALSE)</f>
        <v>Si</v>
      </c>
      <c r="I69" s="96" t="str">
        <f>VLOOKUP(E69,VIP!$A$2:$O8781,8,FALSE)</f>
        <v>Si</v>
      </c>
      <c r="J69" s="96" t="str">
        <f>VLOOKUP(E69,VIP!$A$2:$O8731,8,FALSE)</f>
        <v>Si</v>
      </c>
      <c r="K69" s="96" t="str">
        <f>VLOOKUP(E69,VIP!$A$2:$O12305,6,0)</f>
        <v>NO</v>
      </c>
      <c r="L69" s="98" t="s">
        <v>2517</v>
      </c>
      <c r="M69" s="168" t="s">
        <v>2516</v>
      </c>
      <c r="N69" s="99" t="s">
        <v>2476</v>
      </c>
      <c r="O69" s="96" t="s">
        <v>2518</v>
      </c>
      <c r="P69" s="127"/>
      <c r="Q69" s="169">
        <v>44269.497916666667</v>
      </c>
    </row>
    <row r="70" spans="1:17" ht="18" x14ac:dyDescent="0.25">
      <c r="A70" s="96" t="str">
        <f>VLOOKUP(E70,'LISTADO ATM'!$A$2:$C$901,3,0)</f>
        <v>SUR</v>
      </c>
      <c r="B70" s="112">
        <v>335820919</v>
      </c>
      <c r="C70" s="97">
        <v>44269.425000000003</v>
      </c>
      <c r="D70" s="96" t="s">
        <v>2519</v>
      </c>
      <c r="E70" s="105">
        <v>890</v>
      </c>
      <c r="F70" s="96" t="str">
        <f>VLOOKUP(E70,VIP!$A$2:$O11894,2,0)</f>
        <v>DRBR890</v>
      </c>
      <c r="G70" s="96" t="str">
        <f>VLOOKUP(E70,'LISTADO ATM'!$A$2:$B$900,2,0)</f>
        <v xml:space="preserve">ATM Escuela Penitenciaria (San Cristóbal) </v>
      </c>
      <c r="H70" s="96" t="str">
        <f>VLOOKUP(E70,VIP!$A$2:$O16815,7,FALSE)</f>
        <v>Si</v>
      </c>
      <c r="I70" s="96" t="str">
        <f>VLOOKUP(E70,VIP!$A$2:$O8780,8,FALSE)</f>
        <v>Si</v>
      </c>
      <c r="J70" s="96" t="str">
        <f>VLOOKUP(E70,VIP!$A$2:$O8730,8,FALSE)</f>
        <v>Si</v>
      </c>
      <c r="K70" s="96" t="str">
        <f>VLOOKUP(E70,VIP!$A$2:$O12304,6,0)</f>
        <v>NO</v>
      </c>
      <c r="L70" s="98" t="s">
        <v>2517</v>
      </c>
      <c r="M70" s="168" t="s">
        <v>2516</v>
      </c>
      <c r="N70" s="99" t="s">
        <v>2476</v>
      </c>
      <c r="O70" s="96" t="s">
        <v>2518</v>
      </c>
      <c r="P70" s="127"/>
      <c r="Q70" s="169">
        <v>44269.614583333336</v>
      </c>
    </row>
    <row r="71" spans="1:17" ht="18" x14ac:dyDescent="0.25">
      <c r="A71" s="96" t="str">
        <f>VLOOKUP(E71,'LISTADO ATM'!$A$2:$C$901,3,0)</f>
        <v>ESTE</v>
      </c>
      <c r="B71" s="112">
        <v>335820920</v>
      </c>
      <c r="C71" s="97">
        <v>44269.426863425928</v>
      </c>
      <c r="D71" s="96" t="s">
        <v>2519</v>
      </c>
      <c r="E71" s="105">
        <v>117</v>
      </c>
      <c r="F71" s="96" t="str">
        <f>VLOOKUP(E71,VIP!$A$2:$O11893,2,0)</f>
        <v>DRBR117</v>
      </c>
      <c r="G71" s="96" t="str">
        <f>VLOOKUP(E71,'LISTADO ATM'!$A$2:$B$900,2,0)</f>
        <v xml:space="preserve">ATM Oficina El Seybo </v>
      </c>
      <c r="H71" s="96" t="str">
        <f>VLOOKUP(E71,VIP!$A$2:$O16814,7,FALSE)</f>
        <v>Si</v>
      </c>
      <c r="I71" s="96" t="str">
        <f>VLOOKUP(E71,VIP!$A$2:$O8779,8,FALSE)</f>
        <v>Si</v>
      </c>
      <c r="J71" s="96" t="str">
        <f>VLOOKUP(E71,VIP!$A$2:$O8729,8,FALSE)</f>
        <v>Si</v>
      </c>
      <c r="K71" s="96" t="str">
        <f>VLOOKUP(E71,VIP!$A$2:$O12303,6,0)</f>
        <v>SI</v>
      </c>
      <c r="L71" s="98" t="s">
        <v>2517</v>
      </c>
      <c r="M71" s="99" t="s">
        <v>2469</v>
      </c>
      <c r="N71" s="99" t="s">
        <v>2476</v>
      </c>
      <c r="O71" s="96" t="s">
        <v>2518</v>
      </c>
      <c r="P71" s="127"/>
      <c r="Q71" s="100" t="s">
        <v>2517</v>
      </c>
    </row>
    <row r="72" spans="1:17" ht="18" x14ac:dyDescent="0.25">
      <c r="A72" s="96" t="str">
        <f>VLOOKUP(E72,'LISTADO ATM'!$A$2:$C$901,3,0)</f>
        <v>SUR</v>
      </c>
      <c r="B72" s="112">
        <v>335820921</v>
      </c>
      <c r="C72" s="97">
        <v>44269.427766203706</v>
      </c>
      <c r="D72" s="96" t="s">
        <v>2519</v>
      </c>
      <c r="E72" s="105">
        <v>103</v>
      </c>
      <c r="F72" s="96" t="str">
        <f>VLOOKUP(E72,VIP!$A$2:$O11892,2,0)</f>
        <v>DRBR103</v>
      </c>
      <c r="G72" s="96" t="str">
        <f>VLOOKUP(E72,'LISTADO ATM'!$A$2:$B$900,2,0)</f>
        <v xml:space="preserve">ATM Oficina Las Matas de Farfán </v>
      </c>
      <c r="H72" s="96" t="str">
        <f>VLOOKUP(E72,VIP!$A$2:$O16813,7,FALSE)</f>
        <v>Si</v>
      </c>
      <c r="I72" s="96" t="str">
        <f>VLOOKUP(E72,VIP!$A$2:$O8778,8,FALSE)</f>
        <v>Si</v>
      </c>
      <c r="J72" s="96" t="str">
        <f>VLOOKUP(E72,VIP!$A$2:$O8728,8,FALSE)</f>
        <v>Si</v>
      </c>
      <c r="K72" s="96" t="str">
        <f>VLOOKUP(E72,VIP!$A$2:$O12302,6,0)</f>
        <v>NO</v>
      </c>
      <c r="L72" s="98" t="s">
        <v>2517</v>
      </c>
      <c r="M72" s="168" t="s">
        <v>2516</v>
      </c>
      <c r="N72" s="99" t="s">
        <v>2476</v>
      </c>
      <c r="O72" s="96" t="s">
        <v>2518</v>
      </c>
      <c r="P72" s="127"/>
      <c r="Q72" s="169">
        <v>44269.442361111112</v>
      </c>
    </row>
    <row r="73" spans="1:17" ht="18" x14ac:dyDescent="0.25">
      <c r="A73" s="96" t="str">
        <f>VLOOKUP(E73,'LISTADO ATM'!$A$2:$C$901,3,0)</f>
        <v>SUR</v>
      </c>
      <c r="B73" s="112">
        <v>335820922</v>
      </c>
      <c r="C73" s="97">
        <v>44269.429201388892</v>
      </c>
      <c r="D73" s="96" t="s">
        <v>2189</v>
      </c>
      <c r="E73" s="105">
        <v>829</v>
      </c>
      <c r="F73" s="96" t="str">
        <f>VLOOKUP(E73,VIP!$A$2:$O11891,2,0)</f>
        <v>DRBR829</v>
      </c>
      <c r="G73" s="96" t="str">
        <f>VLOOKUP(E73,'LISTADO ATM'!$A$2:$B$900,2,0)</f>
        <v xml:space="preserve">ATM UNP Multicentro Sirena Baní </v>
      </c>
      <c r="H73" s="96" t="str">
        <f>VLOOKUP(E73,VIP!$A$2:$O16812,7,FALSE)</f>
        <v>Si</v>
      </c>
      <c r="I73" s="96" t="str">
        <f>VLOOKUP(E73,VIP!$A$2:$O8777,8,FALSE)</f>
        <v>Si</v>
      </c>
      <c r="J73" s="96" t="str">
        <f>VLOOKUP(E73,VIP!$A$2:$O8727,8,FALSE)</f>
        <v>Si</v>
      </c>
      <c r="K73" s="96" t="str">
        <f>VLOOKUP(E73,VIP!$A$2:$O12301,6,0)</f>
        <v>NO</v>
      </c>
      <c r="L73" s="98" t="s">
        <v>2228</v>
      </c>
      <c r="M73" s="99" t="s">
        <v>2469</v>
      </c>
      <c r="N73" s="99" t="s">
        <v>2476</v>
      </c>
      <c r="O73" s="96" t="s">
        <v>2478</v>
      </c>
      <c r="P73" s="127"/>
      <c r="Q73" s="100" t="s">
        <v>2228</v>
      </c>
    </row>
    <row r="74" spans="1:17" ht="18" x14ac:dyDescent="0.25">
      <c r="A74" s="96" t="str">
        <f>VLOOKUP(E74,'LISTADO ATM'!$A$2:$C$901,3,0)</f>
        <v>NORTE</v>
      </c>
      <c r="B74" s="112">
        <v>335820923</v>
      </c>
      <c r="C74" s="97">
        <v>44269.438645833332</v>
      </c>
      <c r="D74" s="96" t="s">
        <v>2501</v>
      </c>
      <c r="E74" s="105">
        <v>944</v>
      </c>
      <c r="F74" s="96" t="str">
        <f>VLOOKUP(E74,VIP!$A$2:$O11904,2,0)</f>
        <v>DRBR944</v>
      </c>
      <c r="G74" s="96" t="str">
        <f>VLOOKUP(E74,'LISTADO ATM'!$A$2:$B$900,2,0)</f>
        <v xml:space="preserve">ATM UNP Mao </v>
      </c>
      <c r="H74" s="96" t="str">
        <f>VLOOKUP(E74,VIP!$A$2:$O16825,7,FALSE)</f>
        <v>Si</v>
      </c>
      <c r="I74" s="96" t="str">
        <f>VLOOKUP(E74,VIP!$A$2:$O8790,8,FALSE)</f>
        <v>Si</v>
      </c>
      <c r="J74" s="96" t="str">
        <f>VLOOKUP(E74,VIP!$A$2:$O8740,8,FALSE)</f>
        <v>Si</v>
      </c>
      <c r="K74" s="96" t="str">
        <f>VLOOKUP(E74,VIP!$A$2:$O12314,6,0)</f>
        <v>NO</v>
      </c>
      <c r="L74" s="98" t="s">
        <v>2481</v>
      </c>
      <c r="M74" s="168" t="s">
        <v>2516</v>
      </c>
      <c r="N74" s="168" t="s">
        <v>2521</v>
      </c>
      <c r="O74" s="96" t="s">
        <v>2520</v>
      </c>
      <c r="P74" s="168" t="s">
        <v>2522</v>
      </c>
      <c r="Q74" s="169" t="s">
        <v>2481</v>
      </c>
    </row>
    <row r="75" spans="1:17" ht="18" x14ac:dyDescent="0.25">
      <c r="A75" s="96" t="str">
        <f>VLOOKUP(E75,'LISTADO ATM'!$A$2:$C$901,3,0)</f>
        <v>NORTE</v>
      </c>
      <c r="B75" s="112">
        <v>335820924</v>
      </c>
      <c r="C75" s="97">
        <v>44269.439375000002</v>
      </c>
      <c r="D75" s="96" t="s">
        <v>2501</v>
      </c>
      <c r="E75" s="105">
        <v>538</v>
      </c>
      <c r="F75" s="96" t="str">
        <f>VLOOKUP(E75,VIP!$A$2:$O11903,2,0)</f>
        <v>DRBR538</v>
      </c>
      <c r="G75" s="96" t="str">
        <f>VLOOKUP(E75,'LISTADO ATM'!$A$2:$B$900,2,0)</f>
        <v>ATM  Autoservicio San Fco. Macorís</v>
      </c>
      <c r="H75" s="96" t="str">
        <f>VLOOKUP(E75,VIP!$A$2:$O16824,7,FALSE)</f>
        <v>Si</v>
      </c>
      <c r="I75" s="96" t="str">
        <f>VLOOKUP(E75,VIP!$A$2:$O8789,8,FALSE)</f>
        <v>Si</v>
      </c>
      <c r="J75" s="96" t="str">
        <f>VLOOKUP(E75,VIP!$A$2:$O8739,8,FALSE)</f>
        <v>Si</v>
      </c>
      <c r="K75" s="96" t="str">
        <f>VLOOKUP(E75,VIP!$A$2:$O12313,6,0)</f>
        <v>NO</v>
      </c>
      <c r="L75" s="98" t="s">
        <v>2481</v>
      </c>
      <c r="M75" s="168" t="s">
        <v>2516</v>
      </c>
      <c r="N75" s="168" t="s">
        <v>2521</v>
      </c>
      <c r="O75" s="96" t="s">
        <v>2520</v>
      </c>
      <c r="P75" s="168" t="s">
        <v>2522</v>
      </c>
      <c r="Q75" s="169" t="s">
        <v>2481</v>
      </c>
    </row>
    <row r="76" spans="1:17" ht="18" x14ac:dyDescent="0.25">
      <c r="A76" s="96" t="str">
        <f>VLOOKUP(E76,'LISTADO ATM'!$A$2:$C$901,3,0)</f>
        <v>DISTRITO NACIONAL</v>
      </c>
      <c r="B76" s="112">
        <v>335820925</v>
      </c>
      <c r="C76" s="97">
        <v>44269.449861111112</v>
      </c>
      <c r="D76" s="96" t="s">
        <v>2189</v>
      </c>
      <c r="E76" s="105">
        <v>823</v>
      </c>
      <c r="F76" s="96" t="str">
        <f>VLOOKUP(E76,VIP!$A$2:$O11918,2,0)</f>
        <v>DRBR823</v>
      </c>
      <c r="G76" s="96" t="str">
        <f>VLOOKUP(E76,'LISTADO ATM'!$A$2:$B$900,2,0)</f>
        <v xml:space="preserve">ATM UNP El Carril (Haina) </v>
      </c>
      <c r="H76" s="96" t="str">
        <f>VLOOKUP(E76,VIP!$A$2:$O16839,7,FALSE)</f>
        <v>Si</v>
      </c>
      <c r="I76" s="96" t="str">
        <f>VLOOKUP(E76,VIP!$A$2:$O8804,8,FALSE)</f>
        <v>Si</v>
      </c>
      <c r="J76" s="96" t="str">
        <f>VLOOKUP(E76,VIP!$A$2:$O8754,8,FALSE)</f>
        <v>Si</v>
      </c>
      <c r="K76" s="96" t="str">
        <f>VLOOKUP(E76,VIP!$A$2:$O12328,6,0)</f>
        <v>NO</v>
      </c>
      <c r="L76" s="98" t="s">
        <v>2254</v>
      </c>
      <c r="M76" s="168" t="s">
        <v>2516</v>
      </c>
      <c r="N76" s="99" t="s">
        <v>2476</v>
      </c>
      <c r="O76" s="96" t="s">
        <v>2478</v>
      </c>
      <c r="P76" s="127"/>
      <c r="Q76" s="169">
        <v>44269.618750000001</v>
      </c>
    </row>
    <row r="77" spans="1:17" ht="18" x14ac:dyDescent="0.25">
      <c r="A77" s="96" t="str">
        <f>VLOOKUP(E77,'LISTADO ATM'!$A$2:$C$901,3,0)</f>
        <v>NORTE</v>
      </c>
      <c r="B77" s="112">
        <v>335820932</v>
      </c>
      <c r="C77" s="97">
        <v>44269.45853009259</v>
      </c>
      <c r="D77" s="96" t="s">
        <v>2190</v>
      </c>
      <c r="E77" s="105">
        <v>895</v>
      </c>
      <c r="F77" s="96" t="str">
        <f>VLOOKUP(E77,VIP!$A$2:$O11917,2,0)</f>
        <v>DRBR895</v>
      </c>
      <c r="G77" s="96" t="str">
        <f>VLOOKUP(E77,'LISTADO ATM'!$A$2:$B$900,2,0)</f>
        <v xml:space="preserve">ATM S/M Bravo (Santiago) </v>
      </c>
      <c r="H77" s="96" t="str">
        <f>VLOOKUP(E77,VIP!$A$2:$O16838,7,FALSE)</f>
        <v>Si</v>
      </c>
      <c r="I77" s="96" t="str">
        <f>VLOOKUP(E77,VIP!$A$2:$O8803,8,FALSE)</f>
        <v>No</v>
      </c>
      <c r="J77" s="96" t="str">
        <f>VLOOKUP(E77,VIP!$A$2:$O8753,8,FALSE)</f>
        <v>No</v>
      </c>
      <c r="K77" s="96" t="str">
        <f>VLOOKUP(E77,VIP!$A$2:$O12327,6,0)</f>
        <v>NO</v>
      </c>
      <c r="L77" s="98" t="s">
        <v>2254</v>
      </c>
      <c r="M77" s="99" t="s">
        <v>2469</v>
      </c>
      <c r="N77" s="99" t="s">
        <v>2476</v>
      </c>
      <c r="O77" s="96" t="s">
        <v>2507</v>
      </c>
      <c r="P77" s="127"/>
      <c r="Q77" s="100" t="s">
        <v>2254</v>
      </c>
    </row>
    <row r="78" spans="1:17" ht="18" x14ac:dyDescent="0.25">
      <c r="A78" s="96" t="str">
        <f>VLOOKUP(E78,'LISTADO ATM'!$A$2:$C$901,3,0)</f>
        <v>ESTE</v>
      </c>
      <c r="B78" s="112">
        <v>335820933</v>
      </c>
      <c r="C78" s="97">
        <v>44269.460115740738</v>
      </c>
      <c r="D78" s="96" t="s">
        <v>2189</v>
      </c>
      <c r="E78" s="105">
        <v>429</v>
      </c>
      <c r="F78" s="96" t="str">
        <f>VLOOKUP(E78,VIP!$A$2:$O11916,2,0)</f>
        <v>DRBR429</v>
      </c>
      <c r="G78" s="96" t="str">
        <f>VLOOKUP(E78,'LISTADO ATM'!$A$2:$B$900,2,0)</f>
        <v xml:space="preserve">ATM Oficina Jumbo La Romana </v>
      </c>
      <c r="H78" s="96" t="str">
        <f>VLOOKUP(E78,VIP!$A$2:$O16837,7,FALSE)</f>
        <v>Si</v>
      </c>
      <c r="I78" s="96" t="str">
        <f>VLOOKUP(E78,VIP!$A$2:$O8802,8,FALSE)</f>
        <v>Si</v>
      </c>
      <c r="J78" s="96" t="str">
        <f>VLOOKUP(E78,VIP!$A$2:$O8752,8,FALSE)</f>
        <v>Si</v>
      </c>
      <c r="K78" s="96" t="str">
        <f>VLOOKUP(E78,VIP!$A$2:$O12326,6,0)</f>
        <v>NO</v>
      </c>
      <c r="L78" s="98" t="s">
        <v>2492</v>
      </c>
      <c r="M78" s="99" t="s">
        <v>2469</v>
      </c>
      <c r="N78" s="99" t="s">
        <v>2476</v>
      </c>
      <c r="O78" s="96" t="s">
        <v>2478</v>
      </c>
      <c r="P78" s="127"/>
      <c r="Q78" s="100" t="s">
        <v>2492</v>
      </c>
    </row>
    <row r="79" spans="1:17" ht="18" x14ac:dyDescent="0.25">
      <c r="A79" s="96" t="str">
        <f>VLOOKUP(E79,'LISTADO ATM'!$A$2:$C$901,3,0)</f>
        <v>SUR</v>
      </c>
      <c r="B79" s="112">
        <v>335820934</v>
      </c>
      <c r="C79" s="97">
        <v>44269.502222222225</v>
      </c>
      <c r="D79" s="96" t="s">
        <v>2501</v>
      </c>
      <c r="E79" s="105">
        <v>6</v>
      </c>
      <c r="F79" s="96" t="str">
        <f>VLOOKUP(E79,VIP!$A$2:$O11915,2,0)</f>
        <v>DRBR006</v>
      </c>
      <c r="G79" s="96" t="str">
        <f>VLOOKUP(E79,'LISTADO ATM'!$A$2:$B$900,2,0)</f>
        <v xml:space="preserve">ATM Plaza WAO San Juan </v>
      </c>
      <c r="H79" s="96" t="str">
        <f>VLOOKUP(E79,VIP!$A$2:$O16836,7,FALSE)</f>
        <v>N/A</v>
      </c>
      <c r="I79" s="96" t="str">
        <f>VLOOKUP(E79,VIP!$A$2:$O8801,8,FALSE)</f>
        <v>N/A</v>
      </c>
      <c r="J79" s="96" t="str">
        <f>VLOOKUP(E79,VIP!$A$2:$O8751,8,FALSE)</f>
        <v>N/A</v>
      </c>
      <c r="K79" s="96" t="str">
        <f>VLOOKUP(E79,VIP!$A$2:$O12325,6,0)</f>
        <v/>
      </c>
      <c r="L79" s="98" t="s">
        <v>2462</v>
      </c>
      <c r="M79" s="99" t="s">
        <v>2469</v>
      </c>
      <c r="N79" s="99" t="s">
        <v>2476</v>
      </c>
      <c r="O79" s="96" t="s">
        <v>2502</v>
      </c>
      <c r="P79" s="127"/>
      <c r="Q79" s="100" t="s">
        <v>2462</v>
      </c>
    </row>
    <row r="80" spans="1:17" ht="18" x14ac:dyDescent="0.25">
      <c r="A80" s="96" t="str">
        <f>VLOOKUP(E80,'LISTADO ATM'!$A$2:$C$901,3,0)</f>
        <v>ESTE</v>
      </c>
      <c r="B80" s="112">
        <v>335820935</v>
      </c>
      <c r="C80" s="97">
        <v>44269.504745370374</v>
      </c>
      <c r="D80" s="96" t="s">
        <v>2501</v>
      </c>
      <c r="E80" s="105">
        <v>268</v>
      </c>
      <c r="F80" s="96" t="str">
        <f>VLOOKUP(E80,VIP!$A$2:$O11914,2,0)</f>
        <v>DRBR268</v>
      </c>
      <c r="G80" s="96" t="str">
        <f>VLOOKUP(E80,'LISTADO ATM'!$A$2:$B$900,2,0)</f>
        <v xml:space="preserve">ATM Autobanco La Altagracia (Higuey) </v>
      </c>
      <c r="H80" s="96" t="str">
        <f>VLOOKUP(E80,VIP!$A$2:$O16835,7,FALSE)</f>
        <v>Si</v>
      </c>
      <c r="I80" s="96" t="str">
        <f>VLOOKUP(E80,VIP!$A$2:$O8800,8,FALSE)</f>
        <v>Si</v>
      </c>
      <c r="J80" s="96" t="str">
        <f>VLOOKUP(E80,VIP!$A$2:$O8750,8,FALSE)</f>
        <v>Si</v>
      </c>
      <c r="K80" s="96" t="str">
        <f>VLOOKUP(E80,VIP!$A$2:$O12324,6,0)</f>
        <v>NO</v>
      </c>
      <c r="L80" s="98" t="s">
        <v>2430</v>
      </c>
      <c r="M80" s="99" t="s">
        <v>2469</v>
      </c>
      <c r="N80" s="99" t="s">
        <v>2476</v>
      </c>
      <c r="O80" s="96" t="s">
        <v>2502</v>
      </c>
      <c r="P80" s="127"/>
      <c r="Q80" s="100" t="s">
        <v>2430</v>
      </c>
    </row>
    <row r="81" spans="1:17" ht="18" x14ac:dyDescent="0.25">
      <c r="A81" s="96" t="str">
        <f>VLOOKUP(E81,'LISTADO ATM'!$A$2:$C$901,3,0)</f>
        <v>NORTE</v>
      </c>
      <c r="B81" s="112">
        <v>335820936</v>
      </c>
      <c r="C81" s="97">
        <v>44269.504953703705</v>
      </c>
      <c r="D81" s="96" t="s">
        <v>2190</v>
      </c>
      <c r="E81" s="105">
        <v>256</v>
      </c>
      <c r="F81" s="96" t="str">
        <f>VLOOKUP(E81,VIP!$A$2:$O11913,2,0)</f>
        <v>DRBR256</v>
      </c>
      <c r="G81" s="96" t="str">
        <f>VLOOKUP(E81,'LISTADO ATM'!$A$2:$B$900,2,0)</f>
        <v xml:space="preserve">ATM Oficina Licey Al Medio </v>
      </c>
      <c r="H81" s="96" t="str">
        <f>VLOOKUP(E81,VIP!$A$2:$O16834,7,FALSE)</f>
        <v>Si</v>
      </c>
      <c r="I81" s="96" t="str">
        <f>VLOOKUP(E81,VIP!$A$2:$O8799,8,FALSE)</f>
        <v>Si</v>
      </c>
      <c r="J81" s="96" t="str">
        <f>VLOOKUP(E81,VIP!$A$2:$O8749,8,FALSE)</f>
        <v>Si</v>
      </c>
      <c r="K81" s="96" t="str">
        <f>VLOOKUP(E81,VIP!$A$2:$O12323,6,0)</f>
        <v>NO</v>
      </c>
      <c r="L81" s="98" t="s">
        <v>2492</v>
      </c>
      <c r="M81" s="168" t="s">
        <v>2516</v>
      </c>
      <c r="N81" s="168" t="s">
        <v>2521</v>
      </c>
      <c r="O81" s="96" t="s">
        <v>2493</v>
      </c>
      <c r="P81" s="127"/>
      <c r="Q81" s="169">
        <v>44269.633333333331</v>
      </c>
    </row>
    <row r="82" spans="1:17" ht="18" x14ac:dyDescent="0.25">
      <c r="A82" s="96" t="str">
        <f>VLOOKUP(E82,'LISTADO ATM'!$A$2:$C$901,3,0)</f>
        <v>DISTRITO NACIONAL</v>
      </c>
      <c r="B82" s="112">
        <v>335820937</v>
      </c>
      <c r="C82" s="97">
        <v>44269.506018518521</v>
      </c>
      <c r="D82" s="96" t="s">
        <v>2472</v>
      </c>
      <c r="E82" s="105">
        <v>32</v>
      </c>
      <c r="F82" s="96" t="str">
        <f>VLOOKUP(E82,VIP!$A$2:$O11912,2,0)</f>
        <v>DRBR032</v>
      </c>
      <c r="G82" s="96" t="str">
        <f>VLOOKUP(E82,'LISTADO ATM'!$A$2:$B$900,2,0)</f>
        <v xml:space="preserve">ATM Oficina San Martín II </v>
      </c>
      <c r="H82" s="96" t="str">
        <f>VLOOKUP(E82,VIP!$A$2:$O16833,7,FALSE)</f>
        <v>Si</v>
      </c>
      <c r="I82" s="96" t="str">
        <f>VLOOKUP(E82,VIP!$A$2:$O8798,8,FALSE)</f>
        <v>Si</v>
      </c>
      <c r="J82" s="96" t="str">
        <f>VLOOKUP(E82,VIP!$A$2:$O8748,8,FALSE)</f>
        <v>Si</v>
      </c>
      <c r="K82" s="96" t="str">
        <f>VLOOKUP(E82,VIP!$A$2:$O12322,6,0)</f>
        <v>NO</v>
      </c>
      <c r="L82" s="98" t="s">
        <v>2430</v>
      </c>
      <c r="M82" s="99" t="s">
        <v>2469</v>
      </c>
      <c r="N82" s="99" t="s">
        <v>2476</v>
      </c>
      <c r="O82" s="96" t="s">
        <v>2477</v>
      </c>
      <c r="P82" s="127"/>
      <c r="Q82" s="100" t="s">
        <v>2430</v>
      </c>
    </row>
    <row r="83" spans="1:17" ht="18" x14ac:dyDescent="0.25">
      <c r="A83" s="96" t="str">
        <f>VLOOKUP(E83,'LISTADO ATM'!$A$2:$C$901,3,0)</f>
        <v>NORTE</v>
      </c>
      <c r="B83" s="112">
        <v>335820943</v>
      </c>
      <c r="C83" s="97">
        <v>44269.531550925924</v>
      </c>
      <c r="D83" s="96" t="s">
        <v>2190</v>
      </c>
      <c r="E83" s="105">
        <v>88</v>
      </c>
      <c r="F83" s="96" t="str">
        <f>VLOOKUP(E83,VIP!$A$2:$O11911,2,0)</f>
        <v>DRBR088</v>
      </c>
      <c r="G83" s="96" t="str">
        <f>VLOOKUP(E83,'LISTADO ATM'!$A$2:$B$900,2,0)</f>
        <v xml:space="preserve">ATM S/M La Fuente (Santiago) </v>
      </c>
      <c r="H83" s="96" t="str">
        <f>VLOOKUP(E83,VIP!$A$2:$O16832,7,FALSE)</f>
        <v>Si</v>
      </c>
      <c r="I83" s="96" t="str">
        <f>VLOOKUP(E83,VIP!$A$2:$O8797,8,FALSE)</f>
        <v>Si</v>
      </c>
      <c r="J83" s="96" t="str">
        <f>VLOOKUP(E83,VIP!$A$2:$O8747,8,FALSE)</f>
        <v>Si</v>
      </c>
      <c r="K83" s="96" t="str">
        <f>VLOOKUP(E83,VIP!$A$2:$O12321,6,0)</f>
        <v>NO</v>
      </c>
      <c r="L83" s="98" t="s">
        <v>2228</v>
      </c>
      <c r="M83" s="168" t="s">
        <v>2516</v>
      </c>
      <c r="N83" s="99" t="s">
        <v>2476</v>
      </c>
      <c r="O83" s="96" t="s">
        <v>2493</v>
      </c>
      <c r="P83" s="127"/>
      <c r="Q83" s="169">
        <v>44269.629861111112</v>
      </c>
    </row>
    <row r="84" spans="1:17" ht="18" x14ac:dyDescent="0.25">
      <c r="A84" s="96" t="str">
        <f>VLOOKUP(E84,'LISTADO ATM'!$A$2:$C$901,3,0)</f>
        <v>DISTRITO NACIONAL</v>
      </c>
      <c r="B84" s="112">
        <v>335820946</v>
      </c>
      <c r="C84" s="97">
        <v>44269.552025462966</v>
      </c>
      <c r="D84" s="96" t="s">
        <v>2472</v>
      </c>
      <c r="E84" s="105">
        <v>698</v>
      </c>
      <c r="F84" s="96" t="str">
        <f>VLOOKUP(E84,VIP!$A$2:$O11910,2,0)</f>
        <v>DRBR698</v>
      </c>
      <c r="G84" s="96" t="str">
        <f>VLOOKUP(E84,'LISTADO ATM'!$A$2:$B$900,2,0)</f>
        <v>ATM Parador Bellamar</v>
      </c>
      <c r="H84" s="96" t="str">
        <f>VLOOKUP(E84,VIP!$A$2:$O16831,7,FALSE)</f>
        <v>Si</v>
      </c>
      <c r="I84" s="96" t="str">
        <f>VLOOKUP(E84,VIP!$A$2:$O8796,8,FALSE)</f>
        <v>Si</v>
      </c>
      <c r="J84" s="96" t="str">
        <f>VLOOKUP(E84,VIP!$A$2:$O8746,8,FALSE)</f>
        <v>Si</v>
      </c>
      <c r="K84" s="96" t="str">
        <f>VLOOKUP(E84,VIP!$A$2:$O12320,6,0)</f>
        <v>NO</v>
      </c>
      <c r="L84" s="98" t="s">
        <v>2430</v>
      </c>
      <c r="M84" s="99" t="s">
        <v>2469</v>
      </c>
      <c r="N84" s="99" t="s">
        <v>2476</v>
      </c>
      <c r="O84" s="96" t="s">
        <v>2477</v>
      </c>
      <c r="P84" s="127"/>
      <c r="Q84" s="100" t="s">
        <v>2430</v>
      </c>
    </row>
    <row r="85" spans="1:17" ht="18" x14ac:dyDescent="0.25">
      <c r="A85" s="96" t="e">
        <f>VLOOKUP(E85,'LISTADO ATM'!$A$2:$C$901,3,0)</f>
        <v>#N/A</v>
      </c>
      <c r="B85" s="112">
        <v>335820947</v>
      </c>
      <c r="C85" s="97">
        <v>44269.566076388888</v>
      </c>
      <c r="D85" s="96" t="s">
        <v>2189</v>
      </c>
      <c r="E85" s="105">
        <v>368</v>
      </c>
      <c r="F85" s="96" t="e">
        <f>VLOOKUP(E85,VIP!$A$2:$O11909,2,0)</f>
        <v>#N/A</v>
      </c>
      <c r="G85" s="96" t="e">
        <f>VLOOKUP(E85,'LISTADO ATM'!$A$2:$B$900,2,0)</f>
        <v>#N/A</v>
      </c>
      <c r="H85" s="96" t="e">
        <f>VLOOKUP(E85,VIP!$A$2:$O16830,7,FALSE)</f>
        <v>#N/A</v>
      </c>
      <c r="I85" s="96" t="e">
        <f>VLOOKUP(E85,VIP!$A$2:$O8795,8,FALSE)</f>
        <v>#N/A</v>
      </c>
      <c r="J85" s="96" t="e">
        <f>VLOOKUP(E85,VIP!$A$2:$O8745,8,FALSE)</f>
        <v>#N/A</v>
      </c>
      <c r="K85" s="96" t="e">
        <f>VLOOKUP(E85,VIP!$A$2:$O12319,6,0)</f>
        <v>#N/A</v>
      </c>
      <c r="L85" s="98" t="s">
        <v>2492</v>
      </c>
      <c r="M85" s="99" t="s">
        <v>2469</v>
      </c>
      <c r="N85" s="99" t="s">
        <v>2476</v>
      </c>
      <c r="O85" s="96" t="s">
        <v>2478</v>
      </c>
      <c r="P85" s="127"/>
      <c r="Q85" s="100" t="s">
        <v>2492</v>
      </c>
    </row>
    <row r="86" spans="1:17" ht="18" x14ac:dyDescent="0.25">
      <c r="A86" s="96" t="str">
        <f>VLOOKUP(E86,'LISTADO ATM'!$A$2:$C$901,3,0)</f>
        <v>NORTE</v>
      </c>
      <c r="B86" s="112">
        <v>335820948</v>
      </c>
      <c r="C86" s="97">
        <v>44269.567060185182</v>
      </c>
      <c r="D86" s="96" t="s">
        <v>2190</v>
      </c>
      <c r="E86" s="105">
        <v>732</v>
      </c>
      <c r="F86" s="96" t="str">
        <f>VLOOKUP(E86,VIP!$A$2:$O11908,2,0)</f>
        <v>DRBR12H</v>
      </c>
      <c r="G86" s="96" t="str">
        <f>VLOOKUP(E86,'LISTADO ATM'!$A$2:$B$900,2,0)</f>
        <v xml:space="preserve">ATM Molino del Valle (Santiago) </v>
      </c>
      <c r="H86" s="96" t="str">
        <f>VLOOKUP(E86,VIP!$A$2:$O16829,7,FALSE)</f>
        <v>Si</v>
      </c>
      <c r="I86" s="96" t="str">
        <f>VLOOKUP(E86,VIP!$A$2:$O8794,8,FALSE)</f>
        <v>Si</v>
      </c>
      <c r="J86" s="96" t="str">
        <f>VLOOKUP(E86,VIP!$A$2:$O8744,8,FALSE)</f>
        <v>Si</v>
      </c>
      <c r="K86" s="96" t="str">
        <f>VLOOKUP(E86,VIP!$A$2:$O12318,6,0)</f>
        <v>NO</v>
      </c>
      <c r="L86" s="98" t="s">
        <v>2254</v>
      </c>
      <c r="M86" s="99" t="s">
        <v>2469</v>
      </c>
      <c r="N86" s="99" t="s">
        <v>2476</v>
      </c>
      <c r="O86" s="96" t="s">
        <v>2507</v>
      </c>
      <c r="P86" s="127"/>
      <c r="Q86" s="100" t="s">
        <v>2254</v>
      </c>
    </row>
    <row r="87" spans="1:17" ht="18" x14ac:dyDescent="0.25">
      <c r="A87" s="96" t="str">
        <f>VLOOKUP(E87,'LISTADO ATM'!$A$2:$C$901,3,0)</f>
        <v>NORTE</v>
      </c>
      <c r="B87" s="112">
        <v>335820949</v>
      </c>
      <c r="C87" s="97">
        <v>44269.568495370368</v>
      </c>
      <c r="D87" s="96" t="s">
        <v>2190</v>
      </c>
      <c r="E87" s="105">
        <v>986</v>
      </c>
      <c r="F87" s="96" t="str">
        <f>VLOOKUP(E87,VIP!$A$2:$O11907,2,0)</f>
        <v>DRBR986</v>
      </c>
      <c r="G87" s="96" t="str">
        <f>VLOOKUP(E87,'LISTADO ATM'!$A$2:$B$900,2,0)</f>
        <v xml:space="preserve">ATM S/M Jumbo (La Vega) </v>
      </c>
      <c r="H87" s="96" t="str">
        <f>VLOOKUP(E87,VIP!$A$2:$O16828,7,FALSE)</f>
        <v>Si</v>
      </c>
      <c r="I87" s="96" t="str">
        <f>VLOOKUP(E87,VIP!$A$2:$O8793,8,FALSE)</f>
        <v>Si</v>
      </c>
      <c r="J87" s="96" t="str">
        <f>VLOOKUP(E87,VIP!$A$2:$O8743,8,FALSE)</f>
        <v>Si</v>
      </c>
      <c r="K87" s="96" t="str">
        <f>VLOOKUP(E87,VIP!$A$2:$O12317,6,0)</f>
        <v>NO</v>
      </c>
      <c r="L87" s="98" t="s">
        <v>2434</v>
      </c>
      <c r="M87" s="99" t="s">
        <v>2469</v>
      </c>
      <c r="N87" s="99" t="s">
        <v>2476</v>
      </c>
      <c r="O87" s="96" t="s">
        <v>2493</v>
      </c>
      <c r="P87" s="127"/>
      <c r="Q87" s="100" t="s">
        <v>2434</v>
      </c>
    </row>
    <row r="88" spans="1:17" ht="18" x14ac:dyDescent="0.25">
      <c r="A88" s="96" t="str">
        <f>VLOOKUP(E88,'LISTADO ATM'!$A$2:$C$901,3,0)</f>
        <v>DISTRITO NACIONAL</v>
      </c>
      <c r="B88" s="112">
        <v>335820950</v>
      </c>
      <c r="C88" s="97">
        <v>44269.573263888888</v>
      </c>
      <c r="D88" s="96" t="s">
        <v>2501</v>
      </c>
      <c r="E88" s="105">
        <v>721</v>
      </c>
      <c r="F88" s="96" t="str">
        <f>VLOOKUP(E88,VIP!$A$2:$O11906,2,0)</f>
        <v>DRBR23A</v>
      </c>
      <c r="G88" s="96" t="str">
        <f>VLOOKUP(E88,'LISTADO ATM'!$A$2:$B$900,2,0)</f>
        <v xml:space="preserve">ATM Oficina Charles de Gaulle II </v>
      </c>
      <c r="H88" s="96" t="str">
        <f>VLOOKUP(E88,VIP!$A$2:$O16827,7,FALSE)</f>
        <v>Si</v>
      </c>
      <c r="I88" s="96" t="str">
        <f>VLOOKUP(E88,VIP!$A$2:$O8792,8,FALSE)</f>
        <v>Si</v>
      </c>
      <c r="J88" s="96" t="str">
        <f>VLOOKUP(E88,VIP!$A$2:$O8742,8,FALSE)</f>
        <v>Si</v>
      </c>
      <c r="K88" s="96" t="str">
        <f>VLOOKUP(E88,VIP!$A$2:$O12316,6,0)</f>
        <v>NO</v>
      </c>
      <c r="L88" s="98" t="s">
        <v>2430</v>
      </c>
      <c r="M88" s="99" t="s">
        <v>2469</v>
      </c>
      <c r="N88" s="99" t="s">
        <v>2476</v>
      </c>
      <c r="O88" s="96" t="s">
        <v>2502</v>
      </c>
      <c r="P88" s="127"/>
      <c r="Q88" s="100" t="s">
        <v>2430</v>
      </c>
    </row>
    <row r="89" spans="1:17" ht="18" x14ac:dyDescent="0.25">
      <c r="A89" s="96" t="str">
        <f>VLOOKUP(E89,'LISTADO ATM'!$A$2:$C$901,3,0)</f>
        <v>DISTRITO NACIONAL</v>
      </c>
      <c r="B89" s="112">
        <v>335820951</v>
      </c>
      <c r="C89" s="97">
        <v>44269.606296296297</v>
      </c>
      <c r="D89" s="96" t="s">
        <v>2189</v>
      </c>
      <c r="E89" s="105">
        <v>744</v>
      </c>
      <c r="F89" s="96" t="str">
        <f>VLOOKUP(E89,VIP!$A$2:$O11905,2,0)</f>
        <v>DRBR289</v>
      </c>
      <c r="G89" s="96" t="str">
        <f>VLOOKUP(E89,'LISTADO ATM'!$A$2:$B$900,2,0)</f>
        <v xml:space="preserve">ATM Multicentro La Sirena Venezuela </v>
      </c>
      <c r="H89" s="96" t="str">
        <f>VLOOKUP(E89,VIP!$A$2:$O16826,7,FALSE)</f>
        <v>Si</v>
      </c>
      <c r="I89" s="96" t="str">
        <f>VLOOKUP(E89,VIP!$A$2:$O8791,8,FALSE)</f>
        <v>Si</v>
      </c>
      <c r="J89" s="96" t="str">
        <f>VLOOKUP(E89,VIP!$A$2:$O8741,8,FALSE)</f>
        <v>Si</v>
      </c>
      <c r="K89" s="96" t="str">
        <f>VLOOKUP(E89,VIP!$A$2:$O12315,6,0)</f>
        <v>SI</v>
      </c>
      <c r="L89" s="98" t="s">
        <v>2254</v>
      </c>
      <c r="M89" s="99" t="s">
        <v>2469</v>
      </c>
      <c r="N89" s="99" t="s">
        <v>2476</v>
      </c>
      <c r="O89" s="96" t="s">
        <v>2478</v>
      </c>
      <c r="P89" s="127"/>
      <c r="Q89" s="100" t="s">
        <v>2254</v>
      </c>
    </row>
    <row r="90" spans="1:17" ht="18" x14ac:dyDescent="0.25">
      <c r="A90" s="96" t="str">
        <f>VLOOKUP(E90,'LISTADO ATM'!$A$2:$C$901,3,0)</f>
        <v>ESTE</v>
      </c>
      <c r="B90" s="112">
        <v>335820952</v>
      </c>
      <c r="C90" s="97">
        <v>44269.609942129631</v>
      </c>
      <c r="D90" s="96" t="s">
        <v>2189</v>
      </c>
      <c r="E90" s="105">
        <v>385</v>
      </c>
      <c r="F90" s="96" t="str">
        <f>VLOOKUP(E90,VIP!$A$2:$O11904,2,0)</f>
        <v>DRBR385</v>
      </c>
      <c r="G90" s="96" t="str">
        <f>VLOOKUP(E90,'LISTADO ATM'!$A$2:$B$900,2,0)</f>
        <v xml:space="preserve">ATM Plaza Verón I </v>
      </c>
      <c r="H90" s="96" t="str">
        <f>VLOOKUP(E90,VIP!$A$2:$O16825,7,FALSE)</f>
        <v>Si</v>
      </c>
      <c r="I90" s="96" t="str">
        <f>VLOOKUP(E90,VIP!$A$2:$O8790,8,FALSE)</f>
        <v>Si</v>
      </c>
      <c r="J90" s="96" t="str">
        <f>VLOOKUP(E90,VIP!$A$2:$O8740,8,FALSE)</f>
        <v>Si</v>
      </c>
      <c r="K90" s="96" t="str">
        <f>VLOOKUP(E90,VIP!$A$2:$O12314,6,0)</f>
        <v>NO</v>
      </c>
      <c r="L90" s="98" t="s">
        <v>2228</v>
      </c>
      <c r="M90" s="99" t="s">
        <v>2469</v>
      </c>
      <c r="N90" s="99" t="s">
        <v>2476</v>
      </c>
      <c r="O90" s="96" t="s">
        <v>2478</v>
      </c>
      <c r="P90" s="127"/>
      <c r="Q90" s="100" t="s">
        <v>2228</v>
      </c>
    </row>
    <row r="91" spans="1:17" ht="18" x14ac:dyDescent="0.25">
      <c r="A91" s="96" t="str">
        <f>VLOOKUP(E91,'LISTADO ATM'!$A$2:$C$901,3,0)</f>
        <v>NORTE</v>
      </c>
      <c r="B91" s="112">
        <v>335820956</v>
      </c>
      <c r="C91" s="97">
        <v>44269.625706018516</v>
      </c>
      <c r="D91" s="96" t="s">
        <v>2501</v>
      </c>
      <c r="E91" s="105">
        <v>687</v>
      </c>
      <c r="F91" s="96" t="str">
        <f>VLOOKUP(E91,VIP!$A$2:$O11908,2,0)</f>
        <v>DRBR687</v>
      </c>
      <c r="G91" s="96" t="str">
        <f>VLOOKUP(E91,'LISTADO ATM'!$A$2:$B$900,2,0)</f>
        <v>ATM Oficina Monterrico II</v>
      </c>
      <c r="H91" s="96" t="str">
        <f>VLOOKUP(E91,VIP!$A$2:$O16829,7,FALSE)</f>
        <v>NO</v>
      </c>
      <c r="I91" s="96" t="str">
        <f>VLOOKUP(E91,VIP!$A$2:$O8794,8,FALSE)</f>
        <v>NO</v>
      </c>
      <c r="J91" s="96" t="str">
        <f>VLOOKUP(E91,VIP!$A$2:$O8744,8,FALSE)</f>
        <v>NO</v>
      </c>
      <c r="K91" s="96" t="str">
        <f>VLOOKUP(E91,VIP!$A$2:$O12318,6,0)</f>
        <v>SI</v>
      </c>
      <c r="L91" s="98" t="s">
        <v>2434</v>
      </c>
      <c r="M91" s="168" t="s">
        <v>2516</v>
      </c>
      <c r="N91" s="168" t="s">
        <v>2521</v>
      </c>
      <c r="O91" s="96" t="s">
        <v>2520</v>
      </c>
      <c r="P91" s="168" t="s">
        <v>2523</v>
      </c>
      <c r="Q91" s="169" t="s">
        <v>2434</v>
      </c>
    </row>
    <row r="92" spans="1:17" ht="18" x14ac:dyDescent="0.25">
      <c r="A92" s="96" t="str">
        <f>VLOOKUP(E92,'LISTADO ATM'!$A$2:$C$901,3,0)</f>
        <v>NORTE</v>
      </c>
      <c r="B92" s="112">
        <v>335820957</v>
      </c>
      <c r="C92" s="97">
        <v>44269.626134259262</v>
      </c>
      <c r="D92" s="96" t="s">
        <v>2501</v>
      </c>
      <c r="E92" s="105">
        <v>731</v>
      </c>
      <c r="F92" s="96" t="str">
        <f>VLOOKUP(E92,VIP!$A$2:$O11907,2,0)</f>
        <v>DRBR311</v>
      </c>
      <c r="G92" s="96" t="str">
        <f>VLOOKUP(E92,'LISTADO ATM'!$A$2:$B$900,2,0)</f>
        <v xml:space="preserve">ATM UNP Villa González </v>
      </c>
      <c r="H92" s="96" t="str">
        <f>VLOOKUP(E92,VIP!$A$2:$O16828,7,FALSE)</f>
        <v>Si</v>
      </c>
      <c r="I92" s="96" t="str">
        <f>VLOOKUP(E92,VIP!$A$2:$O8793,8,FALSE)</f>
        <v>Si</v>
      </c>
      <c r="J92" s="96" t="str">
        <f>VLOOKUP(E92,VIP!$A$2:$O8743,8,FALSE)</f>
        <v>Si</v>
      </c>
      <c r="K92" s="96" t="str">
        <f>VLOOKUP(E92,VIP!$A$2:$O12317,6,0)</f>
        <v>NO</v>
      </c>
      <c r="L92" s="98" t="s">
        <v>2440</v>
      </c>
      <c r="M92" s="168" t="s">
        <v>2516</v>
      </c>
      <c r="N92" s="168" t="s">
        <v>2521</v>
      </c>
      <c r="O92" s="96" t="s">
        <v>2520</v>
      </c>
      <c r="P92" s="168" t="s">
        <v>2523</v>
      </c>
      <c r="Q92" s="169" t="s">
        <v>2440</v>
      </c>
    </row>
    <row r="93" spans="1:17" ht="18" x14ac:dyDescent="0.25">
      <c r="A93" s="96" t="str">
        <f>VLOOKUP(E93,'LISTADO ATM'!$A$2:$C$901,3,0)</f>
        <v>NORTE</v>
      </c>
      <c r="B93" s="112">
        <v>335820958</v>
      </c>
      <c r="C93" s="97">
        <v>44269.62667824074</v>
      </c>
      <c r="D93" s="96" t="s">
        <v>2501</v>
      </c>
      <c r="E93" s="105">
        <v>747</v>
      </c>
      <c r="F93" s="96" t="str">
        <f>VLOOKUP(E93,VIP!$A$2:$O11906,2,0)</f>
        <v>DRBR200</v>
      </c>
      <c r="G93" s="96" t="str">
        <f>VLOOKUP(E93,'LISTADO ATM'!$A$2:$B$900,2,0)</f>
        <v xml:space="preserve">ATM Club BR (Santiago) </v>
      </c>
      <c r="H93" s="96" t="str">
        <f>VLOOKUP(E93,VIP!$A$2:$O16827,7,FALSE)</f>
        <v>Si</v>
      </c>
      <c r="I93" s="96" t="str">
        <f>VLOOKUP(E93,VIP!$A$2:$O8792,8,FALSE)</f>
        <v>Si</v>
      </c>
      <c r="J93" s="96" t="str">
        <f>VLOOKUP(E93,VIP!$A$2:$O8742,8,FALSE)</f>
        <v>Si</v>
      </c>
      <c r="K93" s="96" t="str">
        <f>VLOOKUP(E93,VIP!$A$2:$O12316,6,0)</f>
        <v>SI</v>
      </c>
      <c r="L93" s="98" t="s">
        <v>2440</v>
      </c>
      <c r="M93" s="168" t="s">
        <v>2516</v>
      </c>
      <c r="N93" s="168" t="s">
        <v>2521</v>
      </c>
      <c r="O93" s="96" t="s">
        <v>2520</v>
      </c>
      <c r="P93" s="168" t="s">
        <v>2523</v>
      </c>
      <c r="Q93" s="169" t="s">
        <v>2440</v>
      </c>
    </row>
    <row r="94" spans="1:17" ht="18" x14ac:dyDescent="0.25">
      <c r="A94" s="96" t="str">
        <f>VLOOKUP(E94,'LISTADO ATM'!$A$2:$C$901,3,0)</f>
        <v>NORTE</v>
      </c>
      <c r="B94" s="112">
        <v>335820959</v>
      </c>
      <c r="C94" s="97">
        <v>44269.627233796295</v>
      </c>
      <c r="D94" s="96" t="s">
        <v>2501</v>
      </c>
      <c r="E94" s="105">
        <v>691</v>
      </c>
      <c r="F94" s="96" t="str">
        <f>VLOOKUP(E94,VIP!$A$2:$O11905,2,0)</f>
        <v>DRBR691</v>
      </c>
      <c r="G94" s="96" t="str">
        <f>VLOOKUP(E94,'LISTADO ATM'!$A$2:$B$900,2,0)</f>
        <v>ATM Eco Petroleo Manzanillo</v>
      </c>
      <c r="H94" s="96" t="str">
        <f>VLOOKUP(E94,VIP!$A$2:$O16826,7,FALSE)</f>
        <v>Si</v>
      </c>
      <c r="I94" s="96" t="str">
        <f>VLOOKUP(E94,VIP!$A$2:$O8791,8,FALSE)</f>
        <v>Si</v>
      </c>
      <c r="J94" s="96" t="str">
        <f>VLOOKUP(E94,VIP!$A$2:$O8741,8,FALSE)</f>
        <v>Si</v>
      </c>
      <c r="K94" s="96" t="str">
        <f>VLOOKUP(E94,VIP!$A$2:$O12315,6,0)</f>
        <v>NO</v>
      </c>
      <c r="L94" s="98" t="s">
        <v>2481</v>
      </c>
      <c r="M94" s="168" t="s">
        <v>2516</v>
      </c>
      <c r="N94" s="168" t="s">
        <v>2521</v>
      </c>
      <c r="O94" s="96" t="s">
        <v>2520</v>
      </c>
      <c r="P94" s="168" t="s">
        <v>2522</v>
      </c>
      <c r="Q94" s="169" t="s">
        <v>2481</v>
      </c>
    </row>
    <row r="95" spans="1:17" ht="18" x14ac:dyDescent="0.25">
      <c r="A95" s="96" t="str">
        <f>VLOOKUP(E95,'LISTADO ATM'!$A$2:$C$901,3,0)</f>
        <v>DISTRITO NACIONAL</v>
      </c>
      <c r="B95" s="112">
        <v>335820961</v>
      </c>
      <c r="C95" s="97">
        <v>44269.639479166668</v>
      </c>
      <c r="D95" s="96" t="s">
        <v>2472</v>
      </c>
      <c r="E95" s="105">
        <v>326</v>
      </c>
      <c r="F95" s="96" t="str">
        <f>VLOOKUP(E95,VIP!$A$2:$O11907,2,0)</f>
        <v>DRBR326</v>
      </c>
      <c r="G95" s="96" t="str">
        <f>VLOOKUP(E95,'LISTADO ATM'!$A$2:$B$900,2,0)</f>
        <v>ATM Autoservicio Jiménez Moya II</v>
      </c>
      <c r="H95" s="96" t="str">
        <f>VLOOKUP(E95,VIP!$A$2:$O16828,7,FALSE)</f>
        <v>Si</v>
      </c>
      <c r="I95" s="96" t="str">
        <f>VLOOKUP(E95,VIP!$A$2:$O8793,8,FALSE)</f>
        <v>Si</v>
      </c>
      <c r="J95" s="96" t="str">
        <f>VLOOKUP(E95,VIP!$A$2:$O8743,8,FALSE)</f>
        <v>Si</v>
      </c>
      <c r="K95" s="96" t="str">
        <f>VLOOKUP(E95,VIP!$A$2:$O12317,6,0)</f>
        <v>NO</v>
      </c>
      <c r="L95" s="98" t="s">
        <v>2511</v>
      </c>
      <c r="M95" s="99" t="s">
        <v>2469</v>
      </c>
      <c r="N95" s="99" t="s">
        <v>2476</v>
      </c>
      <c r="O95" s="96" t="s">
        <v>2477</v>
      </c>
      <c r="P95" s="127"/>
      <c r="Q95" s="100" t="s">
        <v>2511</v>
      </c>
    </row>
    <row r="96" spans="1:17" ht="18" x14ac:dyDescent="0.25">
      <c r="A96" s="96" t="str">
        <f>VLOOKUP(E96,'LISTADO ATM'!$A$2:$C$901,3,0)</f>
        <v>DISTRITO NACIONAL</v>
      </c>
      <c r="B96" s="112">
        <v>335820962</v>
      </c>
      <c r="C96" s="97">
        <v>44269.641539351855</v>
      </c>
      <c r="D96" s="96" t="s">
        <v>2189</v>
      </c>
      <c r="E96" s="105">
        <v>706</v>
      </c>
      <c r="F96" s="96" t="str">
        <f>VLOOKUP(E96,VIP!$A$2:$O11906,2,0)</f>
        <v>DRBR706</v>
      </c>
      <c r="G96" s="96" t="str">
        <f>VLOOKUP(E96,'LISTADO ATM'!$A$2:$B$900,2,0)</f>
        <v xml:space="preserve">ATM S/M Pristine </v>
      </c>
      <c r="H96" s="96" t="str">
        <f>VLOOKUP(E96,VIP!$A$2:$O16827,7,FALSE)</f>
        <v>Si</v>
      </c>
      <c r="I96" s="96" t="str">
        <f>VLOOKUP(E96,VIP!$A$2:$O8792,8,FALSE)</f>
        <v>Si</v>
      </c>
      <c r="J96" s="96" t="str">
        <f>VLOOKUP(E96,VIP!$A$2:$O8742,8,FALSE)</f>
        <v>Si</v>
      </c>
      <c r="K96" s="96" t="str">
        <f>VLOOKUP(E96,VIP!$A$2:$O12316,6,0)</f>
        <v>NO</v>
      </c>
      <c r="L96" s="98" t="s">
        <v>2254</v>
      </c>
      <c r="M96" s="99" t="s">
        <v>2469</v>
      </c>
      <c r="N96" s="99" t="s">
        <v>2476</v>
      </c>
      <c r="O96" s="96" t="s">
        <v>2478</v>
      </c>
      <c r="P96" s="127"/>
      <c r="Q96" s="100" t="s">
        <v>2254</v>
      </c>
    </row>
  </sheetData>
  <autoFilter ref="A4:Q4">
    <sortState ref="A5:Q96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3 B1:B4 B76:B90 B97:B1048576">
    <cfRule type="duplicateValues" dxfId="444" priority="421"/>
  </conditionalFormatting>
  <conditionalFormatting sqref="B53 B76:B90 B97:B1048576">
    <cfRule type="duplicateValues" dxfId="443" priority="372"/>
  </conditionalFormatting>
  <conditionalFormatting sqref="E27:E41 E1:E4 E53:E54 E56:E90 E97:E1048576">
    <cfRule type="duplicateValues" dxfId="442" priority="302"/>
  </conditionalFormatting>
  <conditionalFormatting sqref="E27:E41 E53:E54 E56:E90 E97:E1048576">
    <cfRule type="duplicateValues" dxfId="441" priority="295"/>
  </conditionalFormatting>
  <conditionalFormatting sqref="B23:B26">
    <cfRule type="duplicateValues" dxfId="440" priority="214"/>
  </conditionalFormatting>
  <conditionalFormatting sqref="B23:B26">
    <cfRule type="duplicateValues" dxfId="439" priority="213"/>
  </conditionalFormatting>
  <conditionalFormatting sqref="B23:B26">
    <cfRule type="duplicateValues" dxfId="438" priority="212"/>
  </conditionalFormatting>
  <conditionalFormatting sqref="B23:B26">
    <cfRule type="duplicateValues" dxfId="437" priority="211"/>
  </conditionalFormatting>
  <conditionalFormatting sqref="B23:B26">
    <cfRule type="duplicateValues" dxfId="436" priority="210"/>
  </conditionalFormatting>
  <conditionalFormatting sqref="B23:B26">
    <cfRule type="duplicateValues" dxfId="435" priority="209"/>
  </conditionalFormatting>
  <conditionalFormatting sqref="B23:B26">
    <cfRule type="duplicateValues" dxfId="434" priority="208"/>
  </conditionalFormatting>
  <conditionalFormatting sqref="E8:E26">
    <cfRule type="duplicateValues" dxfId="433" priority="207"/>
  </conditionalFormatting>
  <conditionalFormatting sqref="E8:E26">
    <cfRule type="duplicateValues" dxfId="432" priority="206"/>
  </conditionalFormatting>
  <conditionalFormatting sqref="E53:E54 E56:E90 E1:E41 E97:E1048576">
    <cfRule type="duplicateValues" dxfId="431" priority="205"/>
  </conditionalFormatting>
  <conditionalFormatting sqref="B27:B36">
    <cfRule type="duplicateValues" dxfId="430" priority="204"/>
  </conditionalFormatting>
  <conditionalFormatting sqref="B27:B36">
    <cfRule type="duplicateValues" dxfId="429" priority="203"/>
  </conditionalFormatting>
  <conditionalFormatting sqref="B27:B36">
    <cfRule type="duplicateValues" dxfId="428" priority="202"/>
  </conditionalFormatting>
  <conditionalFormatting sqref="B27:B36">
    <cfRule type="duplicateValues" dxfId="427" priority="201"/>
  </conditionalFormatting>
  <conditionalFormatting sqref="B27:B36">
    <cfRule type="duplicateValues" dxfId="426" priority="200"/>
  </conditionalFormatting>
  <conditionalFormatting sqref="B27:B36">
    <cfRule type="duplicateValues" dxfId="425" priority="199"/>
  </conditionalFormatting>
  <conditionalFormatting sqref="B27:B36">
    <cfRule type="duplicateValues" dxfId="424" priority="198"/>
  </conditionalFormatting>
  <conditionalFormatting sqref="B53 B1:B37 B76:B90 B97:B1048576">
    <cfRule type="duplicateValues" dxfId="423" priority="197"/>
  </conditionalFormatting>
  <conditionalFormatting sqref="B37:B41">
    <cfRule type="duplicateValues" dxfId="422" priority="196"/>
  </conditionalFormatting>
  <conditionalFormatting sqref="B37:B41">
    <cfRule type="duplicateValues" dxfId="421" priority="195"/>
  </conditionalFormatting>
  <conditionalFormatting sqref="B37:B41">
    <cfRule type="duplicateValues" dxfId="420" priority="194"/>
  </conditionalFormatting>
  <conditionalFormatting sqref="B37:B41">
    <cfRule type="duplicateValues" dxfId="419" priority="193"/>
  </conditionalFormatting>
  <conditionalFormatting sqref="B37:B41">
    <cfRule type="duplicateValues" dxfId="418" priority="192"/>
  </conditionalFormatting>
  <conditionalFormatting sqref="B37:B41">
    <cfRule type="duplicateValues" dxfId="417" priority="191"/>
  </conditionalFormatting>
  <conditionalFormatting sqref="B37:B41">
    <cfRule type="duplicateValues" dxfId="416" priority="190"/>
  </conditionalFormatting>
  <conditionalFormatting sqref="B37:B41">
    <cfRule type="duplicateValues" dxfId="415" priority="189"/>
  </conditionalFormatting>
  <conditionalFormatting sqref="B53 B1:B41 B76:B90 B97:B1048576">
    <cfRule type="duplicateValues" dxfId="414" priority="188"/>
  </conditionalFormatting>
  <conditionalFormatting sqref="E42:E90">
    <cfRule type="duplicateValues" dxfId="413" priority="187"/>
  </conditionalFormatting>
  <conditionalFormatting sqref="E42:E90">
    <cfRule type="duplicateValues" dxfId="412" priority="186"/>
  </conditionalFormatting>
  <conditionalFormatting sqref="E42:E90">
    <cfRule type="duplicateValues" dxfId="411" priority="185"/>
  </conditionalFormatting>
  <conditionalFormatting sqref="E42:E90">
    <cfRule type="duplicateValues" dxfId="410" priority="184"/>
  </conditionalFormatting>
  <conditionalFormatting sqref="E42:E90">
    <cfRule type="duplicateValues" dxfId="409" priority="183"/>
  </conditionalFormatting>
  <conditionalFormatting sqref="B42:B53">
    <cfRule type="duplicateValues" dxfId="408" priority="182"/>
  </conditionalFormatting>
  <conditionalFormatting sqref="B42:B53">
    <cfRule type="duplicateValues" dxfId="407" priority="181"/>
  </conditionalFormatting>
  <conditionalFormatting sqref="B42:B53">
    <cfRule type="duplicateValues" dxfId="406" priority="180"/>
  </conditionalFormatting>
  <conditionalFormatting sqref="B42:B53">
    <cfRule type="duplicateValues" dxfId="405" priority="179"/>
  </conditionalFormatting>
  <conditionalFormatting sqref="B42:B53">
    <cfRule type="duplicateValues" dxfId="404" priority="178"/>
  </conditionalFormatting>
  <conditionalFormatting sqref="B42:B53">
    <cfRule type="duplicateValues" dxfId="403" priority="177"/>
  </conditionalFormatting>
  <conditionalFormatting sqref="B42:B53">
    <cfRule type="duplicateValues" dxfId="402" priority="176"/>
  </conditionalFormatting>
  <conditionalFormatting sqref="B42:B53">
    <cfRule type="duplicateValues" dxfId="401" priority="175"/>
  </conditionalFormatting>
  <conditionalFormatting sqref="B42:B53">
    <cfRule type="duplicateValues" dxfId="400" priority="174"/>
  </conditionalFormatting>
  <conditionalFormatting sqref="E1:E90 E97:E1048576">
    <cfRule type="duplicateValues" dxfId="399" priority="46"/>
    <cfRule type="duplicateValues" dxfId="398" priority="171"/>
    <cfRule type="duplicateValues" dxfId="397" priority="173"/>
  </conditionalFormatting>
  <conditionalFormatting sqref="B76:B90 B1:B53 B97:B1048576">
    <cfRule type="duplicateValues" dxfId="396" priority="172"/>
  </conditionalFormatting>
  <conditionalFormatting sqref="B5:B11">
    <cfRule type="duplicateValues" dxfId="395" priority="120707"/>
  </conditionalFormatting>
  <conditionalFormatting sqref="E5:E11">
    <cfRule type="duplicateValues" dxfId="394" priority="120708"/>
  </conditionalFormatting>
  <conditionalFormatting sqref="B54">
    <cfRule type="duplicateValues" dxfId="393" priority="170"/>
  </conditionalFormatting>
  <conditionalFormatting sqref="B54">
    <cfRule type="duplicateValues" dxfId="392" priority="169"/>
  </conditionalFormatting>
  <conditionalFormatting sqref="B54">
    <cfRule type="duplicateValues" dxfId="391" priority="168"/>
  </conditionalFormatting>
  <conditionalFormatting sqref="B54">
    <cfRule type="duplicateValues" dxfId="390" priority="167"/>
  </conditionalFormatting>
  <conditionalFormatting sqref="B54">
    <cfRule type="duplicateValues" dxfId="389" priority="166"/>
  </conditionalFormatting>
  <conditionalFormatting sqref="B54">
    <cfRule type="duplicateValues" dxfId="388" priority="165"/>
  </conditionalFormatting>
  <conditionalFormatting sqref="B54">
    <cfRule type="duplicateValues" dxfId="387" priority="164"/>
  </conditionalFormatting>
  <conditionalFormatting sqref="B54">
    <cfRule type="duplicateValues" dxfId="386" priority="163"/>
  </conditionalFormatting>
  <conditionalFormatting sqref="B54">
    <cfRule type="duplicateValues" dxfId="385" priority="162"/>
  </conditionalFormatting>
  <conditionalFormatting sqref="B54">
    <cfRule type="duplicateValues" dxfId="384" priority="161"/>
  </conditionalFormatting>
  <conditionalFormatting sqref="B55">
    <cfRule type="duplicateValues" dxfId="383" priority="160"/>
  </conditionalFormatting>
  <conditionalFormatting sqref="B55">
    <cfRule type="duplicateValues" dxfId="382" priority="159"/>
  </conditionalFormatting>
  <conditionalFormatting sqref="E55">
    <cfRule type="duplicateValues" dxfId="381" priority="158"/>
  </conditionalFormatting>
  <conditionalFormatting sqref="E55">
    <cfRule type="duplicateValues" dxfId="380" priority="157"/>
  </conditionalFormatting>
  <conditionalFormatting sqref="E55">
    <cfRule type="duplicateValues" dxfId="379" priority="156"/>
  </conditionalFormatting>
  <conditionalFormatting sqref="B55">
    <cfRule type="duplicateValues" dxfId="378" priority="155"/>
  </conditionalFormatting>
  <conditionalFormatting sqref="B55">
    <cfRule type="duplicateValues" dxfId="377" priority="154"/>
  </conditionalFormatting>
  <conditionalFormatting sqref="E55">
    <cfRule type="duplicateValues" dxfId="376" priority="153"/>
  </conditionalFormatting>
  <conditionalFormatting sqref="E55">
    <cfRule type="duplicateValues" dxfId="375" priority="152"/>
  </conditionalFormatting>
  <conditionalFormatting sqref="E55">
    <cfRule type="duplicateValues" dxfId="374" priority="151"/>
  </conditionalFormatting>
  <conditionalFormatting sqref="E55">
    <cfRule type="duplicateValues" dxfId="373" priority="150"/>
  </conditionalFormatting>
  <conditionalFormatting sqref="E55">
    <cfRule type="duplicateValues" dxfId="372" priority="149"/>
  </conditionalFormatting>
  <conditionalFormatting sqref="B55">
    <cfRule type="duplicateValues" dxfId="371" priority="148"/>
  </conditionalFormatting>
  <conditionalFormatting sqref="B55">
    <cfRule type="duplicateValues" dxfId="370" priority="147"/>
  </conditionalFormatting>
  <conditionalFormatting sqref="B55">
    <cfRule type="duplicateValues" dxfId="369" priority="146"/>
  </conditionalFormatting>
  <conditionalFormatting sqref="B55">
    <cfRule type="duplicateValues" dxfId="368" priority="145"/>
  </conditionalFormatting>
  <conditionalFormatting sqref="B55">
    <cfRule type="duplicateValues" dxfId="367" priority="144"/>
  </conditionalFormatting>
  <conditionalFormatting sqref="B55">
    <cfRule type="duplicateValues" dxfId="366" priority="143"/>
  </conditionalFormatting>
  <conditionalFormatting sqref="B55">
    <cfRule type="duplicateValues" dxfId="365" priority="142"/>
  </conditionalFormatting>
  <conditionalFormatting sqref="B55">
    <cfRule type="duplicateValues" dxfId="364" priority="141"/>
  </conditionalFormatting>
  <conditionalFormatting sqref="B55">
    <cfRule type="duplicateValues" dxfId="363" priority="140"/>
  </conditionalFormatting>
  <conditionalFormatting sqref="E55">
    <cfRule type="duplicateValues" dxfId="362" priority="137"/>
    <cfRule type="duplicateValues" dxfId="361" priority="139"/>
  </conditionalFormatting>
  <conditionalFormatting sqref="B55">
    <cfRule type="duplicateValues" dxfId="360" priority="138"/>
  </conditionalFormatting>
  <conditionalFormatting sqref="E1:E90 E97:E1048576">
    <cfRule type="duplicateValues" dxfId="359" priority="136"/>
  </conditionalFormatting>
  <conditionalFormatting sqref="B56">
    <cfRule type="duplicateValues" dxfId="358" priority="135"/>
  </conditionalFormatting>
  <conditionalFormatting sqref="B56">
    <cfRule type="duplicateValues" dxfId="357" priority="134"/>
  </conditionalFormatting>
  <conditionalFormatting sqref="B56">
    <cfRule type="duplicateValues" dxfId="356" priority="133"/>
  </conditionalFormatting>
  <conditionalFormatting sqref="B56">
    <cfRule type="duplicateValues" dxfId="355" priority="132"/>
  </conditionalFormatting>
  <conditionalFormatting sqref="B56">
    <cfRule type="duplicateValues" dxfId="354" priority="131"/>
  </conditionalFormatting>
  <conditionalFormatting sqref="B56">
    <cfRule type="duplicateValues" dxfId="353" priority="130"/>
  </conditionalFormatting>
  <conditionalFormatting sqref="B56">
    <cfRule type="duplicateValues" dxfId="352" priority="129"/>
  </conditionalFormatting>
  <conditionalFormatting sqref="B56">
    <cfRule type="duplicateValues" dxfId="351" priority="128"/>
  </conditionalFormatting>
  <conditionalFormatting sqref="B56">
    <cfRule type="duplicateValues" dxfId="350" priority="127"/>
  </conditionalFormatting>
  <conditionalFormatting sqref="B56">
    <cfRule type="duplicateValues" dxfId="349" priority="126"/>
  </conditionalFormatting>
  <conditionalFormatting sqref="B56">
    <cfRule type="duplicateValues" dxfId="348" priority="125"/>
  </conditionalFormatting>
  <conditionalFormatting sqref="B56">
    <cfRule type="duplicateValues" dxfId="347" priority="124"/>
  </conditionalFormatting>
  <conditionalFormatting sqref="B56">
    <cfRule type="duplicateValues" dxfId="346" priority="123"/>
  </conditionalFormatting>
  <conditionalFormatting sqref="B56">
    <cfRule type="duplicateValues" dxfId="345" priority="122"/>
  </conditionalFormatting>
  <conditionalFormatting sqref="B57:B59">
    <cfRule type="duplicateValues" dxfId="344" priority="121"/>
  </conditionalFormatting>
  <conditionalFormatting sqref="B57:B59">
    <cfRule type="duplicateValues" dxfId="343" priority="120"/>
  </conditionalFormatting>
  <conditionalFormatting sqref="B57:B59">
    <cfRule type="duplicateValues" dxfId="342" priority="119"/>
  </conditionalFormatting>
  <conditionalFormatting sqref="B57:B59">
    <cfRule type="duplicateValues" dxfId="341" priority="118"/>
  </conditionalFormatting>
  <conditionalFormatting sqref="B57:B59">
    <cfRule type="duplicateValues" dxfId="340" priority="117"/>
  </conditionalFormatting>
  <conditionalFormatting sqref="B57:B59">
    <cfRule type="duplicateValues" dxfId="339" priority="116"/>
  </conditionalFormatting>
  <conditionalFormatting sqref="B57:B59">
    <cfRule type="duplicateValues" dxfId="338" priority="115"/>
  </conditionalFormatting>
  <conditionalFormatting sqref="B57:B59">
    <cfRule type="duplicateValues" dxfId="337" priority="114"/>
  </conditionalFormatting>
  <conditionalFormatting sqref="B57:B59">
    <cfRule type="duplicateValues" dxfId="336" priority="113"/>
  </conditionalFormatting>
  <conditionalFormatting sqref="B57:B59">
    <cfRule type="duplicateValues" dxfId="335" priority="112"/>
  </conditionalFormatting>
  <conditionalFormatting sqref="B57:B59">
    <cfRule type="duplicateValues" dxfId="334" priority="111"/>
  </conditionalFormatting>
  <conditionalFormatting sqref="B57:B59">
    <cfRule type="duplicateValues" dxfId="333" priority="110"/>
  </conditionalFormatting>
  <conditionalFormatting sqref="B57:B59">
    <cfRule type="duplicateValues" dxfId="332" priority="109"/>
  </conditionalFormatting>
  <conditionalFormatting sqref="B57:B59">
    <cfRule type="duplicateValues" dxfId="331" priority="108"/>
  </conditionalFormatting>
  <conditionalFormatting sqref="E60">
    <cfRule type="duplicateValues" dxfId="330" priority="107"/>
  </conditionalFormatting>
  <conditionalFormatting sqref="E60">
    <cfRule type="duplicateValues" dxfId="329" priority="106"/>
  </conditionalFormatting>
  <conditionalFormatting sqref="E60">
    <cfRule type="duplicateValues" dxfId="328" priority="105"/>
  </conditionalFormatting>
  <conditionalFormatting sqref="E60">
    <cfRule type="duplicateValues" dxfId="327" priority="104"/>
  </conditionalFormatting>
  <conditionalFormatting sqref="E60">
    <cfRule type="duplicateValues" dxfId="326" priority="103"/>
  </conditionalFormatting>
  <conditionalFormatting sqref="B60">
    <cfRule type="duplicateValues" dxfId="325" priority="102"/>
  </conditionalFormatting>
  <conditionalFormatting sqref="B60">
    <cfRule type="duplicateValues" dxfId="324" priority="101"/>
  </conditionalFormatting>
  <conditionalFormatting sqref="B60">
    <cfRule type="duplicateValues" dxfId="323" priority="100"/>
  </conditionalFormatting>
  <conditionalFormatting sqref="B60">
    <cfRule type="duplicateValues" dxfId="322" priority="99"/>
  </conditionalFormatting>
  <conditionalFormatting sqref="B60">
    <cfRule type="duplicateValues" dxfId="321" priority="98"/>
  </conditionalFormatting>
  <conditionalFormatting sqref="B60">
    <cfRule type="duplicateValues" dxfId="320" priority="97"/>
  </conditionalFormatting>
  <conditionalFormatting sqref="B60">
    <cfRule type="duplicateValues" dxfId="319" priority="96"/>
  </conditionalFormatting>
  <conditionalFormatting sqref="B60">
    <cfRule type="duplicateValues" dxfId="318" priority="95"/>
  </conditionalFormatting>
  <conditionalFormatting sqref="B60">
    <cfRule type="duplicateValues" dxfId="317" priority="94"/>
  </conditionalFormatting>
  <conditionalFormatting sqref="B60">
    <cfRule type="duplicateValues" dxfId="316" priority="93"/>
  </conditionalFormatting>
  <conditionalFormatting sqref="B60">
    <cfRule type="duplicateValues" dxfId="315" priority="92"/>
  </conditionalFormatting>
  <conditionalFormatting sqref="B60">
    <cfRule type="duplicateValues" dxfId="314" priority="91"/>
  </conditionalFormatting>
  <conditionalFormatting sqref="B60">
    <cfRule type="duplicateValues" dxfId="313" priority="90"/>
  </conditionalFormatting>
  <conditionalFormatting sqref="B60">
    <cfRule type="duplicateValues" dxfId="312" priority="89"/>
  </conditionalFormatting>
  <conditionalFormatting sqref="B61 B63 B65 B67:B90">
    <cfRule type="duplicateValues" dxfId="311" priority="88"/>
  </conditionalFormatting>
  <conditionalFormatting sqref="B61">
    <cfRule type="duplicateValues" dxfId="310" priority="87"/>
  </conditionalFormatting>
  <conditionalFormatting sqref="B61">
    <cfRule type="duplicateValues" dxfId="309" priority="86"/>
  </conditionalFormatting>
  <conditionalFormatting sqref="B61">
    <cfRule type="duplicateValues" dxfId="308" priority="85"/>
  </conditionalFormatting>
  <conditionalFormatting sqref="B61">
    <cfRule type="duplicateValues" dxfId="307" priority="84"/>
  </conditionalFormatting>
  <conditionalFormatting sqref="B61">
    <cfRule type="duplicateValues" dxfId="306" priority="83"/>
  </conditionalFormatting>
  <conditionalFormatting sqref="B61">
    <cfRule type="duplicateValues" dxfId="305" priority="82"/>
  </conditionalFormatting>
  <conditionalFormatting sqref="B61">
    <cfRule type="duplicateValues" dxfId="304" priority="81"/>
  </conditionalFormatting>
  <conditionalFormatting sqref="B61">
    <cfRule type="duplicateValues" dxfId="303" priority="80"/>
  </conditionalFormatting>
  <conditionalFormatting sqref="B61">
    <cfRule type="duplicateValues" dxfId="302" priority="79"/>
  </conditionalFormatting>
  <conditionalFormatting sqref="B61">
    <cfRule type="duplicateValues" dxfId="301" priority="78"/>
  </conditionalFormatting>
  <conditionalFormatting sqref="B61">
    <cfRule type="duplicateValues" dxfId="300" priority="77"/>
  </conditionalFormatting>
  <conditionalFormatting sqref="B61">
    <cfRule type="duplicateValues" dxfId="299" priority="76"/>
  </conditionalFormatting>
  <conditionalFormatting sqref="B61">
    <cfRule type="duplicateValues" dxfId="298" priority="75"/>
  </conditionalFormatting>
  <conditionalFormatting sqref="B62 B64 B66 B68 B70 B72">
    <cfRule type="duplicateValues" dxfId="297" priority="74"/>
  </conditionalFormatting>
  <conditionalFormatting sqref="B62">
    <cfRule type="duplicateValues" dxfId="296" priority="73"/>
  </conditionalFormatting>
  <conditionalFormatting sqref="B62">
    <cfRule type="duplicateValues" dxfId="295" priority="72"/>
  </conditionalFormatting>
  <conditionalFormatting sqref="B62">
    <cfRule type="duplicateValues" dxfId="294" priority="71"/>
  </conditionalFormatting>
  <conditionalFormatting sqref="B62">
    <cfRule type="duplicateValues" dxfId="293" priority="70"/>
  </conditionalFormatting>
  <conditionalFormatting sqref="B62">
    <cfRule type="duplicateValues" dxfId="292" priority="69"/>
  </conditionalFormatting>
  <conditionalFormatting sqref="B62">
    <cfRule type="duplicateValues" dxfId="291" priority="68"/>
  </conditionalFormatting>
  <conditionalFormatting sqref="B62">
    <cfRule type="duplicateValues" dxfId="290" priority="67"/>
  </conditionalFormatting>
  <conditionalFormatting sqref="B62">
    <cfRule type="duplicateValues" dxfId="289" priority="66"/>
  </conditionalFormatting>
  <conditionalFormatting sqref="B62">
    <cfRule type="duplicateValues" dxfId="288" priority="65"/>
  </conditionalFormatting>
  <conditionalFormatting sqref="B62">
    <cfRule type="duplicateValues" dxfId="287" priority="64"/>
  </conditionalFormatting>
  <conditionalFormatting sqref="B62">
    <cfRule type="duplicateValues" dxfId="286" priority="63"/>
  </conditionalFormatting>
  <conditionalFormatting sqref="B62">
    <cfRule type="duplicateValues" dxfId="285" priority="62"/>
  </conditionalFormatting>
  <conditionalFormatting sqref="B62">
    <cfRule type="duplicateValues" dxfId="284" priority="61"/>
  </conditionalFormatting>
  <conditionalFormatting sqref="B73:B75">
    <cfRule type="duplicateValues" dxfId="283" priority="60"/>
  </conditionalFormatting>
  <conditionalFormatting sqref="B73:B75">
    <cfRule type="duplicateValues" dxfId="282" priority="59"/>
  </conditionalFormatting>
  <conditionalFormatting sqref="B73:B75">
    <cfRule type="duplicateValues" dxfId="281" priority="58"/>
  </conditionalFormatting>
  <conditionalFormatting sqref="B73:B75">
    <cfRule type="duplicateValues" dxfId="280" priority="57"/>
  </conditionalFormatting>
  <conditionalFormatting sqref="B73:B75">
    <cfRule type="duplicateValues" dxfId="279" priority="56"/>
  </conditionalFormatting>
  <conditionalFormatting sqref="B73:B75">
    <cfRule type="duplicateValues" dxfId="278" priority="55"/>
  </conditionalFormatting>
  <conditionalFormatting sqref="B73:B75">
    <cfRule type="duplicateValues" dxfId="277" priority="54"/>
  </conditionalFormatting>
  <conditionalFormatting sqref="B73:B75">
    <cfRule type="duplicateValues" dxfId="276" priority="53"/>
  </conditionalFormatting>
  <conditionalFormatting sqref="B73:B75">
    <cfRule type="duplicateValues" dxfId="275" priority="52"/>
  </conditionalFormatting>
  <conditionalFormatting sqref="B73:B75">
    <cfRule type="duplicateValues" dxfId="274" priority="51"/>
  </conditionalFormatting>
  <conditionalFormatting sqref="B73:B75">
    <cfRule type="duplicateValues" dxfId="273" priority="50"/>
  </conditionalFormatting>
  <conditionalFormatting sqref="B73:B75">
    <cfRule type="duplicateValues" dxfId="272" priority="49"/>
  </conditionalFormatting>
  <conditionalFormatting sqref="B73:B75">
    <cfRule type="duplicateValues" dxfId="271" priority="48"/>
  </conditionalFormatting>
  <conditionalFormatting sqref="B73:B75">
    <cfRule type="duplicateValues" dxfId="270" priority="47"/>
  </conditionalFormatting>
  <conditionalFormatting sqref="B1:B90 B97:B1048576">
    <cfRule type="duplicateValues" dxfId="269" priority="45"/>
  </conditionalFormatting>
  <conditionalFormatting sqref="B12:B22">
    <cfRule type="duplicateValues" dxfId="268" priority="120738"/>
  </conditionalFormatting>
  <conditionalFormatting sqref="E8:E41">
    <cfRule type="duplicateValues" dxfId="267" priority="120740"/>
  </conditionalFormatting>
  <conditionalFormatting sqref="B5:B37">
    <cfRule type="duplicateValues" dxfId="266" priority="120742"/>
  </conditionalFormatting>
  <conditionalFormatting sqref="B91:B94">
    <cfRule type="duplicateValues" dxfId="265" priority="44"/>
  </conditionalFormatting>
  <conditionalFormatting sqref="B91:B94">
    <cfRule type="duplicateValues" dxfId="264" priority="43"/>
  </conditionalFormatting>
  <conditionalFormatting sqref="E91:E94">
    <cfRule type="duplicateValues" dxfId="263" priority="42"/>
  </conditionalFormatting>
  <conditionalFormatting sqref="E91:E94">
    <cfRule type="duplicateValues" dxfId="262" priority="41"/>
  </conditionalFormatting>
  <conditionalFormatting sqref="E91:E94">
    <cfRule type="duplicateValues" dxfId="261" priority="40"/>
  </conditionalFormatting>
  <conditionalFormatting sqref="B91:B94">
    <cfRule type="duplicateValues" dxfId="260" priority="39"/>
  </conditionalFormatting>
  <conditionalFormatting sqref="B91:B94">
    <cfRule type="duplicateValues" dxfId="259" priority="38"/>
  </conditionalFormatting>
  <conditionalFormatting sqref="E91:E94">
    <cfRule type="duplicateValues" dxfId="258" priority="37"/>
  </conditionalFormatting>
  <conditionalFormatting sqref="E91:E94">
    <cfRule type="duplicateValues" dxfId="257" priority="36"/>
  </conditionalFormatting>
  <conditionalFormatting sqref="E91:E94">
    <cfRule type="duplicateValues" dxfId="256" priority="35"/>
  </conditionalFormatting>
  <conditionalFormatting sqref="E91:E94">
    <cfRule type="duplicateValues" dxfId="255" priority="34"/>
  </conditionalFormatting>
  <conditionalFormatting sqref="E91:E94">
    <cfRule type="duplicateValues" dxfId="254" priority="33"/>
  </conditionalFormatting>
  <conditionalFormatting sqref="E91:E94">
    <cfRule type="duplicateValues" dxfId="253" priority="27"/>
    <cfRule type="duplicateValues" dxfId="252" priority="30"/>
    <cfRule type="duplicateValues" dxfId="251" priority="32"/>
  </conditionalFormatting>
  <conditionalFormatting sqref="B91:B94">
    <cfRule type="duplicateValues" dxfId="250" priority="31"/>
  </conditionalFormatting>
  <conditionalFormatting sqref="E91:E94">
    <cfRule type="duplicateValues" dxfId="249" priority="29"/>
  </conditionalFormatting>
  <conditionalFormatting sqref="B91:B94">
    <cfRule type="duplicateValues" dxfId="248" priority="28"/>
  </conditionalFormatting>
  <conditionalFormatting sqref="B91:B94">
    <cfRule type="duplicateValues" dxfId="247" priority="26"/>
  </conditionalFormatting>
  <conditionalFormatting sqref="E1:E94 E97:E1048576">
    <cfRule type="duplicateValues" dxfId="246" priority="25"/>
  </conditionalFormatting>
  <conditionalFormatting sqref="B1:B94 B97:B1048576">
    <cfRule type="duplicateValues" dxfId="245" priority="24"/>
  </conditionalFormatting>
  <conditionalFormatting sqref="B95:B96">
    <cfRule type="duplicateValues" dxfId="244" priority="23"/>
  </conditionalFormatting>
  <conditionalFormatting sqref="B95:B96">
    <cfRule type="duplicateValues" dxfId="243" priority="22"/>
  </conditionalFormatting>
  <conditionalFormatting sqref="E95:E96">
    <cfRule type="duplicateValues" dxfId="242" priority="21"/>
  </conditionalFormatting>
  <conditionalFormatting sqref="E95:E96">
    <cfRule type="duplicateValues" dxfId="241" priority="20"/>
  </conditionalFormatting>
  <conditionalFormatting sqref="E95:E96">
    <cfRule type="duplicateValues" dxfId="240" priority="19"/>
  </conditionalFormatting>
  <conditionalFormatting sqref="B95:B96">
    <cfRule type="duplicateValues" dxfId="239" priority="18"/>
  </conditionalFormatting>
  <conditionalFormatting sqref="B95:B96">
    <cfRule type="duplicateValues" dxfId="238" priority="17"/>
  </conditionalFormatting>
  <conditionalFormatting sqref="E95:E96">
    <cfRule type="duplicateValues" dxfId="237" priority="16"/>
  </conditionalFormatting>
  <conditionalFormatting sqref="E95:E96">
    <cfRule type="duplicateValues" dxfId="236" priority="15"/>
  </conditionalFormatting>
  <conditionalFormatting sqref="E95:E96">
    <cfRule type="duplicateValues" dxfId="235" priority="14"/>
  </conditionalFormatting>
  <conditionalFormatting sqref="E95:E96">
    <cfRule type="duplicateValues" dxfId="234" priority="13"/>
  </conditionalFormatting>
  <conditionalFormatting sqref="E95:E96">
    <cfRule type="duplicateValues" dxfId="233" priority="12"/>
  </conditionalFormatting>
  <conditionalFormatting sqref="E95:E96">
    <cfRule type="duplicateValues" dxfId="232" priority="6"/>
    <cfRule type="duplicateValues" dxfId="231" priority="9"/>
    <cfRule type="duplicateValues" dxfId="230" priority="11"/>
  </conditionalFormatting>
  <conditionalFormatting sqref="B95:B96">
    <cfRule type="duplicateValues" dxfId="229" priority="10"/>
  </conditionalFormatting>
  <conditionalFormatting sqref="E95:E96">
    <cfRule type="duplicateValues" dxfId="228" priority="8"/>
  </conditionalFormatting>
  <conditionalFormatting sqref="B95:B96">
    <cfRule type="duplicateValues" dxfId="227" priority="7"/>
  </conditionalFormatting>
  <conditionalFormatting sqref="B95:B96">
    <cfRule type="duplicateValues" dxfId="226" priority="5"/>
  </conditionalFormatting>
  <conditionalFormatting sqref="E95:E96">
    <cfRule type="duplicateValues" dxfId="225" priority="4"/>
  </conditionalFormatting>
  <conditionalFormatting sqref="B95:B96">
    <cfRule type="duplicateValues" dxfId="224" priority="3"/>
  </conditionalFormatting>
  <conditionalFormatting sqref="E1:E1048576">
    <cfRule type="duplicateValues" dxfId="223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4" zoomScale="80" zoomScaleNormal="80" workbookViewId="0">
      <selection activeCell="D56" sqref="D56:E56"/>
    </sheetView>
  </sheetViews>
  <sheetFormatPr baseColWidth="10" defaultColWidth="52.7109375" defaultRowHeight="15" x14ac:dyDescent="0.25"/>
  <cols>
    <col min="1" max="1" width="40.7109375" style="101" customWidth="1"/>
    <col min="2" max="2" width="18.28515625" style="109" customWidth="1"/>
    <col min="3" max="3" width="52.7109375" style="101"/>
    <col min="4" max="4" width="36.5703125" style="101" bestFit="1" customWidth="1"/>
    <col min="5" max="5" width="20" style="101" customWidth="1"/>
    <col min="6" max="16384" width="52.7109375" style="101"/>
  </cols>
  <sheetData>
    <row r="1" spans="1:5" ht="22.5" x14ac:dyDescent="0.25">
      <c r="A1" s="138" t="s">
        <v>2158</v>
      </c>
      <c r="B1" s="139"/>
      <c r="C1" s="139"/>
      <c r="D1" s="139"/>
      <c r="E1" s="140"/>
    </row>
    <row r="2" spans="1:5" ht="25.5" x14ac:dyDescent="0.25">
      <c r="A2" s="141" t="s">
        <v>2474</v>
      </c>
      <c r="B2" s="142"/>
      <c r="C2" s="142"/>
      <c r="D2" s="142"/>
      <c r="E2" s="143"/>
    </row>
    <row r="3" spans="1:5" ht="18" x14ac:dyDescent="0.25">
      <c r="B3" s="102"/>
      <c r="C3" s="102"/>
      <c r="D3" s="102"/>
      <c r="E3" s="118"/>
    </row>
    <row r="4" spans="1:5" ht="18.75" thickBot="1" x14ac:dyDescent="0.3">
      <c r="A4" s="115" t="s">
        <v>2423</v>
      </c>
      <c r="B4" s="117">
        <v>44269.25</v>
      </c>
      <c r="C4" s="102"/>
      <c r="D4" s="102"/>
      <c r="E4" s="119"/>
    </row>
    <row r="5" spans="1:5" ht="18.75" thickBot="1" x14ac:dyDescent="0.3">
      <c r="A5" s="115" t="s">
        <v>2424</v>
      </c>
      <c r="B5" s="117">
        <v>44269.708333333336</v>
      </c>
      <c r="C5" s="116"/>
      <c r="D5" s="102"/>
      <c r="E5" s="119"/>
    </row>
    <row r="6" spans="1:5" ht="18" x14ac:dyDescent="0.25">
      <c r="B6" s="102"/>
      <c r="C6" s="102"/>
      <c r="D6" s="102"/>
      <c r="E6" s="121"/>
    </row>
    <row r="7" spans="1:5" ht="18" x14ac:dyDescent="0.25">
      <c r="A7" s="144" t="s">
        <v>2425</v>
      </c>
      <c r="B7" s="145"/>
      <c r="C7" s="145"/>
      <c r="D7" s="145"/>
      <c r="E7" s="146"/>
    </row>
    <row r="8" spans="1:5" ht="18" x14ac:dyDescent="0.25">
      <c r="A8" s="103" t="s">
        <v>15</v>
      </c>
      <c r="B8" s="104" t="s">
        <v>2426</v>
      </c>
      <c r="C8" s="103" t="s">
        <v>46</v>
      </c>
      <c r="D8" s="120" t="s">
        <v>2432</v>
      </c>
      <c r="E8" s="120" t="s">
        <v>2427</v>
      </c>
    </row>
    <row r="9" spans="1:5" ht="18" x14ac:dyDescent="0.25">
      <c r="A9" s="110" t="str">
        <f>VLOOKUP(B9,'[1]LISTADO ATM'!$A$2:$C$820,3,0)</f>
        <v>NORTE</v>
      </c>
      <c r="B9" s="105">
        <v>189</v>
      </c>
      <c r="C9" s="105" t="str">
        <f>VLOOKUP(B9,'[1]LISTADO ATM'!$A$2:$B$820,2,0)</f>
        <v xml:space="preserve">ATM Comando Regional Cibao Central P.N. </v>
      </c>
      <c r="D9" s="126" t="s">
        <v>2496</v>
      </c>
      <c r="E9" s="125">
        <v>335820858</v>
      </c>
    </row>
    <row r="10" spans="1:5" ht="18" x14ac:dyDescent="0.25">
      <c r="A10" s="110" t="str">
        <f>VLOOKUP(B10,'[1]LISTADO ATM'!$A$2:$C$820,3,0)</f>
        <v>NORTE</v>
      </c>
      <c r="B10" s="105">
        <v>315</v>
      </c>
      <c r="C10" s="105" t="str">
        <f>VLOOKUP(B10,'[1]LISTADO ATM'!$A$2:$B$820,2,0)</f>
        <v xml:space="preserve">ATM Oficina Estrella Sadalá </v>
      </c>
      <c r="D10" s="126" t="s">
        <v>2496</v>
      </c>
      <c r="E10" s="128">
        <v>335820845</v>
      </c>
    </row>
    <row r="11" spans="1:5" ht="18" x14ac:dyDescent="0.25">
      <c r="A11" s="110" t="e">
        <f>VLOOKUP(B11,'[1]LISTADO ATM'!$A$2:$C$820,3,0)</f>
        <v>#N/A</v>
      </c>
      <c r="B11" s="105"/>
      <c r="C11" s="105" t="e">
        <f>VLOOKUP(B11,'[1]LISTADO ATM'!$A$2:$B$820,2,0)</f>
        <v>#N/A</v>
      </c>
      <c r="D11" s="126"/>
      <c r="E11" s="125"/>
    </row>
    <row r="12" spans="1:5" ht="18" x14ac:dyDescent="0.25">
      <c r="A12" s="110" t="e">
        <f>VLOOKUP(B12,'[1]LISTADO ATM'!$A$2:$C$820,3,0)</f>
        <v>#N/A</v>
      </c>
      <c r="B12" s="105"/>
      <c r="C12" s="105" t="e">
        <f>VLOOKUP(B12,'[1]LISTADO ATM'!$A$2:$B$820,2,0)</f>
        <v>#N/A</v>
      </c>
      <c r="D12" s="126"/>
      <c r="E12" s="125"/>
    </row>
    <row r="13" spans="1:5" ht="18" x14ac:dyDescent="0.25">
      <c r="A13" s="110" t="e">
        <f>VLOOKUP(B13,'[1]LISTADO ATM'!$A$2:$C$820,3,0)</f>
        <v>#N/A</v>
      </c>
      <c r="B13" s="105"/>
      <c r="C13" s="105" t="e">
        <f>VLOOKUP(B13,'[1]LISTADO ATM'!$A$2:$B$820,2,0)</f>
        <v>#N/A</v>
      </c>
      <c r="D13" s="126"/>
      <c r="E13" s="170"/>
    </row>
    <row r="14" spans="1:5" ht="18" x14ac:dyDescent="0.25">
      <c r="A14" s="110" t="e">
        <f>VLOOKUP(B14,'[1]LISTADO ATM'!$A$2:$C$820,3,0)</f>
        <v>#N/A</v>
      </c>
      <c r="B14" s="105"/>
      <c r="C14" s="105" t="e">
        <f>VLOOKUP(B14,'[1]LISTADO ATM'!$A$2:$B$820,2,0)</f>
        <v>#N/A</v>
      </c>
      <c r="D14" s="126"/>
      <c r="E14" s="170"/>
    </row>
    <row r="15" spans="1:5" ht="18.75" thickBot="1" x14ac:dyDescent="0.3">
      <c r="A15" s="107" t="s">
        <v>2428</v>
      </c>
      <c r="B15" s="113">
        <f>COUNT(B9:B14)</f>
        <v>2</v>
      </c>
      <c r="C15" s="136"/>
      <c r="D15" s="147"/>
      <c r="E15" s="137"/>
    </row>
    <row r="16" spans="1:5" ht="15.75" thickBot="1" x14ac:dyDescent="0.3">
      <c r="E16" s="109"/>
    </row>
    <row r="17" spans="1:5" ht="18.75" thickBot="1" x14ac:dyDescent="0.3">
      <c r="A17" s="148" t="s">
        <v>2430</v>
      </c>
      <c r="B17" s="149"/>
      <c r="C17" s="149"/>
      <c r="D17" s="149"/>
      <c r="E17" s="150"/>
    </row>
    <row r="18" spans="1:5" ht="18" x14ac:dyDescent="0.25">
      <c r="A18" s="103" t="s">
        <v>15</v>
      </c>
      <c r="B18" s="103" t="s">
        <v>2426</v>
      </c>
      <c r="C18" s="104" t="s">
        <v>46</v>
      </c>
      <c r="D18" s="104" t="s">
        <v>2432</v>
      </c>
      <c r="E18" s="104" t="s">
        <v>2427</v>
      </c>
    </row>
    <row r="19" spans="1:5" ht="18" x14ac:dyDescent="0.25">
      <c r="A19" s="110" t="str">
        <f>VLOOKUP(B19,'[1]LISTADO ATM'!$A$2:$C$820,3,0)</f>
        <v>DISTRITO NACIONAL</v>
      </c>
      <c r="B19" s="105">
        <v>160</v>
      </c>
      <c r="C19" s="105" t="str">
        <f>VLOOKUP(B19,'[1]LISTADO ATM'!$A$2:$B$820,2,0)</f>
        <v xml:space="preserve">ATM Oficina Herrera </v>
      </c>
      <c r="D19" s="123" t="s">
        <v>2454</v>
      </c>
      <c r="E19" s="128">
        <v>335820525</v>
      </c>
    </row>
    <row r="20" spans="1:5" ht="18" x14ac:dyDescent="0.25">
      <c r="A20" s="110" t="str">
        <f>VLOOKUP(B20,'[1]LISTADO ATM'!$A$2:$C$820,3,0)</f>
        <v>SUR</v>
      </c>
      <c r="B20" s="105">
        <v>870</v>
      </c>
      <c r="C20" s="105" t="str">
        <f>VLOOKUP(B20,'[1]LISTADO ATM'!$A$2:$B$820,2,0)</f>
        <v xml:space="preserve">ATM Willbes Dominicana (Barahona) </v>
      </c>
      <c r="D20" s="123" t="s">
        <v>2454</v>
      </c>
      <c r="E20" s="128">
        <v>335820721</v>
      </c>
    </row>
    <row r="21" spans="1:5" ht="18" x14ac:dyDescent="0.25">
      <c r="A21" s="110" t="str">
        <f>VLOOKUP(B21,'[1]LISTADO ATM'!$A$2:$C$820,3,0)</f>
        <v>DISTRITO NACIONAL</v>
      </c>
      <c r="B21" s="105">
        <v>494</v>
      </c>
      <c r="C21" s="105" t="str">
        <f>VLOOKUP(B21,'[1]LISTADO ATM'!$A$2:$B$820,2,0)</f>
        <v xml:space="preserve">ATM Oficina Blue Mall </v>
      </c>
      <c r="D21" s="123" t="s">
        <v>2454</v>
      </c>
      <c r="E21" s="128">
        <v>335820761</v>
      </c>
    </row>
    <row r="22" spans="1:5" ht="18" x14ac:dyDescent="0.25">
      <c r="A22" s="110" t="str">
        <f>VLOOKUP(B22,'[1]LISTADO ATM'!$A$2:$C$820,3,0)</f>
        <v>DISTRITO NACIONAL</v>
      </c>
      <c r="B22" s="105">
        <v>554</v>
      </c>
      <c r="C22" s="105" t="str">
        <f>VLOOKUP(B22,'[1]LISTADO ATM'!$A$2:$B$820,2,0)</f>
        <v xml:space="preserve">ATM Oficina Isabel La Católica I </v>
      </c>
      <c r="D22" s="123" t="s">
        <v>2454</v>
      </c>
      <c r="E22" s="128">
        <v>335820838</v>
      </c>
    </row>
    <row r="23" spans="1:5" ht="18" x14ac:dyDescent="0.25">
      <c r="A23" s="110" t="str">
        <f>VLOOKUP(B23,'[1]LISTADO ATM'!$A$2:$C$820,3,0)</f>
        <v>NORTE</v>
      </c>
      <c r="B23" s="105">
        <v>712</v>
      </c>
      <c r="C23" s="105" t="str">
        <f>VLOOKUP(B23,'[1]LISTADO ATM'!$A$2:$B$820,2,0)</f>
        <v xml:space="preserve">ATM Oficina Imbert </v>
      </c>
      <c r="D23" s="123" t="s">
        <v>2454</v>
      </c>
      <c r="E23" s="128">
        <v>335820852</v>
      </c>
    </row>
    <row r="24" spans="1:5" ht="18" x14ac:dyDescent="0.25">
      <c r="A24" s="110" t="str">
        <f>VLOOKUP(B24,'[1]LISTADO ATM'!$A$2:$C$820,3,0)</f>
        <v>DISTRITO NACIONAL</v>
      </c>
      <c r="B24" s="105">
        <v>566</v>
      </c>
      <c r="C24" s="105" t="str">
        <f>VLOOKUP(B24,'[1]LISTADO ATM'!$A$2:$B$820,2,0)</f>
        <v xml:space="preserve">ATM Hiper Olé Aut. Duarte </v>
      </c>
      <c r="D24" s="123" t="s">
        <v>2454</v>
      </c>
      <c r="E24" s="128">
        <v>335820860</v>
      </c>
    </row>
    <row r="25" spans="1:5" ht="18" x14ac:dyDescent="0.25">
      <c r="A25" s="110" t="str">
        <f>VLOOKUP(B25,'[1]LISTADO ATM'!$A$2:$C$820,3,0)</f>
        <v>SUR</v>
      </c>
      <c r="B25" s="105">
        <v>252</v>
      </c>
      <c r="C25" s="105" t="str">
        <f>VLOOKUP(B25,'[1]LISTADO ATM'!$A$2:$B$820,2,0)</f>
        <v xml:space="preserve">ATM Banco Agrícola (Barahona) </v>
      </c>
      <c r="D25" s="123" t="s">
        <v>2454</v>
      </c>
      <c r="E25" s="128">
        <v>335820870</v>
      </c>
    </row>
    <row r="26" spans="1:5" ht="18" x14ac:dyDescent="0.25">
      <c r="A26" s="110" t="str">
        <f>VLOOKUP(B26,'[1]LISTADO ATM'!$A$2:$C$820,3,0)</f>
        <v>ESTE</v>
      </c>
      <c r="B26" s="105">
        <v>211</v>
      </c>
      <c r="C26" s="105" t="str">
        <f>VLOOKUP(B26,'[1]LISTADO ATM'!$A$2:$B$820,2,0)</f>
        <v xml:space="preserve">ATM Oficina La Romana I </v>
      </c>
      <c r="D26" s="123" t="s">
        <v>2454</v>
      </c>
      <c r="E26" s="128">
        <v>335820887</v>
      </c>
    </row>
    <row r="27" spans="1:5" ht="18" x14ac:dyDescent="0.25">
      <c r="A27" s="110" t="str">
        <f>VLOOKUP(B27,'[1]LISTADO ATM'!$A$2:$C$820,3,0)</f>
        <v>ESTE</v>
      </c>
      <c r="B27" s="105">
        <v>268</v>
      </c>
      <c r="C27" s="105" t="str">
        <f>VLOOKUP(B27,'[1]LISTADO ATM'!$A$2:$B$820,2,0)</f>
        <v xml:space="preserve">ATM Autobanco La Altagracia (Higuey) </v>
      </c>
      <c r="D27" s="123" t="s">
        <v>2454</v>
      </c>
      <c r="E27" s="128">
        <v>335820935</v>
      </c>
    </row>
    <row r="28" spans="1:5" ht="18" x14ac:dyDescent="0.25">
      <c r="A28" s="110" t="str">
        <f>VLOOKUP(B28,'[1]LISTADO ATM'!$A$2:$C$820,3,0)</f>
        <v>DISTRITO NACIONAL</v>
      </c>
      <c r="B28" s="105">
        <v>32</v>
      </c>
      <c r="C28" s="105" t="str">
        <f>VLOOKUP(B28,'[1]LISTADO ATM'!$A$2:$B$820,2,0)</f>
        <v xml:space="preserve">ATM Oficina San Martín II </v>
      </c>
      <c r="D28" s="123" t="s">
        <v>2454</v>
      </c>
      <c r="E28" s="128">
        <v>335820937</v>
      </c>
    </row>
    <row r="29" spans="1:5" ht="18" x14ac:dyDescent="0.25">
      <c r="A29" s="110" t="str">
        <f>VLOOKUP(B29,'[1]LISTADO ATM'!$A$2:$C$820,3,0)</f>
        <v>DISTRITO NACIONAL</v>
      </c>
      <c r="B29" s="105">
        <v>698</v>
      </c>
      <c r="C29" s="105" t="str">
        <f>VLOOKUP(B29,'[1]LISTADO ATM'!$A$2:$B$820,2,0)</f>
        <v>ATM Parador Bellamar</v>
      </c>
      <c r="D29" s="123" t="s">
        <v>2454</v>
      </c>
      <c r="E29" s="128">
        <v>335820946</v>
      </c>
    </row>
    <row r="30" spans="1:5" ht="18" x14ac:dyDescent="0.25">
      <c r="A30" s="110" t="str">
        <f>VLOOKUP(B30,'[1]LISTADO ATM'!$A$2:$C$820,3,0)</f>
        <v>DISTRITO NACIONAL</v>
      </c>
      <c r="B30" s="105">
        <v>721</v>
      </c>
      <c r="C30" s="105" t="str">
        <f>VLOOKUP(B30,'[1]LISTADO ATM'!$A$2:$B$820,2,0)</f>
        <v xml:space="preserve">ATM Oficina Charles de Gaulle II </v>
      </c>
      <c r="D30" s="123" t="s">
        <v>2454</v>
      </c>
      <c r="E30" s="128">
        <v>335820950</v>
      </c>
    </row>
    <row r="31" spans="1:5" ht="18" x14ac:dyDescent="0.25">
      <c r="A31" s="110" t="e">
        <f>VLOOKUP(B31,'[1]LISTADO ATM'!$A$2:$C$820,3,0)</f>
        <v>#N/A</v>
      </c>
      <c r="B31" s="105"/>
      <c r="C31" s="105" t="e">
        <f>VLOOKUP(B31,'[1]LISTADO ATM'!$A$2:$B$820,2,0)</f>
        <v>#N/A</v>
      </c>
      <c r="D31" s="123"/>
      <c r="E31" s="128"/>
    </row>
    <row r="32" spans="1:5" ht="18" x14ac:dyDescent="0.25">
      <c r="A32" s="110" t="e">
        <f>VLOOKUP(B32,'[1]LISTADO ATM'!$A$2:$C$820,3,0)</f>
        <v>#N/A</v>
      </c>
      <c r="B32" s="105"/>
      <c r="C32" s="105" t="e">
        <f>VLOOKUP(B32,'[1]LISTADO ATM'!$A$2:$B$820,2,0)</f>
        <v>#N/A</v>
      </c>
      <c r="D32" s="123"/>
      <c r="E32" s="128"/>
    </row>
    <row r="33" spans="1:5" ht="18.75" thickBot="1" x14ac:dyDescent="0.3">
      <c r="A33" s="111" t="s">
        <v>2428</v>
      </c>
      <c r="B33" s="113">
        <f>COUNT(B19:B32)</f>
        <v>12</v>
      </c>
      <c r="C33" s="122"/>
      <c r="D33" s="122"/>
      <c r="E33" s="122"/>
    </row>
    <row r="34" spans="1:5" ht="15.75" thickBot="1" x14ac:dyDescent="0.3">
      <c r="E34" s="109"/>
    </row>
    <row r="35" spans="1:5" ht="18.75" thickBot="1" x14ac:dyDescent="0.3">
      <c r="A35" s="148" t="s">
        <v>2503</v>
      </c>
      <c r="B35" s="149"/>
      <c r="C35" s="149"/>
      <c r="D35" s="149"/>
      <c r="E35" s="150"/>
    </row>
    <row r="36" spans="1:5" ht="18" x14ac:dyDescent="0.25">
      <c r="A36" s="103" t="s">
        <v>15</v>
      </c>
      <c r="B36" s="103" t="s">
        <v>2426</v>
      </c>
      <c r="C36" s="104" t="s">
        <v>46</v>
      </c>
      <c r="D36" s="104" t="s">
        <v>2432</v>
      </c>
      <c r="E36" s="104" t="s">
        <v>2427</v>
      </c>
    </row>
    <row r="37" spans="1:5" ht="18" x14ac:dyDescent="0.25">
      <c r="A37" s="110" t="str">
        <f>VLOOKUP(B37,'[1]LISTADO ATM'!$A$2:$C$820,3,0)</f>
        <v>DISTRITO NACIONAL</v>
      </c>
      <c r="B37" s="105">
        <v>971</v>
      </c>
      <c r="C37" s="105" t="str">
        <f>VLOOKUP(B37,'[1]LISTADO ATM'!$A$2:$B$820,2,0)</f>
        <v xml:space="preserve">ATM Club Banreservas I </v>
      </c>
      <c r="D37" s="105" t="s">
        <v>2494</v>
      </c>
      <c r="E37" s="125">
        <v>335820859</v>
      </c>
    </row>
    <row r="38" spans="1:5" ht="18" x14ac:dyDescent="0.25">
      <c r="A38" s="110" t="str">
        <f>VLOOKUP(B38,'[1]LISTADO ATM'!$A$2:$C$820,3,0)</f>
        <v>DISTRITO NACIONAL</v>
      </c>
      <c r="B38" s="105">
        <v>314</v>
      </c>
      <c r="C38" s="105" t="str">
        <f>VLOOKUP(B38,'[1]LISTADO ATM'!$A$2:$B$820,2,0)</f>
        <v xml:space="preserve">ATM UNP Cambita Garabito (San Cristóbal) </v>
      </c>
      <c r="D38" s="105" t="s">
        <v>2494</v>
      </c>
      <c r="E38" s="125">
        <v>335820882</v>
      </c>
    </row>
    <row r="39" spans="1:5" ht="18" x14ac:dyDescent="0.25">
      <c r="A39" s="110" t="str">
        <f>VLOOKUP(B39,'[1]LISTADO ATM'!$A$2:$C$820,3,0)</f>
        <v>SUR</v>
      </c>
      <c r="B39" s="105">
        <v>6</v>
      </c>
      <c r="C39" s="105" t="str">
        <f>VLOOKUP(B39,'[1]LISTADO ATM'!$A$2:$B$820,2,0)</f>
        <v xml:space="preserve">ATM Plaza WAO San Juan </v>
      </c>
      <c r="D39" s="105" t="s">
        <v>2494</v>
      </c>
      <c r="E39" s="125">
        <v>335820934</v>
      </c>
    </row>
    <row r="40" spans="1:5" ht="18" x14ac:dyDescent="0.25">
      <c r="A40" s="110" t="e">
        <f>VLOOKUP(B40,'[1]LISTADO ATM'!$A$2:$C$820,3,0)</f>
        <v>#N/A</v>
      </c>
      <c r="B40" s="167"/>
      <c r="C40" s="105" t="e">
        <f>VLOOKUP(B40,'[1]LISTADO ATM'!$A$2:$B$820,2,0)</f>
        <v>#N/A</v>
      </c>
      <c r="D40" s="105" t="s">
        <v>2494</v>
      </c>
      <c r="E40" s="125"/>
    </row>
    <row r="41" spans="1:5" ht="18.75" thickBot="1" x14ac:dyDescent="0.3">
      <c r="A41" s="107" t="s">
        <v>2428</v>
      </c>
      <c r="B41" s="113">
        <f>COUNT(B37:B39)</f>
        <v>3</v>
      </c>
      <c r="C41" s="122"/>
      <c r="D41" s="106"/>
      <c r="E41" s="124"/>
    </row>
    <row r="42" spans="1:5" ht="15.75" thickBot="1" x14ac:dyDescent="0.3">
      <c r="E42" s="109"/>
    </row>
    <row r="43" spans="1:5" ht="18.75" thickBot="1" x14ac:dyDescent="0.3">
      <c r="A43" s="151" t="s">
        <v>2429</v>
      </c>
      <c r="B43" s="152"/>
      <c r="E43" s="109"/>
    </row>
    <row r="44" spans="1:5" ht="18.75" thickBot="1" x14ac:dyDescent="0.3">
      <c r="A44" s="153">
        <f>+B33+B41</f>
        <v>15</v>
      </c>
      <c r="B44" s="154"/>
    </row>
    <row r="45" spans="1:5" ht="15.75" thickBot="1" x14ac:dyDescent="0.3">
      <c r="E45" s="109"/>
    </row>
    <row r="46" spans="1:5" ht="18.75" thickBot="1" x14ac:dyDescent="0.3">
      <c r="A46" s="148" t="s">
        <v>2431</v>
      </c>
      <c r="B46" s="149"/>
      <c r="C46" s="149"/>
      <c r="D46" s="149"/>
      <c r="E46" s="150"/>
    </row>
    <row r="47" spans="1:5" ht="18" x14ac:dyDescent="0.25">
      <c r="A47" s="114" t="s">
        <v>15</v>
      </c>
      <c r="B47" s="114" t="s">
        <v>2426</v>
      </c>
      <c r="C47" s="108" t="s">
        <v>46</v>
      </c>
      <c r="D47" s="155" t="s">
        <v>2432</v>
      </c>
      <c r="E47" s="156"/>
    </row>
    <row r="48" spans="1:5" ht="18" x14ac:dyDescent="0.25">
      <c r="A48" s="105" t="str">
        <f>VLOOKUP(B48,'[1]LISTADO ATM'!$A$2:$C$820,3,0)</f>
        <v>DISTRITO NACIONAL</v>
      </c>
      <c r="B48" s="105">
        <v>575</v>
      </c>
      <c r="C48" s="110" t="str">
        <f>VLOOKUP(B48,'[1]LISTADO ATM'!$A$2:$B$820,2,0)</f>
        <v xml:space="preserve">ATM EDESUR Tiradentes </v>
      </c>
      <c r="D48" s="134" t="s">
        <v>2506</v>
      </c>
      <c r="E48" s="135"/>
    </row>
    <row r="49" spans="1:5" ht="18" x14ac:dyDescent="0.25">
      <c r="A49" s="105" t="str">
        <f>VLOOKUP(B49,'[1]LISTADO ATM'!$A$2:$C$820,3,0)</f>
        <v>DISTRITO NACIONAL</v>
      </c>
      <c r="B49" s="105">
        <v>443</v>
      </c>
      <c r="C49" s="110" t="str">
        <f>VLOOKUP(B49,'[1]LISTADO ATM'!$A$2:$B$820,2,0)</f>
        <v xml:space="preserve">ATM Edificio San Rafael </v>
      </c>
      <c r="D49" s="134" t="s">
        <v>2499</v>
      </c>
      <c r="E49" s="135"/>
    </row>
    <row r="50" spans="1:5" ht="18" x14ac:dyDescent="0.25">
      <c r="A50" s="105" t="str">
        <f>VLOOKUP(B50,'[1]LISTADO ATM'!$A$2:$C$820,3,0)</f>
        <v>DISTRITO NACIONAL</v>
      </c>
      <c r="B50" s="105">
        <v>722</v>
      </c>
      <c r="C50" s="110" t="str">
        <f>VLOOKUP(B50,'[1]LISTADO ATM'!$A$2:$B$820,2,0)</f>
        <v xml:space="preserve">ATM Oficina Charles de Gaulle III </v>
      </c>
      <c r="D50" s="134" t="s">
        <v>2506</v>
      </c>
      <c r="E50" s="135"/>
    </row>
    <row r="51" spans="1:5" ht="18" x14ac:dyDescent="0.25">
      <c r="A51" s="105" t="str">
        <f>VLOOKUP(B51,'[1]LISTADO ATM'!$A$2:$C$820,3,0)</f>
        <v>DISTRITO NACIONAL</v>
      </c>
      <c r="B51" s="105">
        <v>600</v>
      </c>
      <c r="C51" s="110" t="str">
        <f>VLOOKUP(B51,'[1]LISTADO ATM'!$A$2:$B$820,2,0)</f>
        <v>ATM S/M Bravo Hipica</v>
      </c>
      <c r="D51" s="134" t="s">
        <v>2510</v>
      </c>
      <c r="E51" s="135"/>
    </row>
    <row r="52" spans="1:5" ht="18" x14ac:dyDescent="0.25">
      <c r="A52" s="105" t="str">
        <f>VLOOKUP(B52,'[1]LISTADO ATM'!$A$2:$C$820,3,0)</f>
        <v>DISTRITO NACIONAL</v>
      </c>
      <c r="B52" s="105">
        <v>979</v>
      </c>
      <c r="C52" s="110" t="str">
        <f>VLOOKUP(B52,'[1]LISTADO ATM'!$A$2:$B$820,2,0)</f>
        <v xml:space="preserve">ATM Oficina Luperón I </v>
      </c>
      <c r="D52" s="134" t="s">
        <v>2499</v>
      </c>
      <c r="E52" s="135"/>
    </row>
    <row r="53" spans="1:5" ht="18" x14ac:dyDescent="0.25">
      <c r="A53" s="105" t="str">
        <f>VLOOKUP(B53,'[1]LISTADO ATM'!$A$2:$C$820,3,0)</f>
        <v>DISTRITO NACIONAL</v>
      </c>
      <c r="B53" s="105">
        <v>559</v>
      </c>
      <c r="C53" s="110" t="str">
        <f>VLOOKUP(B53,'[1]LISTADO ATM'!$A$2:$B$820,2,0)</f>
        <v xml:space="preserve">ATM UNP Metro I </v>
      </c>
      <c r="D53" s="134" t="s">
        <v>2499</v>
      </c>
      <c r="E53" s="135"/>
    </row>
    <row r="54" spans="1:5" ht="18" x14ac:dyDescent="0.25">
      <c r="A54" s="105" t="str">
        <f>VLOOKUP(B54,'[1]LISTADO ATM'!$A$2:$C$820,3,0)</f>
        <v>NORTE</v>
      </c>
      <c r="B54" s="105">
        <v>256</v>
      </c>
      <c r="C54" s="110" t="str">
        <f>VLOOKUP(B54,'[1]LISTADO ATM'!$A$2:$B$820,2,0)</f>
        <v xml:space="preserve">ATM Oficina Licey Al Medio </v>
      </c>
      <c r="D54" s="134" t="s">
        <v>2499</v>
      </c>
      <c r="E54" s="135"/>
    </row>
    <row r="55" spans="1:5" ht="18" x14ac:dyDescent="0.25">
      <c r="A55" s="105" t="str">
        <f>VLOOKUP(B55,'[1]LISTADO ATM'!$A$2:$C$820,3,0)</f>
        <v>DISTRITO NACIONAL</v>
      </c>
      <c r="B55" s="105">
        <v>714</v>
      </c>
      <c r="C55" s="110" t="str">
        <f>VLOOKUP(B55,'[1]LISTADO ATM'!$A$2:$B$820,2,0)</f>
        <v xml:space="preserve">ATM Hospital de Herrera </v>
      </c>
      <c r="D55" s="134" t="s">
        <v>2506</v>
      </c>
      <c r="E55" s="135"/>
    </row>
    <row r="56" spans="1:5" ht="18" x14ac:dyDescent="0.25">
      <c r="A56" s="105" t="str">
        <f>VLOOKUP(B56,'[1]LISTADO ATM'!$A$2:$C$820,3,0)</f>
        <v>DISTRITO NACIONAL</v>
      </c>
      <c r="B56" s="105">
        <v>325</v>
      </c>
      <c r="C56" s="110" t="str">
        <f>VLOOKUP(B56,'[1]LISTADO ATM'!$A$2:$B$820,2,0)</f>
        <v>ATM Casa Edwin</v>
      </c>
      <c r="D56" s="134" t="s">
        <v>2499</v>
      </c>
      <c r="E56" s="135"/>
    </row>
    <row r="57" spans="1:5" ht="18" x14ac:dyDescent="0.25">
      <c r="A57" s="105" t="str">
        <f>VLOOKUP(B57,'[1]LISTADO ATM'!$A$2:$C$820,3,0)</f>
        <v>NORTE</v>
      </c>
      <c r="B57" s="105">
        <v>760</v>
      </c>
      <c r="C57" s="110" t="str">
        <f>VLOOKUP(B57,'[1]LISTADO ATM'!$A$2:$B$820,2,0)</f>
        <v xml:space="preserve">ATM UNP Cruce Guayacanes (Mao) </v>
      </c>
      <c r="D57" s="134" t="s">
        <v>2499</v>
      </c>
      <c r="E57" s="135"/>
    </row>
    <row r="58" spans="1:5" ht="18" x14ac:dyDescent="0.25">
      <c r="A58" s="105" t="str">
        <f>VLOOKUP(B58,'[1]LISTADO ATM'!$A$2:$C$820,3,0)</f>
        <v>SUR</v>
      </c>
      <c r="B58" s="105">
        <v>783</v>
      </c>
      <c r="C58" s="110" t="str">
        <f>VLOOKUP(B58,'[1]LISTADO ATM'!$A$2:$B$820,2,0)</f>
        <v xml:space="preserve">ATM Autobanco Alfa y Omega (Barahona) </v>
      </c>
      <c r="D58" s="134" t="s">
        <v>2499</v>
      </c>
      <c r="E58" s="135"/>
    </row>
    <row r="59" spans="1:5" ht="18" x14ac:dyDescent="0.25">
      <c r="A59" s="105" t="str">
        <f>VLOOKUP(B59,'[1]LISTADO ATM'!$A$2:$C$820,3,0)</f>
        <v>SUR</v>
      </c>
      <c r="B59" s="105">
        <v>984</v>
      </c>
      <c r="C59" s="110" t="str">
        <f>VLOOKUP(B59,'[1]LISTADO ATM'!$A$2:$B$820,2,0)</f>
        <v xml:space="preserve">ATM Oficina Neiba II </v>
      </c>
      <c r="D59" s="134" t="s">
        <v>2499</v>
      </c>
      <c r="E59" s="135"/>
    </row>
    <row r="60" spans="1:5" ht="18" x14ac:dyDescent="0.25">
      <c r="A60" s="105" t="e">
        <f>VLOOKUP(B60,'[1]LISTADO ATM'!$A$2:$C$820,3,0)</f>
        <v>#N/A</v>
      </c>
      <c r="B60" s="105"/>
      <c r="C60" s="110" t="e">
        <f>VLOOKUP(B60,'[1]LISTADO ATM'!$A$2:$B$820,2,0)</f>
        <v>#N/A</v>
      </c>
      <c r="D60" s="129"/>
      <c r="E60" s="130"/>
    </row>
    <row r="61" spans="1:5" ht="18.75" thickBot="1" x14ac:dyDescent="0.3">
      <c r="A61" s="107" t="s">
        <v>2428</v>
      </c>
      <c r="B61" s="113">
        <f>COUNT(B48:B60)</f>
        <v>12</v>
      </c>
      <c r="C61" s="122"/>
      <c r="D61" s="136"/>
      <c r="E61" s="137"/>
    </row>
  </sheetData>
  <mergeCells count="23">
    <mergeCell ref="D50:E50"/>
    <mergeCell ref="D51:E51"/>
    <mergeCell ref="D52:E52"/>
    <mergeCell ref="D47:E47"/>
    <mergeCell ref="D48:E48"/>
    <mergeCell ref="C15:E15"/>
    <mergeCell ref="A17:E17"/>
    <mergeCell ref="A35:E35"/>
    <mergeCell ref="D49:E49"/>
    <mergeCell ref="A43:B43"/>
    <mergeCell ref="A44:B44"/>
    <mergeCell ref="A46:E46"/>
    <mergeCell ref="A1:E1"/>
    <mergeCell ref="A2:E2"/>
    <mergeCell ref="A7:E7"/>
    <mergeCell ref="D57:E57"/>
    <mergeCell ref="D58:E58"/>
    <mergeCell ref="D53:E53"/>
    <mergeCell ref="D54:E54"/>
    <mergeCell ref="D55:E55"/>
    <mergeCell ref="D56:E56"/>
    <mergeCell ref="D59:E59"/>
    <mergeCell ref="D61:E61"/>
  </mergeCells>
  <phoneticPr fontId="47" type="noConversion"/>
  <conditionalFormatting sqref="B61:B1048576 B1:B24 B41:B53 B33:B37">
    <cfRule type="duplicateValues" dxfId="746" priority="13"/>
  </conditionalFormatting>
  <conditionalFormatting sqref="E61:E1048576 E45:E53 E1:E43">
    <cfRule type="duplicateValues" dxfId="745" priority="12"/>
  </conditionalFormatting>
  <conditionalFormatting sqref="B54">
    <cfRule type="duplicateValues" dxfId="744" priority="11"/>
  </conditionalFormatting>
  <conditionalFormatting sqref="E54">
    <cfRule type="duplicateValues" dxfId="743" priority="10"/>
  </conditionalFormatting>
  <conditionalFormatting sqref="E38">
    <cfRule type="duplicateValues" dxfId="742" priority="9"/>
  </conditionalFormatting>
  <conditionalFormatting sqref="B55:B60">
    <cfRule type="duplicateValues" dxfId="741" priority="8"/>
  </conditionalFormatting>
  <conditionalFormatting sqref="E55 E60">
    <cfRule type="duplicateValues" dxfId="740" priority="7"/>
  </conditionalFormatting>
  <conditionalFormatting sqref="B33:B1048576 B1:B24">
    <cfRule type="duplicateValues" dxfId="739" priority="6"/>
  </conditionalFormatting>
  <conditionalFormatting sqref="B25:B32">
    <cfRule type="duplicateValues" dxfId="738" priority="5"/>
  </conditionalFormatting>
  <conditionalFormatting sqref="E25 E32">
    <cfRule type="duplicateValues" dxfId="737" priority="4"/>
  </conditionalFormatting>
  <conditionalFormatting sqref="B25:B32">
    <cfRule type="duplicateValues" dxfId="736" priority="3"/>
  </conditionalFormatting>
  <conditionalFormatting sqref="B1:B1048576">
    <cfRule type="duplicateValues" dxfId="735" priority="2"/>
  </conditionalFormatting>
  <conditionalFormatting sqref="B38:B40">
    <cfRule type="duplicateValues" dxfId="734" priority="14"/>
  </conditionalFormatting>
  <conditionalFormatting sqref="E56:E59">
    <cfRule type="duplicateValues" dxfId="73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732" priority="119152"/>
  </conditionalFormatting>
  <conditionalFormatting sqref="A7:A11">
    <cfRule type="duplicateValues" dxfId="731" priority="119156"/>
    <cfRule type="duplicateValues" dxfId="730" priority="119157"/>
  </conditionalFormatting>
  <conditionalFormatting sqref="A7:A11">
    <cfRule type="duplicateValues" dxfId="729" priority="119160"/>
    <cfRule type="duplicateValues" dxfId="728" priority="119161"/>
  </conditionalFormatting>
  <conditionalFormatting sqref="B3">
    <cfRule type="duplicateValues" dxfId="727" priority="193"/>
    <cfRule type="duplicateValues" dxfId="726" priority="194"/>
  </conditionalFormatting>
  <conditionalFormatting sqref="B3">
    <cfRule type="duplicateValues" dxfId="725" priority="192"/>
  </conditionalFormatting>
  <conditionalFormatting sqref="B3">
    <cfRule type="duplicateValues" dxfId="724" priority="191"/>
  </conditionalFormatting>
  <conditionalFormatting sqref="B3">
    <cfRule type="duplicateValues" dxfId="723" priority="189"/>
    <cfRule type="duplicateValues" dxfId="722" priority="190"/>
  </conditionalFormatting>
  <conditionalFormatting sqref="A4:A6">
    <cfRule type="duplicateValues" dxfId="721" priority="188"/>
  </conditionalFormatting>
  <conditionalFormatting sqref="A4:A6">
    <cfRule type="duplicateValues" dxfId="720" priority="186"/>
    <cfRule type="duplicateValues" dxfId="719" priority="187"/>
  </conditionalFormatting>
  <conditionalFormatting sqref="A4:A6">
    <cfRule type="duplicateValues" dxfId="718" priority="184"/>
    <cfRule type="duplicateValues" dxfId="717" priority="185"/>
  </conditionalFormatting>
  <conditionalFormatting sqref="A3:A6">
    <cfRule type="duplicateValues" dxfId="716" priority="165"/>
  </conditionalFormatting>
  <conditionalFormatting sqref="A3:A6">
    <cfRule type="duplicateValues" dxfId="715" priority="163"/>
    <cfRule type="duplicateValues" dxfId="714" priority="164"/>
  </conditionalFormatting>
  <conditionalFormatting sqref="A3:A6">
    <cfRule type="duplicateValues" dxfId="713" priority="161"/>
    <cfRule type="duplicateValues" dxfId="712" priority="162"/>
  </conditionalFormatting>
  <conditionalFormatting sqref="B4:B6">
    <cfRule type="duplicateValues" dxfId="711" priority="158"/>
    <cfRule type="duplicateValues" dxfId="710" priority="159"/>
  </conditionalFormatting>
  <conditionalFormatting sqref="B4:B6">
    <cfRule type="duplicateValues" dxfId="709" priority="157"/>
  </conditionalFormatting>
  <conditionalFormatting sqref="B4:B6">
    <cfRule type="duplicateValues" dxfId="708" priority="156"/>
  </conditionalFormatting>
  <conditionalFormatting sqref="B4:B6">
    <cfRule type="duplicateValues" dxfId="707" priority="154"/>
    <cfRule type="duplicateValues" dxfId="706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156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156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155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115.5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114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114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120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12.6746064814797 días</v>
      </c>
      <c r="B14" s="112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05" priority="69"/>
  </conditionalFormatting>
  <conditionalFormatting sqref="E9:E1048576 E1:E2">
    <cfRule type="duplicateValues" dxfId="704" priority="99250"/>
  </conditionalFormatting>
  <conditionalFormatting sqref="E4">
    <cfRule type="duplicateValues" dxfId="703" priority="62"/>
  </conditionalFormatting>
  <conditionalFormatting sqref="E5:E8">
    <cfRule type="duplicateValues" dxfId="702" priority="60"/>
  </conditionalFormatting>
  <conditionalFormatting sqref="B12">
    <cfRule type="duplicateValues" dxfId="701" priority="34"/>
    <cfRule type="duplicateValues" dxfId="700" priority="35"/>
    <cfRule type="duplicateValues" dxfId="699" priority="36"/>
  </conditionalFormatting>
  <conditionalFormatting sqref="B12">
    <cfRule type="duplicateValues" dxfId="698" priority="33"/>
  </conditionalFormatting>
  <conditionalFormatting sqref="B12">
    <cfRule type="duplicateValues" dxfId="697" priority="31"/>
    <cfRule type="duplicateValues" dxfId="696" priority="32"/>
  </conditionalFormatting>
  <conditionalFormatting sqref="B12">
    <cfRule type="duplicateValues" dxfId="695" priority="28"/>
    <cfRule type="duplicateValues" dxfId="694" priority="29"/>
    <cfRule type="duplicateValues" dxfId="693" priority="30"/>
  </conditionalFormatting>
  <conditionalFormatting sqref="B12">
    <cfRule type="duplicateValues" dxfId="692" priority="27"/>
  </conditionalFormatting>
  <conditionalFormatting sqref="B12">
    <cfRule type="duplicateValues" dxfId="691" priority="25"/>
    <cfRule type="duplicateValues" dxfId="690" priority="26"/>
  </conditionalFormatting>
  <conditionalFormatting sqref="B12">
    <cfRule type="duplicateValues" dxfId="689" priority="24"/>
  </conditionalFormatting>
  <conditionalFormatting sqref="B12">
    <cfRule type="duplicateValues" dxfId="688" priority="21"/>
    <cfRule type="duplicateValues" dxfId="687" priority="22"/>
    <cfRule type="duplicateValues" dxfId="686" priority="23"/>
  </conditionalFormatting>
  <conditionalFormatting sqref="B12">
    <cfRule type="duplicateValues" dxfId="685" priority="20"/>
  </conditionalFormatting>
  <conditionalFormatting sqref="B12">
    <cfRule type="duplicateValues" dxfId="684" priority="19"/>
  </conditionalFormatting>
  <conditionalFormatting sqref="B14">
    <cfRule type="duplicateValues" dxfId="683" priority="18"/>
  </conditionalFormatting>
  <conditionalFormatting sqref="B14">
    <cfRule type="duplicateValues" dxfId="682" priority="15"/>
    <cfRule type="duplicateValues" dxfId="681" priority="16"/>
    <cfRule type="duplicateValues" dxfId="680" priority="17"/>
  </conditionalFormatting>
  <conditionalFormatting sqref="B14">
    <cfRule type="duplicateValues" dxfId="679" priority="13"/>
    <cfRule type="duplicateValues" dxfId="678" priority="14"/>
  </conditionalFormatting>
  <conditionalFormatting sqref="B14">
    <cfRule type="duplicateValues" dxfId="677" priority="10"/>
    <cfRule type="duplicateValues" dxfId="676" priority="11"/>
    <cfRule type="duplicateValues" dxfId="675" priority="12"/>
  </conditionalFormatting>
  <conditionalFormatting sqref="B14">
    <cfRule type="duplicateValues" dxfId="674" priority="9"/>
  </conditionalFormatting>
  <conditionalFormatting sqref="B14">
    <cfRule type="duplicateValues" dxfId="673" priority="8"/>
  </conditionalFormatting>
  <conditionalFormatting sqref="B14">
    <cfRule type="duplicateValues" dxfId="672" priority="7"/>
  </conditionalFormatting>
  <conditionalFormatting sqref="B14">
    <cfRule type="duplicateValues" dxfId="671" priority="4"/>
    <cfRule type="duplicateValues" dxfId="670" priority="5"/>
    <cfRule type="duplicateValues" dxfId="669" priority="6"/>
  </conditionalFormatting>
  <conditionalFormatting sqref="B14">
    <cfRule type="duplicateValues" dxfId="668" priority="2"/>
    <cfRule type="duplicateValues" dxfId="667" priority="3"/>
  </conditionalFormatting>
  <conditionalFormatting sqref="C14">
    <cfRule type="duplicateValues" dxfId="66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2021-03-07T20:48:13Z</cp:lastPrinted>
  <dcterms:created xsi:type="dcterms:W3CDTF">2014-10-01T23:18:29Z</dcterms:created>
  <dcterms:modified xsi:type="dcterms:W3CDTF">2021-03-14T19:32:25Z</dcterms:modified>
</cp:coreProperties>
</file>