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5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4" i="16" l="1"/>
  <c r="B78" i="16"/>
  <c r="B62" i="16"/>
  <c r="B32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F138" i="1"/>
  <c r="G138" i="1"/>
  <c r="H138" i="1"/>
  <c r="I138" i="1"/>
  <c r="J138" i="1"/>
  <c r="K138" i="1"/>
  <c r="F134" i="1"/>
  <c r="G134" i="1"/>
  <c r="H134" i="1"/>
  <c r="I134" i="1"/>
  <c r="J134" i="1"/>
  <c r="K134" i="1"/>
  <c r="F123" i="1"/>
  <c r="G123" i="1"/>
  <c r="H123" i="1"/>
  <c r="I123" i="1"/>
  <c r="J123" i="1"/>
  <c r="K123" i="1"/>
  <c r="F110" i="1"/>
  <c r="G110" i="1"/>
  <c r="H110" i="1"/>
  <c r="I110" i="1"/>
  <c r="J110" i="1"/>
  <c r="K110" i="1"/>
  <c r="A138" i="1"/>
  <c r="A134" i="1"/>
  <c r="A123" i="1"/>
  <c r="A110" i="1"/>
  <c r="A139" i="1"/>
  <c r="A137" i="1"/>
  <c r="A136" i="1"/>
  <c r="A135" i="1"/>
  <c r="A133" i="1"/>
  <c r="A132" i="1"/>
  <c r="A131" i="1"/>
  <c r="A130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9" i="1"/>
  <c r="A128" i="1"/>
  <c r="A127" i="1"/>
  <c r="A126" i="1"/>
  <c r="A125" i="1"/>
  <c r="A124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93" i="16"/>
  <c r="C93" i="16"/>
  <c r="A94" i="16"/>
  <c r="C94" i="16"/>
  <c r="A95" i="16"/>
  <c r="C95" i="16"/>
  <c r="A96" i="16"/>
  <c r="C96" i="16"/>
  <c r="A97" i="16"/>
  <c r="C97" i="16"/>
  <c r="A98" i="16"/>
  <c r="C98" i="16"/>
  <c r="A17" i="16"/>
  <c r="C17" i="16"/>
  <c r="A18" i="16"/>
  <c r="C18" i="16"/>
  <c r="A19" i="16"/>
  <c r="C19" i="16"/>
  <c r="A29" i="16"/>
  <c r="C29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30" i="16"/>
  <c r="C30" i="16"/>
  <c r="A73" i="16"/>
  <c r="C73" i="16"/>
  <c r="A74" i="16"/>
  <c r="C74" i="16"/>
  <c r="A75" i="16"/>
  <c r="C75" i="16"/>
  <c r="A76" i="16"/>
  <c r="C76" i="16"/>
  <c r="A52" i="16"/>
  <c r="C52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59" i="16"/>
  <c r="C59" i="16"/>
  <c r="A60" i="16"/>
  <c r="C60" i="16"/>
  <c r="A61" i="16"/>
  <c r="C61" i="16"/>
  <c r="A109" i="1"/>
  <c r="A108" i="1"/>
  <c r="A105" i="1"/>
  <c r="A104" i="1"/>
  <c r="A103" i="1"/>
  <c r="A99" i="1"/>
  <c r="A98" i="1"/>
  <c r="A97" i="1"/>
  <c r="A95" i="1"/>
  <c r="A94" i="1"/>
  <c r="A93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07" i="1"/>
  <c r="A106" i="1"/>
  <c r="A102" i="1"/>
  <c r="A101" i="1"/>
  <c r="A100" i="1"/>
  <c r="A96" i="1"/>
  <c r="A92" i="1"/>
  <c r="A91" i="1"/>
  <c r="A90" i="1"/>
  <c r="A89" i="1"/>
  <c r="A88" i="1"/>
  <c r="A87" i="1"/>
  <c r="A86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6" i="1"/>
  <c r="G96" i="1"/>
  <c r="H96" i="1"/>
  <c r="I96" i="1"/>
  <c r="J96" i="1"/>
  <c r="K96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85" i="1" l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99" i="16"/>
  <c r="A100" i="16"/>
  <c r="C100" i="16"/>
  <c r="A101" i="16"/>
  <c r="C101" i="16"/>
  <c r="A102" i="16"/>
  <c r="C102" i="16"/>
  <c r="A103" i="16"/>
  <c r="C103" i="16"/>
  <c r="A92" i="16"/>
  <c r="C92" i="16"/>
  <c r="C99" i="16"/>
  <c r="A91" i="16"/>
  <c r="C91" i="16"/>
  <c r="C90" i="16" l="1"/>
  <c r="A90" i="16"/>
  <c r="C89" i="16"/>
  <c r="A89" i="16"/>
  <c r="C88" i="16"/>
  <c r="A88" i="16"/>
  <c r="C87" i="16"/>
  <c r="A87" i="16"/>
  <c r="C86" i="16"/>
  <c r="A86" i="16"/>
  <c r="C85" i="16"/>
  <c r="A85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10" i="16"/>
  <c r="A10" i="16"/>
  <c r="A81" i="16" l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3" i="1"/>
  <c r="A62" i="1"/>
  <c r="A61" i="1"/>
  <c r="A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59" i="1"/>
  <c r="A58" i="1"/>
  <c r="A57" i="1"/>
  <c r="A56" i="1"/>
  <c r="A55" i="1"/>
  <c r="A54" i="1" l="1"/>
  <c r="A53" i="1"/>
  <c r="F53" i="1"/>
  <c r="G53" i="1"/>
  <c r="H53" i="1"/>
  <c r="I53" i="1"/>
  <c r="J53" i="1"/>
  <c r="K53" i="1"/>
  <c r="F54" i="1"/>
  <c r="G54" i="1"/>
  <c r="H54" i="1"/>
  <c r="I54" i="1"/>
  <c r="J54" i="1"/>
  <c r="K54" i="1"/>
  <c r="A52" i="1"/>
  <c r="A51" i="1"/>
  <c r="A50" i="1"/>
  <c r="A49" i="1"/>
  <c r="A48" i="1"/>
  <c r="A47" i="1"/>
  <c r="A46" i="1"/>
  <c r="A45" i="1"/>
  <c r="A44" i="1"/>
  <c r="A4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 l="1"/>
  <c r="A41" i="1"/>
  <c r="A40" i="1"/>
  <c r="A39" i="1"/>
  <c r="A38" i="1"/>
  <c r="A37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F36" i="1"/>
  <c r="G36" i="1"/>
  <c r="H36" i="1"/>
  <c r="I36" i="1"/>
  <c r="J36" i="1"/>
  <c r="K36" i="1"/>
  <c r="F35" i="1"/>
  <c r="G35" i="1"/>
  <c r="H35" i="1"/>
  <c r="I35" i="1"/>
  <c r="J35" i="1"/>
  <c r="K35" i="1"/>
  <c r="A13" i="1" l="1"/>
  <c r="F34" i="1"/>
  <c r="G34" i="1"/>
  <c r="H34" i="1"/>
  <c r="I34" i="1"/>
  <c r="J34" i="1"/>
  <c r="K34" i="1"/>
  <c r="F13" i="1"/>
  <c r="G13" i="1"/>
  <c r="H13" i="1"/>
  <c r="I13" i="1"/>
  <c r="J13" i="1"/>
  <c r="K13" i="1"/>
  <c r="A34" i="1" l="1"/>
  <c r="A33" i="1" l="1"/>
  <c r="A32" i="1"/>
  <c r="A31" i="1"/>
  <c r="A30" i="1"/>
  <c r="A29" i="1"/>
  <c r="A28" i="1"/>
  <c r="A27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26" i="1" l="1"/>
  <c r="A25" i="1"/>
  <c r="A24" i="1"/>
  <c r="A23" i="1"/>
  <c r="A22" i="1"/>
  <c r="A21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20" i="1"/>
  <c r="A19" i="1"/>
  <c r="A18" i="1"/>
  <c r="A17" i="1"/>
  <c r="A16" i="1"/>
  <c r="A15" i="1"/>
  <c r="A14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0" i="1"/>
  <c r="A9" i="1"/>
  <c r="A8" i="1"/>
  <c r="A7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<sst xmlns="http://schemas.openxmlformats.org/spreadsheetml/2006/main" count="13637" uniqueCount="2616">
  <si>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</si>
  <si>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</si>
  <si>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</si>
  <si>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</si>
  <si>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</si>
  <si>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</si>
  <si>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</si>
  <si>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</si>
  <si>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</si>
  <si>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</si>
  <si>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</si>
  <si>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</si>
  <si>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</si>
  <si>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</si>
  <si>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</si>
  <si>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</si>
  <si>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</si>
  <si>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</si>
  <si>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</si>
  <si>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</si>
  <si>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</si>
  <si>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</si>
  <si>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</si>
  <si>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</si>
  <si>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</si>
  <si>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</si>
  <si>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</si>
  <si>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</si>
  <si>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</si>
  <si>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</si>
  <si>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</si>
  <si>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</si>
  <si>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</si>
  <si>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</si>
  <si>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</si>
  <si>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</si>
  <si>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</si>
  <si>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</si>
  <si>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</si>
  <si>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</si>
  <si>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</si>
  <si>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</si>
  <si>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</si>
  <si>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</si>
  <si>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</si>
  <si>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</si>
  <si>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</si>
  <si>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</si>
  <si>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</si>
  <si>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</si>
  <si>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</si>
  <si>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</si>
  <si>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</si>
  <si>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</si>
  <si>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</si>
  <si>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</si>
  <si>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</si>
  <si>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</si>
  <si>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</si>
  <si>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</si>
  <si>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</si>
  <si>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</si>
  <si>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</si>
  <si>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</si>
  <si>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</si>
  <si>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</si>
  <si>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</si>
  <si>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</si>
  <si>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</si>
  <si>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</si>
  <si>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</si>
  <si>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</si>
  <si>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</si>
  <si>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</si>
  <si>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</si>
  <si>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</si>
  <si>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</si>
  <si>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</si>
  <si>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</si>
  <si>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</si>
  <si>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</si>
  <si>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</si>
  <si>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</si>
  <si>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</si>
  <si>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</si>
  <si>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</si>
  <si>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</si>
  <si>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</si>
  <si>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</si>
  <si>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</si>
  <si>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</si>
  <si>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</si>
  <si>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</si>
  <si>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</si>
  <si>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</si>
  <si>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</si>
  <si>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</si>
  <si>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</si>
  <si>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</si>
  <si>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</si>
  <si>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</si>
  <si>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</si>
  <si>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</si>
  <si>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</si>
  <si>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</si>
  <si>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</si>
  <si>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</si>
  <si>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</si>
  <si>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</si>
  <si>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</si>
  <si>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</si>
  <si>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</si>
  <si>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</si>
  <si>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</si>
  <si>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</si>
  <si>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</si>
  <si>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</si>
  <si>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</si>
  <si>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</si>
  <si>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</si>
  <si>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</si>
  <si>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</si>
  <si>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</si>
  <si>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</si>
  <si>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</si>
  <si>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</si>
  <si>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</si>
  <si>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</si>
  <si>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</si>
  <si>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</si>
  <si>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</si>
  <si>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</si>
  <si>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</si>
  <si>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</si>
  <si>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</si>
  <si>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</si>
  <si>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</si>
  <si>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</si>
  <si>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</si>
  <si>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</si>
  <si>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</si>
  <si>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</si>
  <si>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</si>
  <si>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</si>
  <si>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</si>
  <si>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</si>
  <si>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</si>
  <si>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</si>
  <si>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</si>
  <si>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</si>
  <si>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</si>
  <si>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</si>
  <si>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</si>
  <si>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</si>
  <si>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</si>
  <si>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</si>
  <si>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</si>
  <si>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</si>
  <si>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</si>
  <si>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</si>
  <si>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</si>
  <si>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</si>
  <si>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</si>
  <si>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</si>
  <si>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</si>
  <si>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</si>
  <si>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</si>
  <si>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</si>
  <si>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</si>
  <si>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</si>
  <si>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</si>
  <si>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</si>
  <si>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</si>
  <si>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</si>
  <si>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</si>
  <si>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</si>
  <si>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</si>
  <si>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</si>
  <si>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</si>
  <si>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</si>
  <si>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</si>
  <si>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</si>
  <si>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</si>
  <si>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</si>
  <si>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</si>
  <si>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</si>
  <si>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</si>
  <si>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</si>
  <si>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</si>
  <si>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</si>
  <si>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</si>
  <si>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</si>
  <si>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</si>
  <si>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</si>
  <si>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</si>
  <si>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</si>
  <si>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</si>
  <si>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</si>
  <si>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</si>
  <si>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</si>
  <si>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</si>
  <si>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</si>
  <si>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</si>
  <si>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</si>
  <si>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</si>
  <si>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</si>
  <si>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</si>
  <si>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</si>
  <si>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</si>
  <si>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</si>
  <si>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</si>
  <si>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</si>
  <si>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</si>
  <si>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</si>
  <si>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</si>
  <si>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</si>
  <si>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</si>
  <si>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</si>
  <si>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</si>
  <si>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</si>
  <si>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</si>
  <si>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</si>
  <si>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</si>
  <si>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</si>
  <si>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</si>
  <si>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</si>
  <si>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</si>
  <si>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</si>
  <si>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</si>
  <si>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</si>
  <si>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</si>
  <si>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</si>
  <si>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</si>
  <si>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</si>
  <si>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</si>
  <si>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</si>
  <si>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</si>
  <si>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</si>
  <si>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</si>
  <si>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</si>
  <si>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</si>
  <si>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</si>
  <si>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</si>
  <si>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</si>
  <si>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</si>
  <si>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</si>
  <si>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</si>
  <si>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</si>
  <si>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</si>
  <si>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</si>
  <si>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</si>
  <si>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</si>
  <si>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</si>
  <si>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</si>
  <si>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</si>
  <si>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</si>
  <si>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</si>
  <si>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</si>
  <si>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</si>
  <si>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</si>
  <si>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</si>
  <si>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</si>
  <si>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</si>
  <si>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</si>
  <si>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</si>
  <si>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</si>
  <si>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</si>
  <si>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</si>
  <si>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</si>
  <si>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</si>
  <si>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</si>
  <si>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</si>
  <si>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</si>
  <si>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</si>
  <si>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</si>
  <si>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</si>
  <si>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</si>
  <si>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</si>
  <si>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</si>
  <si>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</si>
  <si>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</si>
  <si>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</si>
  <si>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</si>
  <si>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</si>
  <si>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</si>
  <si>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</si>
  <si>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</si>
  <si>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</si>
  <si>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</si>
  <si>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</si>
  <si>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</si>
  <si>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</si>
  <si>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</si>
  <si>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</si>
  <si>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</si>
  <si>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</si>
  <si>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</si>
  <si>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</si>
  <si>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</si>
  <si>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</si>
  <si>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</si>
  <si>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</si>
  <si>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</si>
  <si>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</si>
  <si>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</si>
  <si>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</si>
  <si>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</si>
  <si>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</si>
  <si>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</si>
  <si>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</si>
  <si>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</si>
  <si>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</si>
  <si>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</si>
  <si>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</si>
  <si>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</si>
  <si>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</si>
  <si>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</si>
  <si>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</si>
  <si>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</si>
  <si>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</si>
  <si>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</si>
  <si>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</si>
  <si>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</si>
  <si>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</si>
  <si>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</si>
  <si>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</si>
  <si>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</si>
  <si>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</si>
  <si>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</si>
  <si>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</si>
  <si>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</si>
  <si>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</si>
  <si>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</si>
  <si>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</si>
  <si>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</si>
  <si>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</si>
  <si>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</si>
  <si>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</si>
  <si>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</si>
  <si>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</si>
  <si>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</si>
  <si>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</si>
  <si>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</si>
  <si>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</si>
  <si>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</si>
  <si>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</si>
  <si>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</si>
  <si>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</si>
  <si>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</si>
  <si>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</si>
  <si>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</si>
  <si>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</si>
  <si>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</si>
  <si>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</si>
  <si>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</si>
  <si>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</si>
  <si>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</si>
  <si>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</si>
  <si>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</si>
  <si>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</si>
  <si>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</si>
  <si>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</si>
  <si>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</si>
  <si>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</si>
  <si>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</si>
  <si>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</si>
  <si>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</si>
  <si>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</si>
  <si>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</si>
  <si>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</si>
  <si>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</si>
  <si>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</si>
  <si>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</si>
  <si>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</si>
  <si>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</si>
  <si>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</si>
  <si>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</si>
  <si>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</si>
  <si>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</si>
  <si>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</si>
  <si>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</si>
  <si>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</si>
  <si>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</si>
  <si>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</si>
  <si>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</si>
  <si>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</si>
  <si>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</si>
  <si>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</si>
  <si>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</si>
  <si>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</si>
  <si>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</si>
  <si>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</si>
  <si>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</si>
  <si>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</si>
  <si>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</si>
  <si>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</si>
  <si>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</si>
  <si>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</si>
  <si>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</si>
  <si>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</si>
  <si>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</si>
  <si>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</si>
  <si>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</si>
  <si>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</si>
  <si>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</si>
  <si>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</si>
  <si>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</si>
  <si>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</si>
  <si>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</si>
  <si>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</si>
  <si>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</si>
  <si>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</si>
  <si>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</si>
  <si>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</si>
  <si>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</si>
  <si>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</si>
  <si>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</si>
  <si>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</si>
  <si>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</si>
  <si>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</si>
  <si>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</si>
  <si>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</si>
  <si>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</si>
  <si>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</si>
  <si>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</si>
  <si>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</si>
  <si>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</si>
  <si>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</si>
  <si>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</si>
  <si>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</si>
  <si>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</si>
  <si>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</si>
  <si>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</si>
  <si>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</si>
  <si>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</si>
  <si>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</si>
  <si>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</si>
  <si>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</si>
  <si>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</si>
  <si>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</si>
  <si>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</si>
  <si>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</si>
  <si>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</si>
  <si>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</si>
  <si>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</si>
  <si>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</si>
  <si>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</si>
  <si>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</si>
  <si>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</si>
  <si>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</si>
  <si>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</si>
  <si>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</si>
  <si>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</si>
  <si>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</si>
  <si>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</si>
  <si>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</si>
  <si>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</si>
  <si>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</si>
  <si>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</si>
  <si>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</si>
  <si>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</si>
  <si>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</si>
  <si>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</si>
  <si>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</si>
  <si>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</si>
  <si>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</si>
  <si>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</si>
  <si>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</si>
  <si>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</si>
  <si>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</si>
  <si>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</si>
  <si>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</si>
  <si>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</si>
  <si>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</si>
  <si>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</si>
  <si>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</si>
  <si>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</si>
  <si>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</si>
  <si>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</si>
  <si>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</si>
  <si>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</si>
  <si>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</si>
  <si>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</si>
  <si>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</si>
  <si>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</si>
  <si>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</si>
  <si>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</si>
  <si>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</si>
  <si>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</si>
  <si>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</si>
  <si>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</si>
  <si>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</si>
  <si>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</si>
  <si>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</si>
  <si>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</si>
  <si>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</si>
  <si>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</si>
  <si>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</si>
  <si>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</si>
  <si>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</si>
  <si>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</si>
  <si>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</si>
  <si>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</si>
  <si>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</si>
  <si>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</si>
  <si>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</si>
  <si>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</si>
  <si>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</si>
  <si>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</si>
  <si>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</si>
  <si>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</si>
  <si>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</si>
  <si>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</si>
  <si>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</si>
  <si>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</si>
  <si>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</si>
  <si>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</si>
  <si>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</si>
  <si>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</si>
  <si>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</si>
  <si>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</si>
  <si>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</si>
  <si>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</si>
  <si>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</si>
  <si>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</si>
  <si>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</si>
  <si>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</si>
  <si>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</si>
  <si>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</si>
  <si>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</si>
  <si>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</si>
  <si>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</si>
  <si>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</si>
  <si>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</si>
  <si>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</si>
  <si>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</si>
  <si>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</si>
  <si>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</si>
  <si>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</si>
  <si>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</si>
  <si>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</si>
  <si>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</si>
  <si>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</si>
  <si>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</si>
  <si>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</si>
  <si>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</si>
  <si>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</si>
  <si>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</si>
  <si>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</si>
  <si>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</si>
  <si>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</si>
  <si>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</si>
  <si>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</si>
  <si>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</si>
  <si>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</si>
  <si>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</si>
  <si>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</si>
  <si>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</si>
  <si>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</si>
  <si>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</si>
  <si>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</si>
  <si>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</si>
  <si>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</si>
  <si>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</si>
  <si>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</si>
  <si>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</si>
  <si>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</si>
  <si>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</si>
  <si>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</si>
  <si>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</si>
  <si>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</si>
  <si>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</si>
  <si>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</si>
  <si>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</si>
  <si>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</si>
  <si>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</si>
  <si>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</si>
  <si>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</si>
  <si>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</si>
  <si>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</si>
  <si>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</si>
  <si>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</si>
  <si>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</si>
  <si>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</si>
  <si>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</si>
  <si>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</si>
  <si>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</si>
  <si>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</si>
  <si>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</si>
  <si>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</si>
  <si>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</si>
  <si>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</si>
  <si>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</si>
  <si>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</si>
  <si>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</si>
  <si>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</si>
  <si>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</si>
  <si>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</si>
  <si>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</si>
  <si>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</si>
  <si>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</si>
  <si>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</si>
  <si>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</si>
  <si>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</si>
  <si>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</si>
  <si>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</si>
  <si>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</si>
  <si>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</si>
  <si>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</si>
  <si>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</si>
  <si>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</si>
  <si>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</si>
  <si>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</si>
  <si>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</si>
  <si>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</si>
  <si>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</si>
  <si>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</si>
  <si>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</si>
  <si>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</si>
  <si>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</si>
  <si>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</si>
  <si>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</si>
  <si>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</si>
  <si>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</si>
  <si>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</si>
  <si>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</si>
  <si>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</si>
  <si>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</si>
  <si>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</si>
  <si>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</si>
  <si>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</si>
  <si>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</si>
  <si>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</si>
  <si>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</si>
  <si>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</si>
  <si>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</si>
  <si>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</si>
  <si>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</si>
  <si>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</si>
  <si>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</si>
  <si>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</si>
  <si>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</si>
  <si>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</si>
  <si>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</si>
  <si>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</si>
  <si>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</si>
  <si>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</si>
  <si>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</si>
  <si>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</si>
  <si>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</si>
  <si>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</si>
  <si>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</si>
  <si>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</si>
  <si>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</si>
  <si>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</si>
  <si>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</si>
  <si>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</si>
  <si>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</si>
  <si>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</si>
  <si>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</si>
  <si>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</si>
  <si>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</si>
  <si>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</si>
  <si>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</si>
  <si>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</si>
  <si>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</si>
  <si>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</si>
  <si>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</si>
  <si>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</si>
  <si>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</si>
  <si>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</si>
  <si>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</si>
  <si>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</si>
  <si>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</si>
  <si>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</si>
  <si>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</si>
  <si>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</si>
  <si>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</si>
  <si>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</si>
  <si>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</si>
  <si>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</si>
  <si>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</si>
  <si>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</si>
  <si>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</si>
  <si>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</si>
  <si>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</si>
  <si>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</si>
  <si>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</si>
  <si>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</si>
  <si>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</si>
  <si>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</si>
  <si>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</si>
  <si>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</si>
  <si>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</si>
  <si>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</si>
  <si>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</si>
  <si>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</si>
  <si>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</si>
  <si>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</si>
  <si>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</si>
  <si>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</si>
  <si>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</si>
  <si>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</si>
  <si>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</si>
  <si>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</si>
  <si>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</si>
  <si>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</si>
  <si>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</si>
  <si>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</si>
  <si>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</si>
  <si>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</si>
  <si>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</si>
  <si>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</si>
  <si>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</si>
  <si>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</si>
  <si>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</si>
  <si>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</si>
  <si>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</si>
  <si>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</si>
  <si>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</si>
  <si>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</si>
  <si>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</si>
  <si>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</si>
  <si>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</si>
  <si>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</si>
  <si>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</si>
  <si>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</si>
  <si>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</si>
  <si>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</si>
  <si>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</si>
  <si>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</si>
  <si>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</si>
  <si>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</si>
  <si>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</si>
  <si>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</si>
  <si>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</si>
  <si>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</si>
  <si>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</si>
  <si>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</si>
  <si>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</si>
  <si>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</si>
  <si>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</si>
  <si>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</si>
  <si>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</si>
  <si>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</si>
  <si>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</si>
  <si>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</si>
  <si>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</si>
  <si>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</si>
  <si>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</si>
  <si>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</si>
  <si>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</si>
  <si>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</si>
  <si>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</si>
  <si>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</si>
  <si>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</si>
  <si>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</si>
  <si>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</si>
  <si>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</si>
  <si>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</si>
  <si>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</si>
  <si>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</si>
  <si>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</si>
  <si>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</si>
  <si>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</si>
  <si>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</si>
  <si>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</si>
  <si>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</si>
  <si>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</si>
  <si>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</si>
  <si>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</si>
  <si>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</si>
  <si>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</si>
  <si>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</si>
  <si>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</si>
  <si>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</si>
  <si>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</si>
  <si>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</si>
  <si>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</si>
  <si>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</si>
  <si>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</si>
  <si>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</si>
  <si>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</si>
  <si>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</si>
  <si>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</si>
  <si>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</si>
  <si>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</si>
  <si>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</si>
  <si>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</si>
  <si>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</si>
  <si>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</si>
  <si>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</si>
  <si>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</si>
  <si>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</si>
  <si>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</si>
  <si>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</si>
  <si>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</si>
  <si>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</si>
  <si>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</si>
  <si>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</si>
  <si>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</si>
  <si>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</si>
  <si>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</si>
  <si>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</si>
  <si>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</si>
  <si>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</si>
  <si>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</si>
  <si>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</si>
  <si>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</si>
  <si>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</si>
  <si>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</si>
  <si>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</si>
  <si>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</si>
  <si>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</si>
  <si>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</si>
  <si>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</si>
  <si>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</si>
  <si>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</si>
  <si>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</si>
  <si>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</si>
  <si>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</si>
  <si>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</si>
  <si>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</si>
  <si>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</si>
  <si>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</si>
  <si>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</si>
  <si>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</si>
  <si>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</si>
  <si>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</si>
  <si>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</si>
  <si>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</si>
  <si>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</si>
  <si>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</si>
  <si>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</si>
  <si>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</si>
  <si>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</si>
  <si>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</si>
  <si>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</si>
  <si>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</si>
  <si>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</si>
  <si>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</si>
  <si>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</si>
  <si>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</si>
  <si>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</si>
  <si>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</si>
  <si>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</si>
  <si>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</si>
  <si>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</si>
  <si>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</si>
  <si>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</si>
  <si>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</si>
  <si>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</si>
  <si>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</si>
  <si>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</si>
  <si>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</si>
  <si>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</si>
  <si>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</si>
  <si>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</si>
  <si>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</si>
  <si>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</si>
  <si>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</si>
  <si>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</si>
  <si>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</si>
  <si>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</si>
  <si>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</si>
  <si>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</si>
  <si>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</si>
  <si>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</si>
  <si>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</si>
  <si>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</si>
  <si>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</si>
  <si>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</si>
  <si>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</si>
  <si>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</si>
  <si>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</si>
  <si>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</si>
  <si>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</si>
  <si>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</si>
  <si>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</si>
  <si>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</si>
  <si>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</si>
  <si>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</si>
  <si>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</si>
  <si>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</si>
  <si>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</si>
  <si>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</si>
  <si>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</si>
  <si>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</si>
  <si>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</si>
  <si>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</si>
  <si>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</si>
  <si>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</si>
  <si>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</si>
  <si>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</si>
  <si>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</si>
  <si>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</si>
  <si>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</si>
  <si>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</si>
  <si>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</si>
  <si>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</si>
  <si>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</si>
  <si>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</si>
  <si>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</si>
  <si>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</si>
  <si>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</si>
  <si>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</si>
  <si>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</si>
  <si>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</si>
  <si>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</si>
  <si>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</si>
  <si>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</si>
  <si>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</si>
  <si>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</si>
  <si>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</si>
  <si>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</si>
  <si>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</si>
  <si>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</si>
  <si>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</si>
  <si>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</si>
  <si>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</si>
  <si>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</si>
  <si>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</si>
  <si>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</si>
  <si>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</si>
  <si>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</si>
  <si>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</si>
  <si>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</si>
  <si>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</si>
  <si>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</si>
  <si>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</si>
  <si>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</si>
  <si>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</si>
  <si>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</si>
  <si>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</si>
  <si>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</si>
  <si>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</si>
  <si>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</si>
  <si>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</si>
  <si>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</si>
  <si>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</si>
  <si>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</si>
  <si>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</si>
  <si>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</si>
  <si>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</si>
  <si>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</si>
  <si>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</si>
  <si>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</si>
  <si>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</si>
  <si>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</si>
  <si>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</si>
  <si>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</si>
  <si>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</si>
  <si>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</si>
  <si>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</si>
  <si>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</si>
  <si>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</si>
  <si>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</si>
  <si>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</si>
  <si>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</si>
  <si>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</si>
  <si>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</si>
  <si>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</si>
  <si>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</si>
  <si>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</si>
  <si>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</si>
  <si>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</si>
  <si>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</si>
  <si>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</si>
  <si>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</si>
  <si>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</si>
  <si>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</si>
  <si>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</si>
  <si>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</si>
  <si>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</si>
  <si>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</si>
  <si>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</si>
  <si>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</si>
  <si>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</si>
  <si>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</si>
  <si>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</si>
  <si>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</si>
  <si>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</si>
  <si>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</si>
  <si>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</si>
  <si>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</si>
  <si>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</si>
  <si>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</si>
  <si>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</si>
  <si>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</si>
  <si>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</si>
  <si>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</si>
  <si>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</si>
  <si>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</si>
  <si>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</si>
  <si>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</si>
  <si>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</si>
  <si>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</si>
  <si>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</si>
  <si>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</si>
  <si>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</si>
  <si>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</si>
  <si>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</si>
  <si>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</si>
  <si>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</si>
  <si>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</si>
  <si>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</si>
  <si>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</si>
  <si>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</si>
  <si>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</si>
  <si>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</si>
  <si>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</si>
  <si>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</si>
  <si>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</si>
  <si>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</si>
  <si>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</si>
  <si>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</si>
  <si>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</si>
  <si>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</si>
  <si>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</si>
  <si>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</si>
  <si>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</si>
  <si>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</si>
  <si>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</si>
  <si>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</si>
  <si>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</si>
  <si>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</si>
  <si>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</si>
  <si>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</si>
  <si>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</si>
  <si>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</si>
  <si>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</si>
  <si>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</si>
  <si>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</si>
  <si>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</si>
  <si>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</si>
  <si>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</si>
  <si>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</si>
  <si>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</si>
  <si>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</si>
  <si>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</si>
  <si>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</si>
  <si>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</si>
  <si>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</si>
  <si>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</si>
  <si>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</si>
  <si>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</si>
  <si>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</si>
  <si>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</si>
  <si>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</si>
  <si>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</si>
  <si>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</si>
  <si>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</si>
  <si>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</si>
  <si>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</si>
  <si>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</si>
  <si>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</si>
  <si>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</si>
  <si>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</si>
  <si>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</si>
  <si>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</si>
  <si>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</si>
  <si>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</si>
  <si>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</si>
  <si>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</si>
  <si>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</si>
  <si>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</si>
  <si>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</si>
  <si>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</si>
  <si>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</si>
  <si>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</si>
  <si>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</si>
  <si>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</si>
  <si>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</si>
  <si>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</si>
  <si>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</si>
  <si>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</si>
  <si>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</si>
  <si>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</si>
  <si>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</si>
  <si>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</si>
  <si>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</si>
  <si>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</si>
  <si>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</si>
  <si>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</si>
  <si>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</si>
  <si>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</si>
  <si>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</si>
  <si>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</si>
  <si>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</si>
  <si>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</si>
  <si>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</si>
  <si>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</si>
  <si>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</si>
  <si>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</si>
  <si>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</si>
  <si>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</si>
  <si>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</si>
  <si>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</si>
  <si>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</si>
  <si>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</si>
  <si>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</si>
  <si>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</si>
  <si>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</si>
  <si>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</si>
  <si>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</si>
  <si>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</si>
  <si>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</si>
  <si>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</si>
  <si>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</si>
  <si>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</si>
  <si>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</si>
  <si>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</si>
  <si>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</si>
  <si>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</si>
  <si>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</si>
  <si>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</si>
  <si>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</si>
  <si>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</si>
  <si>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</si>
  <si>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</si>
  <si>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</si>
  <si>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</si>
  <si>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</si>
  <si>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</si>
  <si>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</si>
  <si>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</si>
  <si>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</si>
  <si>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</si>
  <si>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</si>
  <si>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</si>
  <si>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</si>
  <si>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</si>
  <si>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</si>
  <si>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</si>
  <si>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</si>
  <si>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</si>
  <si>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</si>
  <si>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</si>
  <si>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</si>
  <si>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</si>
  <si>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</si>
  <si>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</si>
  <si>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</si>
  <si>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</si>
  <si>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</si>
  <si>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</si>
  <si>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</si>
  <si>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</si>
  <si>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</si>
  <si>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</si>
  <si>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</si>
  <si>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</si>
  <si>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</si>
  <si>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</si>
  <si>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</si>
  <si>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</si>
  <si>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</si>
  <si>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</si>
  <si>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</si>
  <si>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</si>
  <si>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</si>
  <si>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</si>
  <si>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</si>
  <si>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</si>
  <si>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</si>
  <si>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</si>
  <si>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</si>
  <si>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</si>
  <si>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</si>
  <si>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</si>
  <si>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</si>
  <si>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</si>
  <si>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</si>
  <si>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</si>
  <si>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</si>
  <si>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</si>
  <si>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</si>
  <si>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</si>
  <si>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</si>
  <si>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</si>
  <si>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</si>
  <si>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</si>
  <si>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</si>
  <si>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</si>
  <si>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</si>
  <si>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</si>
  <si>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</si>
  <si>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</si>
  <si>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</si>
  <si>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</si>
  <si>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</si>
  <si>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</si>
  <si>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</si>
  <si>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</si>
  <si>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</si>
  <si>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</si>
  <si>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</si>
  <si>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</si>
  <si>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</si>
  <si>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</si>
  <si>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</si>
  <si>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</si>
  <si>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</si>
  <si>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</si>
  <si>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</si>
  <si>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</si>
  <si>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</si>
  <si>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</si>
  <si>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</si>
  <si>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</si>
  <si>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</si>
  <si>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</si>
  <si>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</si>
  <si>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</si>
  <si>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</si>
  <si>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</si>
  <si>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</si>
  <si>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</si>
  <si>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</si>
  <si>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</si>
  <si>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</si>
  <si>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</si>
  <si>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</si>
  <si>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</si>
  <si>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</si>
  <si>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</si>
  <si>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</si>
  <si>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</si>
  <si>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</si>
  <si>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</si>
  <si>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</si>
  <si>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</si>
  <si>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</si>
  <si>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</si>
  <si>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</si>
  <si>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</si>
  <si>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</si>
  <si>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</si>
  <si>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</si>
  <si>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</si>
  <si>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</si>
  <si>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</si>
  <si>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</si>
  <si>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</si>
  <si>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</si>
  <si>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</si>
  <si>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</si>
  <si>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</si>
  <si>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</si>
  <si>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</si>
  <si>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</si>
  <si>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</si>
  <si>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</si>
  <si>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</si>
  <si>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</si>
  <si>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</si>
  <si>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</si>
  <si>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</si>
  <si>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</si>
  <si>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</si>
  <si>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</si>
  <si>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</si>
  <si>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</si>
  <si>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</si>
  <si>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</si>
  <si>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</si>
  <si>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</si>
  <si>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</si>
  <si>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</si>
  <si>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</si>
  <si>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</si>
  <si>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</si>
  <si>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</si>
  <si>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</si>
  <si>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</si>
  <si>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</si>
  <si>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</si>
  <si>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</si>
  <si>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</si>
  <si>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</si>
  <si>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</si>
  <si>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</si>
  <si>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</si>
  <si>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</si>
  <si>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</si>
  <si>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</si>
  <si>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</si>
  <si>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</si>
  <si>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</si>
  <si>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</si>
  <si>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</si>
  <si>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</si>
  <si>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</si>
  <si>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</si>
  <si>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</si>
  <si>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</si>
  <si>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</si>
  <si>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</si>
  <si>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</si>
  <si>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</si>
  <si>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</si>
  <si>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</si>
  <si>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</si>
  <si>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</si>
  <si>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</si>
  <si>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</si>
  <si>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</si>
  <si>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</si>
  <si>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</si>
  <si>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</si>
  <si>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</si>
  <si>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</si>
  <si>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</si>
  <si>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</si>
  <si>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</si>
  <si>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</si>
  <si>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</si>
  <si>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</si>
  <si>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</si>
  <si>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</si>
  <si>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</si>
  <si>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</si>
  <si>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</si>
  <si>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</si>
  <si>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</si>
  <si>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</si>
  <si>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</si>
  <si>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</si>
  <si>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</si>
  <si>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</si>
  <si>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</si>
  <si>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</si>
  <si>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</si>
  <si>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</si>
  <si>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</si>
  <si>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</si>
  <si>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</si>
  <si>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</si>
  <si>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</si>
  <si>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</si>
  <si>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</si>
  <si>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</si>
  <si>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</si>
  <si>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</si>
  <si>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</si>
  <si>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</si>
  <si>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</si>
  <si>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</si>
  <si>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</si>
  <si>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</si>
  <si>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</si>
  <si>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</si>
  <si>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</si>
  <si>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</si>
  <si>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</si>
  <si>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</si>
  <si>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</si>
  <si>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</si>
  <si>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</si>
  <si>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</si>
  <si>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</si>
  <si>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</si>
  <si>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</si>
  <si>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</si>
  <si>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</si>
  <si>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</si>
  <si>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</si>
  <si>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</si>
  <si>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</si>
  <si>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</si>
  <si>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</si>
  <si>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</si>
  <si>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</si>
  <si>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</si>
  <si>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</si>
  <si>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</si>
  <si>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</si>
  <si>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</si>
  <si>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</si>
  <si>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</si>
  <si>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</si>
  <si>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</si>
  <si>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</si>
  <si>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</si>
  <si>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</si>
  <si>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</si>
  <si>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</si>
  <si>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</si>
  <si>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</si>
  <si>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</si>
  <si>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</si>
  <si>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</si>
  <si>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</si>
  <si>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</si>
  <si>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</si>
  <si>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</si>
  <si>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</si>
  <si>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</si>
  <si>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</si>
  <si>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</si>
  <si>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</si>
  <si>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</si>
  <si>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</si>
  <si>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</si>
  <si>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</si>
  <si>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</si>
  <si>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</si>
  <si>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</si>
  <si>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</si>
  <si>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</si>
  <si>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</si>
  <si>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</si>
  <si>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</si>
  <si>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</si>
  <si>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</si>
  <si>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</si>
  <si>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</si>
  <si>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</si>
  <si>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</si>
  <si>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</si>
  <si>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</si>
  <si>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</si>
  <si>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</si>
  <si>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</si>
  <si>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</si>
  <si>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</si>
  <si>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</si>
  <si>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</si>
  <si>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</si>
  <si>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</si>
  <si>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</si>
  <si>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</si>
  <si>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</si>
  <si>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</si>
  <si>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</si>
  <si>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</si>
  <si>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</si>
  <si>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</si>
  <si>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</si>
  <si>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</si>
  <si>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</si>
  <si>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</si>
  <si>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</si>
  <si>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</si>
  <si>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</si>
  <si>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</si>
  <si>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</si>
  <si>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</si>
  <si>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</si>
  <si>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</si>
  <si>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</si>
  <si>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</si>
  <si>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</si>
  <si>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</si>
  <si>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</si>
  <si>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</si>
  <si>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</si>
  <si>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</si>
  <si>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</si>
  <si>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</si>
  <si>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</si>
  <si>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</si>
  <si>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</si>
  <si>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</si>
  <si>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</si>
  <si>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</si>
  <si>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</si>
  <si>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</si>
  <si>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</si>
  <si>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</si>
  <si>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</si>
  <si>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</si>
  <si>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</si>
  <si>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</si>
  <si>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</si>
  <si>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</si>
  <si>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</si>
  <si>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</si>
  <si>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</si>
  <si>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</si>
  <si>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</si>
  <si>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</si>
  <si>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</si>
  <si>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</si>
  <si>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</si>
  <si>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</si>
  <si>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</si>
  <si>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</si>
  <si>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</si>
  <si>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</si>
  <si>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</si>
  <si>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</si>
  <si>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</si>
  <si>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</si>
  <si>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</si>
  <si>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</si>
  <si>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</si>
  <si>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</si>
  <si>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</si>
  <si>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</si>
  <si>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</si>
  <si>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</si>
  <si>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</si>
  <si>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</si>
  <si>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</si>
  <si>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</si>
  <si>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</si>
  <si>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</si>
  <si>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</si>
  <si>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</si>
  <si>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</si>
  <si>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</si>
  <si>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</si>
  <si>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</si>
  <si>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</si>
  <si>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</si>
  <si>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</si>
  <si>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</si>
  <si>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</si>
  <si>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</si>
  <si>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</si>
  <si>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</si>
  <si>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</si>
  <si>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</si>
  <si>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</si>
  <si>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</si>
  <si>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</si>
  <si>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</si>
  <si>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</si>
  <si>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</si>
  <si>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</si>
  <si>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</si>
  <si>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</si>
  <si>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</si>
  <si>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</si>
  <si>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</si>
  <si>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</si>
  <si>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</si>
  <si>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</si>
  <si>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</si>
  <si>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</si>
  <si>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</si>
  <si>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</si>
  <si>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</si>
  <si>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</si>
  <si>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</si>
  <si>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</si>
  <si>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</si>
  <si>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</si>
  <si>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</si>
  <si>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</si>
  <si>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</si>
  <si>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</si>
  <si>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</si>
  <si>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</si>
  <si>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</si>
  <si>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</si>
  <si>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</si>
  <si>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</si>
  <si>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</si>
  <si>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</si>
  <si>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</si>
  <si>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</si>
  <si>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</si>
  <si>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</si>
  <si>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</si>
  <si>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</si>
  <si>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</si>
  <si>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</si>
  <si>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</si>
  <si>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</si>
  <si>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</si>
  <si>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</si>
  <si>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</si>
  <si>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</si>
  <si>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</si>
  <si>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</si>
  <si>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</si>
  <si>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</si>
  <si>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</si>
  <si>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</si>
  <si>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</si>
  <si>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</si>
  <si>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</si>
  <si>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</si>
  <si>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</si>
  <si>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</si>
  <si>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</si>
  <si>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</si>
  <si>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</si>
  <si>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</si>
  <si>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</si>
  <si>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</si>
  <si>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</si>
  <si>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</si>
  <si>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</si>
  <si>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</si>
  <si>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</si>
  <si>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</si>
  <si>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</si>
  <si>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</si>
  <si>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</si>
  <si>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</si>
  <si>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</si>
  <si>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</si>
  <si>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</si>
  <si>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</si>
  <si>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</si>
  <si>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</si>
  <si>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</si>
  <si>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</si>
  <si>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</si>
  <si>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</si>
  <si>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</si>
  <si>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</si>
  <si>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</si>
  <si>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</si>
  <si>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</si>
  <si>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</si>
  <si>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</si>
  <si>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</si>
  <si>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</si>
  <si>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</si>
  <si>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</si>
  <si>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</si>
  <si>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</si>
  <si>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</si>
  <si>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</si>
  <si>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</si>
  <si>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</si>
  <si>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</si>
  <si>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</si>
  <si>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</si>
  <si>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</si>
  <si>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</si>
  <si>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</si>
  <si>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</si>
  <si>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</si>
  <si>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</si>
  <si>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</si>
  <si>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</si>
  <si>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</si>
  <si>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</si>
  <si>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</si>
  <si>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</si>
  <si>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</si>
  <si>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</si>
  <si>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</si>
  <si>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</si>
  <si>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</si>
  <si>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</si>
  <si>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</si>
  <si>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</si>
  <si>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</si>
  <si>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</si>
  <si>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</si>
  <si>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</si>
  <si>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</si>
  <si>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</si>
  <si>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</si>
  <si>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</si>
  <si>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</si>
  <si>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</si>
  <si>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</si>
  <si>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</si>
  <si>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</si>
  <si>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</si>
  <si>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</si>
  <si>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</si>
  <si>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</si>
  <si>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</si>
  <si>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</si>
  <si>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</si>
  <si>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</si>
  <si>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</si>
  <si>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</si>
  <si>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</si>
  <si>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</si>
  <si>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</si>
  <si>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</si>
  <si>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</si>
  <si>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</si>
  <si>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</si>
  <si>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</si>
  <si>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</si>
  <si>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</si>
  <si>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</si>
  <si>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</si>
  <si>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</si>
  <si>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</si>
  <si>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</si>
  <si>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</si>
  <si>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</si>
  <si>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</si>
  <si>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</si>
  <si>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</si>
  <si>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</si>
  <si>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</si>
  <si>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</si>
  <si>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</si>
  <si>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</si>
  <si>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</si>
  <si>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</si>
  <si>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</si>
  <si>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</si>
  <si>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</si>
  <si>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</si>
  <si>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</si>
  <si>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</si>
  <si>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</si>
  <si>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</si>
  <si>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</si>
  <si>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</si>
  <si>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</si>
  <si>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</si>
  <si>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</si>
  <si>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</si>
  <si>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</si>
  <si>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</si>
  <si>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</si>
  <si>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</si>
  <si>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</si>
  <si>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</si>
  <si>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</si>
  <si>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</si>
  <si>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</si>
  <si>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</si>
  <si>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</si>
  <si>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</si>
  <si>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</si>
  <si>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</si>
  <si>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</si>
  <si>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</si>
  <si>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</si>
  <si>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</si>
  <si>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</si>
  <si>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</si>
  <si>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</si>
  <si>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</si>
  <si>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</si>
  <si>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</si>
  <si>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</si>
  <si>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</si>
  <si>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</si>
  <si>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</si>
  <si>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</si>
  <si>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</si>
  <si>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</si>
  <si>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</si>
  <si>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</si>
  <si>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</si>
  <si>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</si>
  <si>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</si>
  <si>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</si>
  <si>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</si>
  <si>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</si>
  <si>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</si>
  <si>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</si>
  <si>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</si>
  <si>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</si>
  <si>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</si>
  <si>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</si>
  <si>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</si>
  <si>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</si>
  <si>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</si>
  <si>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</si>
  <si>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</si>
  <si>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</si>
  <si>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</si>
  <si>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</si>
  <si>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</si>
  <si>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</si>
  <si>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</si>
  <si>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</si>
  <si>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</si>
  <si>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</si>
  <si>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</si>
  <si>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</si>
  <si>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</si>
  <si>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</si>
  <si>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</si>
  <si>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</si>
  <si>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</si>
  <si>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</si>
  <si>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</si>
  <si>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</si>
  <si>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</si>
  <si>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</si>
  <si>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</si>
  <si>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</si>
  <si>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</si>
  <si>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</si>
  <si>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</si>
  <si>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</si>
  <si>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</si>
  <si>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</si>
  <si>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</si>
  <si>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</si>
  <si>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</si>
  <si>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</si>
  <si>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</si>
  <si>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</si>
  <si>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</si>
  <si>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</si>
  <si>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</si>
  <si>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</si>
  <si>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</si>
  <si>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</si>
  <si>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</si>
  <si>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</si>
  <si>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</si>
  <si>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</si>
  <si>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</si>
  <si>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</si>
  <si>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</si>
  <si>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</si>
  <si>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</si>
  <si>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</si>
  <si>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</si>
  <si>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</si>
  <si>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</si>
  <si>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</si>
  <si>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</si>
  <si>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</si>
  <si>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</si>
  <si>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</si>
  <si>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</si>
  <si>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</si>
  <si>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</si>
  <si>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</si>
  <si>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</si>
  <si>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</si>
  <si>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</si>
  <si>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</si>
  <si>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</si>
  <si>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</si>
  <si>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</si>
  <si>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</si>
  <si>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</si>
  <si>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</si>
  <si>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</si>
  <si>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</si>
  <si>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</si>
  <si>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</si>
  <si>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</si>
  <si>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</si>
  <si>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</si>
  <si>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</si>
  <si>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</si>
  <si>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</si>
  <si>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</si>
  <si>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</si>
  <si>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</si>
  <si>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</si>
  <si>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</si>
  <si>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</si>
  <si>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</si>
  <si>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</si>
  <si>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</si>
  <si>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</si>
  <si>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</si>
  <si>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</si>
  <si>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</si>
  <si>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</si>
  <si>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</si>
  <si>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</si>
  <si>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</si>
  <si>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</si>
  <si>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</si>
  <si>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</si>
  <si>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</si>
  <si>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</si>
  <si>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</si>
  <si>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</si>
  <si>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</si>
  <si>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</si>
  <si>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</si>
  <si>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</si>
  <si>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</si>
  <si>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</si>
  <si>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</si>
  <si>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</si>
  <si>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</si>
  <si>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</si>
  <si>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</si>
  <si>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</si>
  <si>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</si>
  <si>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</si>
  <si>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</si>
  <si>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</si>
  <si>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</si>
  <si>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</si>
  <si>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</si>
  <si>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</si>
  <si>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</si>
  <si>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</si>
  <si>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</si>
  <si>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</si>
  <si>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</si>
  <si>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</si>
  <si>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</si>
  <si>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</si>
  <si>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</si>
  <si>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</si>
  <si>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</si>
  <si>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</si>
  <si>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</si>
  <si>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</si>
  <si>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</si>
  <si>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</si>
  <si>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</si>
  <si>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</si>
  <si>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</si>
  <si>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</si>
  <si>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</si>
  <si>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</si>
  <si>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</si>
  <si>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</si>
  <si>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</si>
  <si>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</si>
  <si>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</si>
  <si>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</si>
  <si>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</si>
  <si>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</si>
  <si>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</si>
  <si>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</si>
  <si>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</si>
  <si>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</si>
  <si>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</si>
  <si>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</si>
  <si>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</si>
  <si>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</si>
  <si>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</si>
  <si>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</si>
  <si>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</si>
  <si>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</si>
  <si>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</si>
  <si>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</si>
  <si>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</si>
  <si>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</si>
  <si>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</si>
  <si>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</si>
  <si>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</si>
  <si>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</si>
  <si>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</si>
  <si>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</si>
  <si>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</si>
  <si>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</si>
  <si>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</si>
  <si>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</si>
  <si>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</si>
  <si>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</si>
  <si>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</si>
  <si>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</si>
  <si>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</si>
  <si>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</si>
  <si>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</si>
  <si>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</si>
  <si>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</si>
  <si>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</si>
  <si>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</si>
  <si>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</si>
  <si>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</si>
  <si>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</si>
  <si>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</si>
  <si>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</si>
  <si>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</si>
  <si>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</si>
  <si>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</si>
  <si>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</si>
  <si>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</si>
  <si>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</si>
  <si>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</si>
  <si>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</si>
  <si>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</si>
  <si>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</si>
  <si>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</si>
  <si>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</si>
  <si>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</si>
  <si>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</si>
  <si>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</si>
  <si>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</si>
  <si>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</si>
  <si>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</si>
  <si>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</si>
  <si>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</si>
  <si>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</si>
  <si>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</si>
  <si>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</si>
  <si>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</si>
  <si>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</si>
  <si>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</si>
  <si>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</si>
  <si>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</si>
  <si>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</si>
  <si>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</si>
  <si>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</si>
  <si>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</si>
  <si>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</si>
  <si>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</si>
  <si>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</si>
  <si>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</si>
  <si>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</si>
  <si>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</si>
  <si>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</si>
  <si>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</si>
  <si>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</si>
  <si>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</si>
  <si>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</si>
  <si>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</si>
  <si>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</si>
  <si>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</si>
  <si>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</si>
  <si>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</si>
  <si>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</si>
  <si>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</si>
  <si>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</si>
  <si>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</si>
  <si>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</si>
  <si>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</si>
  <si>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</si>
  <si>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</si>
  <si>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</si>
  <si>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</si>
  <si>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</si>
  <si>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</si>
  <si>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</si>
  <si>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</si>
  <si>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</si>
  <si>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</si>
  <si>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</si>
  <si>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</si>
  <si>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</si>
  <si>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</si>
  <si>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</si>
  <si>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</si>
  <si>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</si>
  <si>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</si>
  <si>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</si>
  <si>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</si>
  <si>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</si>
  <si>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</si>
  <si>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</si>
  <si>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</si>
  <si>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</si>
  <si>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</si>
  <si>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</si>
  <si>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</si>
  <si>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</si>
  <si>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</si>
  <si>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</si>
  <si>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</si>
  <si>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</si>
  <si>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</si>
  <si>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</si>
  <si>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</si>
  <si>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</si>
  <si>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</si>
  <si>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</si>
  <si>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</si>
  <si>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</si>
  <si>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</si>
  <si>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</si>
  <si>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</si>
  <si>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</si>
  <si>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</si>
  <si>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</si>
  <si>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</si>
  <si>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</si>
  <si>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</si>
  <si>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</si>
  <si>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</si>
  <si>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</si>
  <si>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</si>
  <si>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</si>
  <si>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</si>
  <si>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</si>
  <si>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</si>
  <si>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</si>
  <si>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</si>
  <si>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</si>
  <si>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</si>
  <si>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</si>
  <si>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</si>
  <si>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</si>
  <si>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</si>
  <si>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</si>
  <si>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</si>
  <si>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</si>
  <si>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</si>
  <si>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</si>
  <si>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</si>
  <si>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</si>
  <si>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</si>
  <si>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</si>
  <si>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</si>
  <si>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</si>
  <si>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</si>
  <si>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</si>
  <si>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</si>
  <si>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</si>
  <si>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</si>
  <si>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</si>
  <si>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</si>
  <si>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</si>
  <si>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</si>
  <si>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</si>
  <si>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</si>
  <si>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</si>
  <si>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</si>
  <si>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</si>
  <si>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</si>
  <si>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</si>
  <si>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</si>
  <si>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</si>
  <si>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</si>
  <si>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</si>
  <si>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</si>
  <si>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</si>
  <si>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</si>
  <si>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</si>
  <si>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</si>
  <si>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</si>
  <si>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</si>
  <si>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</si>
  <si>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</si>
  <si>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</si>
  <si>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</si>
  <si>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</si>
  <si>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</si>
  <si>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</si>
  <si>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</si>
  <si>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</si>
  <si>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</si>
  <si>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</si>
  <si>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</si>
  <si>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</si>
  <si>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</si>
  <si>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</si>
  <si>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</si>
  <si>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</si>
  <si>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</si>
  <si>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</si>
  <si>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</si>
  <si>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</si>
  <si>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</si>
  <si>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</si>
  <si>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</si>
  <si>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</si>
  <si>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</si>
  <si>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</si>
  <si>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</si>
  <si>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</si>
  <si>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</si>
  <si>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</si>
  <si>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</si>
  <si>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</si>
  <si>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</si>
  <si>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</si>
  <si>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</si>
  <si>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</si>
  <si>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</si>
  <si>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</si>
  <si>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</si>
  <si>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</si>
  <si>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</si>
  <si>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</si>
  <si>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</si>
  <si>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</si>
  <si>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</si>
  <si>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</si>
  <si>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</si>
  <si>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</si>
  <si>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</si>
  <si>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</si>
  <si>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</si>
  <si>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</si>
  <si>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</si>
  <si>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</si>
  <si>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</si>
  <si>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</si>
  <si>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</si>
  <si>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</si>
  <si>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</si>
  <si>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</si>
  <si>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</si>
  <si>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</si>
  <si>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</si>
  <si>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</si>
  <si>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</si>
  <si>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</si>
  <si>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</si>
  <si>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</si>
  <si>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</si>
  <si>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</si>
  <si>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</si>
  <si>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</si>
  <si>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</si>
  <si>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</si>
  <si>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</si>
  <si>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</si>
  <si>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</si>
  <si>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</si>
  <si>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</si>
  <si>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</si>
  <si>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</si>
  <si>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</si>
  <si>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</si>
  <si>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</si>
  <si>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</si>
  <si>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</si>
  <si>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</si>
  <si>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</si>
  <si>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</si>
  <si>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</si>
  <si>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</si>
  <si>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</si>
  <si>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</si>
  <si>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</si>
  <si>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</si>
  <si>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</si>
  <si>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</si>
  <si>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</si>
  <si>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</si>
  <si>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</si>
  <si>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</si>
  <si>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</si>
  <si>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</si>
  <si>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</si>
  <si>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</si>
  <si>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</si>
  <si>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</si>
  <si>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</si>
  <si>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</si>
  <si>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</si>
  <si>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</si>
  <si>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</si>
  <si>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</si>
  <si>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</si>
  <si>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</si>
  <si>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</si>
  <si>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</si>
  <si>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</si>
  <si>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</si>
  <si>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</si>
  <si>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</si>
  <si>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</si>
  <si>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</si>
  <si>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</si>
  <si>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</si>
  <si>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</si>
  <si>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</si>
  <si>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</si>
  <si>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</si>
  <si>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</si>
  <si>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</si>
  <si>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</si>
  <si>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</si>
  <si>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</si>
  <si>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</si>
  <si>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</si>
  <si>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</si>
  <si>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</si>
  <si>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</si>
  <si>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</si>
  <si>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</si>
  <si>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</si>
  <si>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</si>
  <si>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</si>
  <si>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</si>
  <si>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</si>
  <si>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</si>
  <si>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</si>
  <si>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</si>
  <si>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</si>
  <si>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</si>
  <si>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</si>
  <si>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</si>
  <si>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</si>
  <si>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</si>
  <si>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</si>
  <si>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</si>
  <si>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</si>
  <si>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</si>
  <si>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</si>
  <si>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</si>
  <si>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</si>
  <si>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</si>
  <si>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</si>
  <si>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</si>
  <si>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</si>
  <si>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</si>
  <si>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</si>
  <si>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</si>
  <si>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</si>
  <si>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</si>
  <si>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</si>
  <si>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</si>
  <si>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</si>
  <si>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</si>
  <si>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</si>
  <si>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</si>
  <si>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</si>
  <si>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</si>
  <si>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</si>
  <si>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</si>
  <si>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</si>
  <si>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</si>
  <si>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</si>
  <si>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</si>
  <si>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</si>
  <si>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</si>
  <si>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</si>
  <si>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</si>
  <si>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</si>
  <si>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</si>
  <si>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</si>
  <si>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</si>
  <si>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</si>
  <si>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</si>
  <si>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</si>
  <si>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</si>
  <si>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</si>
  <si>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</si>
  <si>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</si>
  <si>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</si>
  <si>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</si>
  <si>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</si>
  <si>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</si>
  <si>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</si>
  <si>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</si>
  <si>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</si>
  <si>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</si>
  <si>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</si>
  <si>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</si>
  <si>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</si>
  <si>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</si>
  <si>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</si>
  <si>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</si>
  <si>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</si>
  <si>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</si>
  <si>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</si>
  <si>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</si>
  <si>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</si>
  <si>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</si>
  <si>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</si>
  <si>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</si>
  <si>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</si>
  <si>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</si>
  <si>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</si>
  <si>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</si>
  <si>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</si>
  <si>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</si>
  <si>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</si>
  <si>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</si>
  <si>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</si>
  <si>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</si>
  <si>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</si>
  <si>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</si>
  <si>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</si>
  <si>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</si>
  <si>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</si>
  <si>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</si>
  <si>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</si>
  <si>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</si>
  <si>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</si>
  <si>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</si>
  <si>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</si>
  <si>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</si>
  <si>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</si>
  <si>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</si>
  <si>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</si>
  <si>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</si>
  <si>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</si>
  <si>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</si>
  <si>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</si>
  <si>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</si>
  <si>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</si>
  <si>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</si>
  <si>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</si>
  <si>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</si>
  <si>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</si>
  <si>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</si>
  <si>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</si>
  <si>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</si>
  <si>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</si>
  <si>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</si>
  <si>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</si>
  <si>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</si>
  <si>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</si>
  <si>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</si>
  <si>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</si>
  <si>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</si>
  <si>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</si>
  <si>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</si>
  <si>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</si>
  <si>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</si>
  <si>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</si>
  <si>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</si>
  <si>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</si>
  <si>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</si>
  <si>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</si>
  <si>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</si>
  <si>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</si>
  <si>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</si>
  <si>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</si>
  <si>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</si>
  <si>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</si>
  <si>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</si>
  <si>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</si>
  <si>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</si>
  <si>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</si>
  <si>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</si>
  <si>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</si>
  <si>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</si>
  <si>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</si>
  <si>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</si>
  <si>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</si>
  <si>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</si>
  <si>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</si>
  <si>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</si>
  <si>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</si>
  <si>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</si>
  <si>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</si>
  <si>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</si>
  <si>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</si>
  <si>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</si>
  <si>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</si>
  <si>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</si>
  <si>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</si>
  <si>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</si>
  <si>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</si>
  <si>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</si>
  <si>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</si>
  <si>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</si>
  <si>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</si>
  <si>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</si>
  <si>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</si>
  <si>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</si>
  <si>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</si>
  <si>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</si>
  <si>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</si>
  <si>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</si>
  <si>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</si>
  <si>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</si>
  <si>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</si>
  <si>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</si>
  <si>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</si>
  <si>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</si>
  <si>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</si>
  <si>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</si>
  <si>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</si>
  <si>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</si>
  <si>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</si>
  <si>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</si>
  <si>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</si>
  <si>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</si>
  <si>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</si>
  <si>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</si>
  <si>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</si>
  <si>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</si>
  <si>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</si>
  <si>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</si>
  <si>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</si>
  <si>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</si>
  <si>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</si>
  <si>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</si>
  <si>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</si>
  <si>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</si>
  <si>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</si>
  <si>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</si>
  <si>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</si>
  <si>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</si>
  <si>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</si>
  <si>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</si>
  <si>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</si>
  <si>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</si>
  <si>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</si>
  <si>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</si>
  <si>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</si>
  <si>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</si>
  <si>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</si>
  <si>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</si>
  <si>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</si>
  <si>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</si>
  <si>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</si>
  <si>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</si>
  <si>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</si>
  <si>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</si>
  <si>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</si>
  <si>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</si>
  <si>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</si>
  <si>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</si>
  <si>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</si>
  <si>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</si>
  <si>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</si>
  <si>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</si>
  <si>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</si>
  <si>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</si>
  <si>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</si>
  <si>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</si>
  <si>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</si>
  <si>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</si>
  <si>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</si>
  <si>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</si>
  <si>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</si>
  <si>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</si>
  <si>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</si>
  <si>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1 Gavetas Vacías y 2 Fallando</t>
  </si>
  <si>
    <t>GAVETA DE DEPOSITOS LLENA</t>
  </si>
  <si>
    <t xml:space="preserve">TARJETA TRABADA </t>
  </si>
  <si>
    <t xml:space="preserve">SIN EFECTIVO </t>
  </si>
  <si>
    <t>SIN ACTIVIDAD DE RETIRO</t>
  </si>
  <si>
    <t xml:space="preserve">Perez Almonte, Franklin </t>
  </si>
  <si>
    <t>Triinet</t>
  </si>
  <si>
    <t>335820968</t>
  </si>
  <si>
    <t>335820967</t>
  </si>
  <si>
    <t>335820966</t>
  </si>
  <si>
    <t>335820965</t>
  </si>
  <si>
    <t>335820963</t>
  </si>
  <si>
    <t>335820972</t>
  </si>
  <si>
    <t>335820971</t>
  </si>
  <si>
    <t>335820970</t>
  </si>
  <si>
    <t>335820969</t>
  </si>
  <si>
    <t>335820981</t>
  </si>
  <si>
    <t>335820979</t>
  </si>
  <si>
    <t>335820978</t>
  </si>
  <si>
    <t>335820977</t>
  </si>
  <si>
    <t>335820976</t>
  </si>
  <si>
    <t>335820975</t>
  </si>
  <si>
    <t>335820974</t>
  </si>
  <si>
    <t>GAVTEAS VACIAS + GAVETAS FALLANDO</t>
  </si>
  <si>
    <t>Morales Payano, Wilfredy Leandro</t>
  </si>
  <si>
    <t>15 Marzo de 2021</t>
  </si>
  <si>
    <t>335821057</t>
  </si>
  <si>
    <t>335821024</t>
  </si>
  <si>
    <t>335821022</t>
  </si>
  <si>
    <t>335821021</t>
  </si>
  <si>
    <t>335821018</t>
  </si>
  <si>
    <t>335821002</t>
  </si>
  <si>
    <t>335821001</t>
  </si>
  <si>
    <t>335821000</t>
  </si>
  <si>
    <t>335820998</t>
  </si>
  <si>
    <t>335820996</t>
  </si>
  <si>
    <t>335820995</t>
  </si>
  <si>
    <t>335820994</t>
  </si>
  <si>
    <t>335820992</t>
  </si>
  <si>
    <t>335820991</t>
  </si>
  <si>
    <t>335820987</t>
  </si>
  <si>
    <t>En Servicio</t>
  </si>
  <si>
    <t>335821774</t>
  </si>
  <si>
    <t>335821773</t>
  </si>
  <si>
    <t>335821736</t>
  </si>
  <si>
    <t>335821693</t>
  </si>
  <si>
    <t>335821691</t>
  </si>
  <si>
    <t>335821650</t>
  </si>
  <si>
    <t>335821641</t>
  </si>
  <si>
    <t>335821635</t>
  </si>
  <si>
    <t>335821625</t>
  </si>
  <si>
    <t>335821611</t>
  </si>
  <si>
    <t>335821603</t>
  </si>
  <si>
    <t>335821418</t>
  </si>
  <si>
    <t>335821268</t>
  </si>
  <si>
    <t>335821783</t>
  </si>
  <si>
    <t>335821776</t>
  </si>
  <si>
    <t>335821768</t>
  </si>
  <si>
    <t>335821747</t>
  </si>
  <si>
    <t>335821740</t>
  </si>
  <si>
    <t>335821681</t>
  </si>
  <si>
    <t>335821657</t>
  </si>
  <si>
    <t>335821653</t>
  </si>
  <si>
    <t>335821647</t>
  </si>
  <si>
    <t>335821646</t>
  </si>
  <si>
    <t>335821644</t>
  </si>
  <si>
    <t>Closed</t>
  </si>
  <si>
    <t>Peguero Solano, Victor Manuel</t>
  </si>
  <si>
    <t>Moreta, Christian Aury</t>
  </si>
  <si>
    <t>ENVIO DE CARGA</t>
  </si>
  <si>
    <t>INHIBIDO - REINICIO</t>
  </si>
  <si>
    <t>CARGA EXITOSA</t>
  </si>
  <si>
    <t>REINICIO EXITOSA</t>
  </si>
  <si>
    <t>335822214</t>
  </si>
  <si>
    <t>335822205</t>
  </si>
  <si>
    <t>335822191</t>
  </si>
  <si>
    <t>335822167</t>
  </si>
  <si>
    <t>335822151</t>
  </si>
  <si>
    <t>335822143</t>
  </si>
  <si>
    <t>335822099</t>
  </si>
  <si>
    <t>335822096</t>
  </si>
  <si>
    <t>335822080</t>
  </si>
  <si>
    <t>335822077</t>
  </si>
  <si>
    <t>335822074</t>
  </si>
  <si>
    <t>335822070</t>
  </si>
  <si>
    <t>335822063</t>
  </si>
  <si>
    <t>335822055</t>
  </si>
  <si>
    <t>335822054</t>
  </si>
  <si>
    <t>335821945</t>
  </si>
  <si>
    <t>335821885</t>
  </si>
  <si>
    <t>335821865</t>
  </si>
  <si>
    <t>FALLA NO CONFIMADA</t>
  </si>
  <si>
    <t>GAVETA DE RECHAZO LLENA</t>
  </si>
  <si>
    <t>335822324</t>
  </si>
  <si>
    <t>335822322</t>
  </si>
  <si>
    <t>335822318</t>
  </si>
  <si>
    <t>335822316</t>
  </si>
  <si>
    <t>335822313</t>
  </si>
  <si>
    <t>335822305</t>
  </si>
  <si>
    <t>335822302</t>
  </si>
  <si>
    <t>335822229</t>
  </si>
  <si>
    <t>335822323</t>
  </si>
  <si>
    <t>335822315</t>
  </si>
  <si>
    <t>335822132</t>
  </si>
  <si>
    <t>335821828</t>
  </si>
  <si>
    <t>Doñe Ramirez, Luis Manuel</t>
  </si>
  <si>
    <t>LECTOR - REINICIO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</si>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</sst>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26"/>
      <tableStyleElement type="headerRow" dxfId="725"/>
      <tableStyleElement type="totalRow" dxfId="724"/>
      <tableStyleElement type="firstColumn" dxfId="723"/>
      <tableStyleElement type="lastColumn" dxfId="722"/>
      <tableStyleElement type="firstRowStripe" dxfId="721"/>
      <tableStyleElement type="firstColumnStripe" dxfId="7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9"/>
  <sheetViews>
    <sheetView tabSelected="1" zoomScale="85" zoomScaleNormal="85" workbookViewId="0">
      <pane ySplit="4" topLeftCell="A5" activePane="bottomLeft" state="frozen"/>
      <selection pane="bottomLeft" activeCell="D7" sqref="D7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customWidth="1"/>
    <col min="4" max="4" width="29.42578125" style="94" customWidth="1"/>
    <col min="5" max="5" width="12.28515625" style="90" bestFit="1" customWidth="1"/>
    <col min="6" max="6" width="11.7109375" style="48" customWidth="1"/>
    <col min="7" max="7" width="63.42578125" style="48" customWidth="1"/>
    <col min="8" max="10" width="7" style="48" customWidth="1"/>
    <col min="11" max="11" width="6.85546875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2.1406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2533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ESTE</v>
      </c>
      <c r="B5" s="112">
        <v>335820050</v>
      </c>
      <c r="C5" s="97">
        <v>44267.535393518519</v>
      </c>
      <c r="D5" s="96" t="s">
        <v>2189</v>
      </c>
      <c r="E5" s="105">
        <v>963</v>
      </c>
      <c r="F5" s="96" t="str">
        <f>VLOOKUP(E5,VIP!$A$2:$O11876,2,0)</f>
        <v>DRBR963</v>
      </c>
      <c r="G5" s="96" t="str">
        <f>VLOOKUP(E5,'LISTADO ATM'!$A$2:$B$900,2,0)</f>
        <v xml:space="preserve">ATM Multiplaza La Romana </v>
      </c>
      <c r="H5" s="96" t="str">
        <f>VLOOKUP(E5,VIP!$A$2:$O16797,7,FALSE)</f>
        <v>Si</v>
      </c>
      <c r="I5" s="96" t="str">
        <f>VLOOKUP(E5,VIP!$A$2:$O8762,8,FALSE)</f>
        <v>Si</v>
      </c>
      <c r="J5" s="96" t="str">
        <f>VLOOKUP(E5,VIP!$A$2:$O8712,8,FALSE)</f>
        <v>Si</v>
      </c>
      <c r="K5" s="96" t="str">
        <f>VLOOKUP(E5,VIP!$A$2:$O12286,6,0)</f>
        <v>NO</v>
      </c>
      <c r="L5" s="98" t="s">
        <v>2228</v>
      </c>
      <c r="M5" s="167" t="s">
        <v>2549</v>
      </c>
      <c r="N5" s="99" t="s">
        <v>2500</v>
      </c>
      <c r="O5" s="96" t="s">
        <v>2478</v>
      </c>
      <c r="P5" s="127"/>
      <c r="Q5" s="166">
        <v>44270.598958333336</v>
      </c>
    </row>
    <row r="6" spans="1:18" ht="18" x14ac:dyDescent="0.25">
      <c r="A6" s="96" t="str">
        <f>VLOOKUP(E6,'LISTADO ATM'!$A$2:$C$901,3,0)</f>
        <v>DISTRITO NACIONAL</v>
      </c>
      <c r="B6" s="112">
        <v>335820101</v>
      </c>
      <c r="C6" s="97">
        <v>44267.565879629627</v>
      </c>
      <c r="D6" s="96" t="s">
        <v>2189</v>
      </c>
      <c r="E6" s="105">
        <v>648</v>
      </c>
      <c r="F6" s="96" t="str">
        <f>VLOOKUP(E6,VIP!$A$2:$O11885,2,0)</f>
        <v>DRBR190</v>
      </c>
      <c r="G6" s="96" t="str">
        <f>VLOOKUP(E6,'LISTADO ATM'!$A$2:$B$900,2,0)</f>
        <v xml:space="preserve">ATM Hermandad de Pensionados </v>
      </c>
      <c r="H6" s="96" t="str">
        <f>VLOOKUP(E6,VIP!$A$2:$O16806,7,FALSE)</f>
        <v>Si</v>
      </c>
      <c r="I6" s="96" t="str">
        <f>VLOOKUP(E6,VIP!$A$2:$O8771,8,FALSE)</f>
        <v>No</v>
      </c>
      <c r="J6" s="96" t="str">
        <f>VLOOKUP(E6,VIP!$A$2:$O8721,8,FALSE)</f>
        <v>No</v>
      </c>
      <c r="K6" s="96" t="str">
        <f>VLOOKUP(E6,VIP!$A$2:$O12295,6,0)</f>
        <v>NO</v>
      </c>
      <c r="L6" s="98" t="s">
        <v>2492</v>
      </c>
      <c r="M6" s="167" t="s">
        <v>2549</v>
      </c>
      <c r="N6" s="99" t="s">
        <v>2500</v>
      </c>
      <c r="O6" s="96" t="s">
        <v>2478</v>
      </c>
      <c r="P6" s="127"/>
      <c r="Q6" s="166">
        <v>44270.448958333334</v>
      </c>
    </row>
    <row r="7" spans="1:18" ht="18" x14ac:dyDescent="0.25">
      <c r="A7" s="96" t="str">
        <f>VLOOKUP(E7,'LISTADO ATM'!$A$2:$C$901,3,0)</f>
        <v>NORTE</v>
      </c>
      <c r="B7" s="112">
        <v>335820453</v>
      </c>
      <c r="C7" s="97">
        <v>44267.72315972222</v>
      </c>
      <c r="D7" s="96" t="s">
        <v>2189</v>
      </c>
      <c r="E7" s="105">
        <v>266</v>
      </c>
      <c r="F7" s="96" t="str">
        <f>VLOOKUP(E7,VIP!$A$2:$O11898,2,0)</f>
        <v>DRBR266</v>
      </c>
      <c r="G7" s="96" t="str">
        <f>VLOOKUP(E7,'LISTADO ATM'!$A$2:$B$900,2,0)</f>
        <v xml:space="preserve">ATM Oficina Villa Francisca </v>
      </c>
      <c r="H7" s="96" t="str">
        <f>VLOOKUP(E7,VIP!$A$2:$O16819,7,FALSE)</f>
        <v>Si</v>
      </c>
      <c r="I7" s="96" t="str">
        <f>VLOOKUP(E7,VIP!$A$2:$O8784,8,FALSE)</f>
        <v>Si</v>
      </c>
      <c r="J7" s="96" t="str">
        <f>VLOOKUP(E7,VIP!$A$2:$O8734,8,FALSE)</f>
        <v>Si</v>
      </c>
      <c r="K7" s="96" t="str">
        <f>VLOOKUP(E7,VIP!$A$2:$O12308,6,0)</f>
        <v>NO</v>
      </c>
      <c r="L7" s="98" t="s">
        <v>2492</v>
      </c>
      <c r="M7" s="167" t="s">
        <v>2549</v>
      </c>
      <c r="N7" s="99" t="s">
        <v>2476</v>
      </c>
      <c r="O7" s="96" t="s">
        <v>2478</v>
      </c>
      <c r="P7" s="127"/>
      <c r="Q7" s="166">
        <v>44270.448958333334</v>
      </c>
    </row>
    <row r="8" spans="1:18" ht="18" x14ac:dyDescent="0.25">
      <c r="A8" s="96" t="str">
        <f>VLOOKUP(E8,'LISTADO ATM'!$A$2:$C$901,3,0)</f>
        <v>DISTRITO NACIONAL</v>
      </c>
      <c r="B8" s="112">
        <v>335820455</v>
      </c>
      <c r="C8" s="97">
        <v>44267.724456018521</v>
      </c>
      <c r="D8" s="96" t="s">
        <v>2189</v>
      </c>
      <c r="E8" s="105">
        <v>490</v>
      </c>
      <c r="F8" s="96" t="str">
        <f>VLOOKUP(E8,VIP!$A$2:$O11897,2,0)</f>
        <v>DRBR490</v>
      </c>
      <c r="G8" s="96" t="str">
        <f>VLOOKUP(E8,'LISTADO ATM'!$A$2:$B$900,2,0)</f>
        <v xml:space="preserve">ATM Hospital Ney Arias Lora </v>
      </c>
      <c r="H8" s="96" t="str">
        <f>VLOOKUP(E8,VIP!$A$2:$O16818,7,FALSE)</f>
        <v>Si</v>
      </c>
      <c r="I8" s="96" t="str">
        <f>VLOOKUP(E8,VIP!$A$2:$O8783,8,FALSE)</f>
        <v>Si</v>
      </c>
      <c r="J8" s="96" t="str">
        <f>VLOOKUP(E8,VIP!$A$2:$O8733,8,FALSE)</f>
        <v>Si</v>
      </c>
      <c r="K8" s="96" t="str">
        <f>VLOOKUP(E8,VIP!$A$2:$O12307,6,0)</f>
        <v>NO</v>
      </c>
      <c r="L8" s="98" t="s">
        <v>2228</v>
      </c>
      <c r="M8" s="167" t="s">
        <v>2549</v>
      </c>
      <c r="N8" s="99" t="s">
        <v>2476</v>
      </c>
      <c r="O8" s="96" t="s">
        <v>2478</v>
      </c>
      <c r="P8" s="127"/>
      <c r="Q8" s="166">
        <v>44270.598958333336</v>
      </c>
    </row>
    <row r="9" spans="1:18" ht="18" x14ac:dyDescent="0.25">
      <c r="A9" s="96" t="str">
        <f>VLOOKUP(E9,'LISTADO ATM'!$A$2:$C$901,3,0)</f>
        <v>DISTRITO NACIONAL</v>
      </c>
      <c r="B9" s="112">
        <v>335820471</v>
      </c>
      <c r="C9" s="97">
        <v>44267.736238425925</v>
      </c>
      <c r="D9" s="96" t="s">
        <v>2189</v>
      </c>
      <c r="E9" s="105">
        <v>12</v>
      </c>
      <c r="F9" s="96" t="str">
        <f>VLOOKUP(E9,VIP!$A$2:$O11894,2,0)</f>
        <v>DRBR012</v>
      </c>
      <c r="G9" s="96" t="str">
        <f>VLOOKUP(E9,'LISTADO ATM'!$A$2:$B$900,2,0)</f>
        <v xml:space="preserve">ATM Comercial Ganadera (San Isidro) </v>
      </c>
      <c r="H9" s="96" t="str">
        <f>VLOOKUP(E9,VIP!$A$2:$O16815,7,FALSE)</f>
        <v>Si</v>
      </c>
      <c r="I9" s="96" t="str">
        <f>VLOOKUP(E9,VIP!$A$2:$O8780,8,FALSE)</f>
        <v>No</v>
      </c>
      <c r="J9" s="96" t="str">
        <f>VLOOKUP(E9,VIP!$A$2:$O8730,8,FALSE)</f>
        <v>No</v>
      </c>
      <c r="K9" s="96" t="str">
        <f>VLOOKUP(E9,VIP!$A$2:$O12304,6,0)</f>
        <v>NO</v>
      </c>
      <c r="L9" s="98" t="s">
        <v>2254</v>
      </c>
      <c r="M9" s="99" t="s">
        <v>2469</v>
      </c>
      <c r="N9" s="99" t="s">
        <v>2476</v>
      </c>
      <c r="O9" s="96" t="s">
        <v>2478</v>
      </c>
      <c r="P9" s="127"/>
      <c r="Q9" s="100" t="s">
        <v>2254</v>
      </c>
    </row>
    <row r="10" spans="1:18" ht="18" x14ac:dyDescent="0.25">
      <c r="A10" s="96" t="str">
        <f>VLOOKUP(E10,'LISTADO ATM'!$A$2:$C$901,3,0)</f>
        <v>DISTRITO NACIONAL</v>
      </c>
      <c r="B10" s="112">
        <v>335820506</v>
      </c>
      <c r="C10" s="97">
        <v>44267.781064814815</v>
      </c>
      <c r="D10" s="96" t="s">
        <v>2189</v>
      </c>
      <c r="E10" s="105">
        <v>909</v>
      </c>
      <c r="F10" s="96" t="str">
        <f>VLOOKUP(E10,VIP!$A$2:$O11887,2,0)</f>
        <v>DRBR01A</v>
      </c>
      <c r="G10" s="96" t="str">
        <f>VLOOKUP(E10,'LISTADO ATM'!$A$2:$B$900,2,0)</f>
        <v xml:space="preserve">ATM UNP UASD </v>
      </c>
      <c r="H10" s="96" t="str">
        <f>VLOOKUP(E10,VIP!$A$2:$O16808,7,FALSE)</f>
        <v>Si</v>
      </c>
      <c r="I10" s="96" t="str">
        <f>VLOOKUP(E10,VIP!$A$2:$O8773,8,FALSE)</f>
        <v>Si</v>
      </c>
      <c r="J10" s="96" t="str">
        <f>VLOOKUP(E10,VIP!$A$2:$O8723,8,FALSE)</f>
        <v>Si</v>
      </c>
      <c r="K10" s="96" t="str">
        <f>VLOOKUP(E10,VIP!$A$2:$O12297,6,0)</f>
        <v>SI</v>
      </c>
      <c r="L10" s="98" t="s">
        <v>2228</v>
      </c>
      <c r="M10" s="167" t="s">
        <v>2549</v>
      </c>
      <c r="N10" s="99" t="s">
        <v>2476</v>
      </c>
      <c r="O10" s="96" t="s">
        <v>2478</v>
      </c>
      <c r="P10" s="127"/>
      <c r="Q10" s="166">
        <v>44270.448958333334</v>
      </c>
    </row>
    <row r="11" spans="1:18" ht="18" x14ac:dyDescent="0.25">
      <c r="A11" s="96" t="str">
        <f>VLOOKUP(E11,'LISTADO ATM'!$A$2:$C$901,3,0)</f>
        <v>ESTE</v>
      </c>
      <c r="B11" s="112">
        <v>335820535</v>
      </c>
      <c r="C11" s="97">
        <v>44268.241180555553</v>
      </c>
      <c r="D11" s="96" t="s">
        <v>2189</v>
      </c>
      <c r="E11" s="105">
        <v>859</v>
      </c>
      <c r="F11" s="96" t="str">
        <f>VLOOKUP(E11,VIP!$A$2:$O11883,2,0)</f>
        <v>DRBR859</v>
      </c>
      <c r="G11" s="96" t="str">
        <f>VLOOKUP(E11,'LISTADO ATM'!$A$2:$B$900,2,0)</f>
        <v xml:space="preserve">ATM Hotel Vista Sol (Punta Cana) </v>
      </c>
      <c r="H11" s="96" t="str">
        <f>VLOOKUP(E11,VIP!$A$2:$O16804,7,FALSE)</f>
        <v>Si</v>
      </c>
      <c r="I11" s="96" t="str">
        <f>VLOOKUP(E11,VIP!$A$2:$O8769,8,FALSE)</f>
        <v>Si</v>
      </c>
      <c r="J11" s="96" t="str">
        <f>VLOOKUP(E11,VIP!$A$2:$O8719,8,FALSE)</f>
        <v>Si</v>
      </c>
      <c r="K11" s="96" t="str">
        <f>VLOOKUP(E11,VIP!$A$2:$O12293,6,0)</f>
        <v>NO</v>
      </c>
      <c r="L11" s="98" t="s">
        <v>2254</v>
      </c>
      <c r="M11" s="99" t="s">
        <v>2469</v>
      </c>
      <c r="N11" s="99" t="s">
        <v>2476</v>
      </c>
      <c r="O11" s="96" t="s">
        <v>2478</v>
      </c>
      <c r="P11" s="127"/>
      <c r="Q11" s="100" t="s">
        <v>2254</v>
      </c>
    </row>
    <row r="12" spans="1:18" ht="18" x14ac:dyDescent="0.25">
      <c r="A12" s="96" t="str">
        <f>VLOOKUP(E12,'LISTADO ATM'!$A$2:$C$901,3,0)</f>
        <v>SUR</v>
      </c>
      <c r="B12" s="112">
        <v>335820544</v>
      </c>
      <c r="C12" s="97">
        <v>44268.355902777781</v>
      </c>
      <c r="D12" s="96" t="s">
        <v>2189</v>
      </c>
      <c r="E12" s="105">
        <v>817</v>
      </c>
      <c r="F12" s="96" t="str">
        <f>VLOOKUP(E12,VIP!$A$2:$O11897,2,0)</f>
        <v>DRBR817</v>
      </c>
      <c r="G12" s="96" t="str">
        <f>VLOOKUP(E12,'LISTADO ATM'!$A$2:$B$900,2,0)</f>
        <v xml:space="preserve">ATM Ayuntamiento Sabana Larga (San José de Ocoa) </v>
      </c>
      <c r="H12" s="96" t="str">
        <f>VLOOKUP(E12,VIP!$A$2:$O16818,7,FALSE)</f>
        <v>Si</v>
      </c>
      <c r="I12" s="96" t="str">
        <f>VLOOKUP(E12,VIP!$A$2:$O8783,8,FALSE)</f>
        <v>Si</v>
      </c>
      <c r="J12" s="96" t="str">
        <f>VLOOKUP(E12,VIP!$A$2:$O8733,8,FALSE)</f>
        <v>Si</v>
      </c>
      <c r="K12" s="96" t="str">
        <f>VLOOKUP(E12,VIP!$A$2:$O12307,6,0)</f>
        <v>NO</v>
      </c>
      <c r="L12" s="98" t="s">
        <v>2254</v>
      </c>
      <c r="M12" s="167" t="s">
        <v>2549</v>
      </c>
      <c r="N12" s="99" t="s">
        <v>2476</v>
      </c>
      <c r="O12" s="96" t="s">
        <v>2478</v>
      </c>
      <c r="P12" s="127"/>
      <c r="Q12" s="166">
        <v>44270.448958333334</v>
      </c>
    </row>
    <row r="13" spans="1:18" ht="18" x14ac:dyDescent="0.25">
      <c r="A13" s="96" t="str">
        <f>VLOOKUP(E13,'LISTADO ATM'!$A$2:$C$901,3,0)</f>
        <v>DISTRITO NACIONAL</v>
      </c>
      <c r="B13" s="112">
        <v>335820591</v>
      </c>
      <c r="C13" s="97">
        <v>44268.395833333336</v>
      </c>
      <c r="D13" s="96" t="s">
        <v>2189</v>
      </c>
      <c r="E13" s="105">
        <v>527</v>
      </c>
      <c r="F13" s="96" t="str">
        <f>VLOOKUP(E13,VIP!$A$2:$O11890,2,0)</f>
        <v>DRBR527</v>
      </c>
      <c r="G13" s="96" t="str">
        <f>VLOOKUP(E13,'LISTADO ATM'!$A$2:$B$900,2,0)</f>
        <v>ATM Oficina Zona Oriental II</v>
      </c>
      <c r="H13" s="96" t="str">
        <f>VLOOKUP(E13,VIP!$A$2:$O16811,7,FALSE)</f>
        <v>Si</v>
      </c>
      <c r="I13" s="96" t="str">
        <f>VLOOKUP(E13,VIP!$A$2:$O8776,8,FALSE)</f>
        <v>Si</v>
      </c>
      <c r="J13" s="96" t="str">
        <f>VLOOKUP(E13,VIP!$A$2:$O8726,8,FALSE)</f>
        <v>Si</v>
      </c>
      <c r="K13" s="96" t="str">
        <f>VLOOKUP(E13,VIP!$A$2:$O12300,6,0)</f>
        <v>SI</v>
      </c>
      <c r="L13" s="98" t="s">
        <v>2228</v>
      </c>
      <c r="M13" s="99" t="s">
        <v>2469</v>
      </c>
      <c r="N13" s="99" t="s">
        <v>2476</v>
      </c>
      <c r="O13" s="96" t="s">
        <v>2478</v>
      </c>
      <c r="P13" s="127"/>
      <c r="Q13" s="100" t="s">
        <v>2228</v>
      </c>
    </row>
    <row r="14" spans="1:18" ht="18" x14ac:dyDescent="0.25">
      <c r="A14" s="96" t="str">
        <f>VLOOKUP(E14,'LISTADO ATM'!$A$2:$C$901,3,0)</f>
        <v>SUR</v>
      </c>
      <c r="B14" s="112">
        <v>335820721</v>
      </c>
      <c r="C14" s="97">
        <v>44268.475601851853</v>
      </c>
      <c r="D14" s="96" t="s">
        <v>2501</v>
      </c>
      <c r="E14" s="105">
        <v>870</v>
      </c>
      <c r="F14" s="96" t="str">
        <f>VLOOKUP(E14,VIP!$A$2:$O11898,2,0)</f>
        <v>DRBR870</v>
      </c>
      <c r="G14" s="96" t="str">
        <f>VLOOKUP(E14,'LISTADO ATM'!$A$2:$B$900,2,0)</f>
        <v xml:space="preserve">ATM Willbes Dominicana (Barahona) </v>
      </c>
      <c r="H14" s="96" t="str">
        <f>VLOOKUP(E14,VIP!$A$2:$O16819,7,FALSE)</f>
        <v>Si</v>
      </c>
      <c r="I14" s="96" t="str">
        <f>VLOOKUP(E14,VIP!$A$2:$O8784,8,FALSE)</f>
        <v>Si</v>
      </c>
      <c r="J14" s="96" t="str">
        <f>VLOOKUP(E14,VIP!$A$2:$O8734,8,FALSE)</f>
        <v>Si</v>
      </c>
      <c r="K14" s="96" t="str">
        <f>VLOOKUP(E14,VIP!$A$2:$O12308,6,0)</f>
        <v>NO</v>
      </c>
      <c r="L14" s="98" t="s">
        <v>2430</v>
      </c>
      <c r="M14" s="99" t="s">
        <v>2469</v>
      </c>
      <c r="N14" s="99" t="s">
        <v>2476</v>
      </c>
      <c r="O14" s="96" t="s">
        <v>2502</v>
      </c>
      <c r="P14" s="127"/>
      <c r="Q14" s="100" t="s">
        <v>2430</v>
      </c>
    </row>
    <row r="15" spans="1:18" ht="18" x14ac:dyDescent="0.25">
      <c r="A15" s="96" t="str">
        <f>VLOOKUP(E15,'LISTADO ATM'!$A$2:$C$901,3,0)</f>
        <v>DISTRITO NACIONAL</v>
      </c>
      <c r="B15" s="112">
        <v>335820744</v>
      </c>
      <c r="C15" s="97">
        <v>44268.501006944447</v>
      </c>
      <c r="D15" s="96" t="s">
        <v>2189</v>
      </c>
      <c r="E15" s="105">
        <v>39</v>
      </c>
      <c r="F15" s="96" t="str">
        <f>VLOOKUP(E15,VIP!$A$2:$O11895,2,0)</f>
        <v>DRBR039</v>
      </c>
      <c r="G15" s="96" t="str">
        <f>VLOOKUP(E15,'LISTADO ATM'!$A$2:$B$900,2,0)</f>
        <v xml:space="preserve">ATM Oficina Ovando </v>
      </c>
      <c r="H15" s="96" t="str">
        <f>VLOOKUP(E15,VIP!$A$2:$O16816,7,FALSE)</f>
        <v>Si</v>
      </c>
      <c r="I15" s="96" t="str">
        <f>VLOOKUP(E15,VIP!$A$2:$O8781,8,FALSE)</f>
        <v>No</v>
      </c>
      <c r="J15" s="96" t="str">
        <f>VLOOKUP(E15,VIP!$A$2:$O8731,8,FALSE)</f>
        <v>No</v>
      </c>
      <c r="K15" s="96" t="str">
        <f>VLOOKUP(E15,VIP!$A$2:$O12305,6,0)</f>
        <v>NO</v>
      </c>
      <c r="L15" s="98" t="s">
        <v>2228</v>
      </c>
      <c r="M15" s="167" t="s">
        <v>2549</v>
      </c>
      <c r="N15" s="99" t="s">
        <v>2476</v>
      </c>
      <c r="O15" s="96" t="s">
        <v>2478</v>
      </c>
      <c r="P15" s="127"/>
      <c r="Q15" s="166">
        <v>44270.448958333334</v>
      </c>
    </row>
    <row r="16" spans="1:18" ht="18" x14ac:dyDescent="0.25">
      <c r="A16" s="96" t="str">
        <f>VLOOKUP(E16,'LISTADO ATM'!$A$2:$C$901,3,0)</f>
        <v>DISTRITO NACIONAL</v>
      </c>
      <c r="B16" s="112">
        <v>335820748</v>
      </c>
      <c r="C16" s="97">
        <v>44268.503946759258</v>
      </c>
      <c r="D16" s="96" t="s">
        <v>2189</v>
      </c>
      <c r="E16" s="105">
        <v>600</v>
      </c>
      <c r="F16" s="96" t="str">
        <f>VLOOKUP(E16,VIP!$A$2:$O11894,2,0)</f>
        <v>DRBR600</v>
      </c>
      <c r="G16" s="96" t="str">
        <f>VLOOKUP(E16,'LISTADO ATM'!$A$2:$B$900,2,0)</f>
        <v>ATM S/M Bravo Hipica</v>
      </c>
      <c r="H16" s="96" t="str">
        <f>VLOOKUP(E16,VIP!$A$2:$O16815,7,FALSE)</f>
        <v>N/A</v>
      </c>
      <c r="I16" s="96" t="str">
        <f>VLOOKUP(E16,VIP!$A$2:$O8780,8,FALSE)</f>
        <v>N/A</v>
      </c>
      <c r="J16" s="96" t="str">
        <f>VLOOKUP(E16,VIP!$A$2:$O8730,8,FALSE)</f>
        <v>N/A</v>
      </c>
      <c r="K16" s="96" t="str">
        <f>VLOOKUP(E16,VIP!$A$2:$O12304,6,0)</f>
        <v>N/A</v>
      </c>
      <c r="L16" s="98" t="s">
        <v>2492</v>
      </c>
      <c r="M16" s="167" t="s">
        <v>2549</v>
      </c>
      <c r="N16" s="99" t="s">
        <v>2476</v>
      </c>
      <c r="O16" s="96" t="s">
        <v>2478</v>
      </c>
      <c r="P16" s="127"/>
      <c r="Q16" s="166">
        <v>44270.448958333334</v>
      </c>
    </row>
    <row r="17" spans="1:17" ht="18" x14ac:dyDescent="0.25">
      <c r="A17" s="96" t="str">
        <f>VLOOKUP(E17,'LISTADO ATM'!$A$2:$C$901,3,0)</f>
        <v>DISTRITO NACIONAL</v>
      </c>
      <c r="B17" s="112">
        <v>335820761</v>
      </c>
      <c r="C17" s="97">
        <v>44268.517916666664</v>
      </c>
      <c r="D17" s="96" t="s">
        <v>2472</v>
      </c>
      <c r="E17" s="105">
        <v>494</v>
      </c>
      <c r="F17" s="96" t="str">
        <f>VLOOKUP(E17,VIP!$A$2:$O11892,2,0)</f>
        <v>DRBR494</v>
      </c>
      <c r="G17" s="96" t="str">
        <f>VLOOKUP(E17,'LISTADO ATM'!$A$2:$B$900,2,0)</f>
        <v xml:space="preserve">ATM Oficina Blue Mall </v>
      </c>
      <c r="H17" s="96" t="str">
        <f>VLOOKUP(E17,VIP!$A$2:$O16813,7,FALSE)</f>
        <v>Si</v>
      </c>
      <c r="I17" s="96" t="str">
        <f>VLOOKUP(E17,VIP!$A$2:$O8778,8,FALSE)</f>
        <v>Si</v>
      </c>
      <c r="J17" s="96" t="str">
        <f>VLOOKUP(E17,VIP!$A$2:$O8728,8,FALSE)</f>
        <v>Si</v>
      </c>
      <c r="K17" s="96" t="str">
        <f>VLOOKUP(E17,VIP!$A$2:$O12302,6,0)</f>
        <v>SI</v>
      </c>
      <c r="L17" s="98" t="s">
        <v>2430</v>
      </c>
      <c r="M17" s="167" t="s">
        <v>2549</v>
      </c>
      <c r="N17" s="99" t="s">
        <v>2476</v>
      </c>
      <c r="O17" s="96" t="s">
        <v>2477</v>
      </c>
      <c r="P17" s="127"/>
      <c r="Q17" s="166">
        <v>44270.598958333336</v>
      </c>
    </row>
    <row r="18" spans="1:17" ht="18" x14ac:dyDescent="0.25">
      <c r="A18" s="96" t="str">
        <f>VLOOKUP(E18,'LISTADO ATM'!$A$2:$C$901,3,0)</f>
        <v>DISTRITO NACIONAL</v>
      </c>
      <c r="B18" s="112">
        <v>335820777</v>
      </c>
      <c r="C18" s="97">
        <v>44268.536249999997</v>
      </c>
      <c r="D18" s="96" t="s">
        <v>2189</v>
      </c>
      <c r="E18" s="105">
        <v>406</v>
      </c>
      <c r="F18" s="96" t="str">
        <f>VLOOKUP(E18,VIP!$A$2:$O11891,2,0)</f>
        <v>DRBR406</v>
      </c>
      <c r="G18" s="96" t="str">
        <f>VLOOKUP(E18,'LISTADO ATM'!$A$2:$B$900,2,0)</f>
        <v xml:space="preserve">ATM UNP Plaza Lama Máximo Gómez </v>
      </c>
      <c r="H18" s="96" t="str">
        <f>VLOOKUP(E18,VIP!$A$2:$O16812,7,FALSE)</f>
        <v>Si</v>
      </c>
      <c r="I18" s="96" t="str">
        <f>VLOOKUP(E18,VIP!$A$2:$O8777,8,FALSE)</f>
        <v>Si</v>
      </c>
      <c r="J18" s="96" t="str">
        <f>VLOOKUP(E18,VIP!$A$2:$O8727,8,FALSE)</f>
        <v>Si</v>
      </c>
      <c r="K18" s="96" t="str">
        <f>VLOOKUP(E18,VIP!$A$2:$O12301,6,0)</f>
        <v>SI</v>
      </c>
      <c r="L18" s="98" t="s">
        <v>2254</v>
      </c>
      <c r="M18" s="99" t="s">
        <v>2469</v>
      </c>
      <c r="N18" s="99" t="s">
        <v>2476</v>
      </c>
      <c r="O18" s="96" t="s">
        <v>2478</v>
      </c>
      <c r="P18" s="127"/>
      <c r="Q18" s="100" t="s">
        <v>2254</v>
      </c>
    </row>
    <row r="19" spans="1:17" ht="18" x14ac:dyDescent="0.25">
      <c r="A19" s="96" t="str">
        <f>VLOOKUP(E19,'LISTADO ATM'!$A$2:$C$901,3,0)</f>
        <v>DISTRITO NACIONAL</v>
      </c>
      <c r="B19" s="112">
        <v>335820838</v>
      </c>
      <c r="C19" s="97">
        <v>44268.560844907406</v>
      </c>
      <c r="D19" s="96" t="s">
        <v>2501</v>
      </c>
      <c r="E19" s="105">
        <v>554</v>
      </c>
      <c r="F19" s="96" t="str">
        <f>VLOOKUP(E19,VIP!$A$2:$O11890,2,0)</f>
        <v>DRBR011</v>
      </c>
      <c r="G19" s="96" t="str">
        <f>VLOOKUP(E19,'LISTADO ATM'!$A$2:$B$900,2,0)</f>
        <v xml:space="preserve">ATM Oficina Isabel La Católica I </v>
      </c>
      <c r="H19" s="96" t="str">
        <f>VLOOKUP(E19,VIP!$A$2:$O16811,7,FALSE)</f>
        <v>Si</v>
      </c>
      <c r="I19" s="96" t="str">
        <f>VLOOKUP(E19,VIP!$A$2:$O8776,8,FALSE)</f>
        <v>Si</v>
      </c>
      <c r="J19" s="96" t="str">
        <f>VLOOKUP(E19,VIP!$A$2:$O8726,8,FALSE)</f>
        <v>Si</v>
      </c>
      <c r="K19" s="96" t="str">
        <f>VLOOKUP(E19,VIP!$A$2:$O12300,6,0)</f>
        <v>NO</v>
      </c>
      <c r="L19" s="98" t="s">
        <v>2430</v>
      </c>
      <c r="M19" s="167" t="s">
        <v>2549</v>
      </c>
      <c r="N19" s="99" t="s">
        <v>2476</v>
      </c>
      <c r="O19" s="96" t="s">
        <v>2502</v>
      </c>
      <c r="P19" s="127"/>
      <c r="Q19" s="166">
        <v>44270.448958333334</v>
      </c>
    </row>
    <row r="20" spans="1:17" ht="18" x14ac:dyDescent="0.25">
      <c r="A20" s="96" t="str">
        <f>VLOOKUP(E20,'LISTADO ATM'!$A$2:$C$901,3,0)</f>
        <v>DISTRITO NACIONAL</v>
      </c>
      <c r="B20" s="112">
        <v>335820846</v>
      </c>
      <c r="C20" s="97">
        <v>44268.611122685186</v>
      </c>
      <c r="D20" s="96" t="s">
        <v>2189</v>
      </c>
      <c r="E20" s="105">
        <v>943</v>
      </c>
      <c r="F20" s="96" t="str">
        <f>VLOOKUP(E20,VIP!$A$2:$O11886,2,0)</f>
        <v>DRBR16K</v>
      </c>
      <c r="G20" s="96" t="str">
        <f>VLOOKUP(E20,'LISTADO ATM'!$A$2:$B$900,2,0)</f>
        <v xml:space="preserve">ATM Oficina Tránsito Terreste </v>
      </c>
      <c r="H20" s="96" t="str">
        <f>VLOOKUP(E20,VIP!$A$2:$O16807,7,FALSE)</f>
        <v>Si</v>
      </c>
      <c r="I20" s="96" t="str">
        <f>VLOOKUP(E20,VIP!$A$2:$O8772,8,FALSE)</f>
        <v>Si</v>
      </c>
      <c r="J20" s="96" t="str">
        <f>VLOOKUP(E20,VIP!$A$2:$O8722,8,FALSE)</f>
        <v>Si</v>
      </c>
      <c r="K20" s="96" t="str">
        <f>VLOOKUP(E20,VIP!$A$2:$O12296,6,0)</f>
        <v>NO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27"/>
      <c r="Q20" s="100" t="s">
        <v>2228</v>
      </c>
    </row>
    <row r="21" spans="1:17" ht="18" x14ac:dyDescent="0.25">
      <c r="A21" s="96" t="str">
        <f>VLOOKUP(E21,'LISTADO ATM'!$A$2:$C$901,3,0)</f>
        <v>NORTE</v>
      </c>
      <c r="B21" s="112">
        <v>335820852</v>
      </c>
      <c r="C21" s="97">
        <v>44268.650243055556</v>
      </c>
      <c r="D21" s="96" t="s">
        <v>2501</v>
      </c>
      <c r="E21" s="105">
        <v>712</v>
      </c>
      <c r="F21" s="96" t="str">
        <f>VLOOKUP(E21,VIP!$A$2:$O11896,2,0)</f>
        <v>DRBR128</v>
      </c>
      <c r="G21" s="96" t="str">
        <f>VLOOKUP(E21,'LISTADO ATM'!$A$2:$B$900,2,0)</f>
        <v xml:space="preserve">ATM Oficina Imbert </v>
      </c>
      <c r="H21" s="96" t="str">
        <f>VLOOKUP(E21,VIP!$A$2:$O16817,7,FALSE)</f>
        <v>Si</v>
      </c>
      <c r="I21" s="96" t="str">
        <f>VLOOKUP(E21,VIP!$A$2:$O8782,8,FALSE)</f>
        <v>Si</v>
      </c>
      <c r="J21" s="96" t="str">
        <f>VLOOKUP(E21,VIP!$A$2:$O8732,8,FALSE)</f>
        <v>Si</v>
      </c>
      <c r="K21" s="96" t="str">
        <f>VLOOKUP(E21,VIP!$A$2:$O12306,6,0)</f>
        <v>SI</v>
      </c>
      <c r="L21" s="98" t="s">
        <v>2430</v>
      </c>
      <c r="M21" s="167" t="s">
        <v>2549</v>
      </c>
      <c r="N21" s="99" t="s">
        <v>2476</v>
      </c>
      <c r="O21" s="96" t="s">
        <v>2502</v>
      </c>
      <c r="P21" s="127"/>
      <c r="Q21" s="166">
        <v>44270.448958333334</v>
      </c>
    </row>
    <row r="22" spans="1:17" ht="18" x14ac:dyDescent="0.25">
      <c r="A22" s="96" t="str">
        <f>VLOOKUP(E22,'LISTADO ATM'!$A$2:$C$901,3,0)</f>
        <v>NORTE</v>
      </c>
      <c r="B22" s="112">
        <v>335820854</v>
      </c>
      <c r="C22" s="97">
        <v>44268.660069444442</v>
      </c>
      <c r="D22" s="96" t="s">
        <v>2189</v>
      </c>
      <c r="E22" s="105">
        <v>857</v>
      </c>
      <c r="F22" s="96" t="str">
        <f>VLOOKUP(E22,VIP!$A$2:$O11895,2,0)</f>
        <v>DRBR857</v>
      </c>
      <c r="G22" s="96" t="str">
        <f>VLOOKUP(E22,'LISTADO ATM'!$A$2:$B$900,2,0)</f>
        <v xml:space="preserve">ATM Oficina Los Alamos </v>
      </c>
      <c r="H22" s="96" t="str">
        <f>VLOOKUP(E22,VIP!$A$2:$O16816,7,FALSE)</f>
        <v>Si</v>
      </c>
      <c r="I22" s="96" t="str">
        <f>VLOOKUP(E22,VIP!$A$2:$O8781,8,FALSE)</f>
        <v>Si</v>
      </c>
      <c r="J22" s="96" t="str">
        <f>VLOOKUP(E22,VIP!$A$2:$O8731,8,FALSE)</f>
        <v>Si</v>
      </c>
      <c r="K22" s="96" t="str">
        <f>VLOOKUP(E22,VIP!$A$2:$O12305,6,0)</f>
        <v>NO</v>
      </c>
      <c r="L22" s="98" t="s">
        <v>2254</v>
      </c>
      <c r="M22" s="167" t="s">
        <v>2549</v>
      </c>
      <c r="N22" s="99" t="s">
        <v>2476</v>
      </c>
      <c r="O22" s="96" t="s">
        <v>2478</v>
      </c>
      <c r="P22" s="127"/>
      <c r="Q22" s="166">
        <v>44270.448958333334</v>
      </c>
    </row>
    <row r="23" spans="1:17" ht="18" x14ac:dyDescent="0.25">
      <c r="A23" s="96" t="str">
        <f>VLOOKUP(E23,'LISTADO ATM'!$A$2:$C$901,3,0)</f>
        <v>DISTRITO NACIONAL</v>
      </c>
      <c r="B23" s="112">
        <v>335820859</v>
      </c>
      <c r="C23" s="97">
        <v>44268.69226851852</v>
      </c>
      <c r="D23" s="96" t="s">
        <v>2472</v>
      </c>
      <c r="E23" s="105">
        <v>971</v>
      </c>
      <c r="F23" s="96" t="str">
        <f>VLOOKUP(E23,VIP!$A$2:$O11892,2,0)</f>
        <v>DRBR24U</v>
      </c>
      <c r="G23" s="96" t="str">
        <f>VLOOKUP(E23,'LISTADO ATM'!$A$2:$B$900,2,0)</f>
        <v xml:space="preserve">ATM Club Banreservas I </v>
      </c>
      <c r="H23" s="96" t="str">
        <f>VLOOKUP(E23,VIP!$A$2:$O16813,7,FALSE)</f>
        <v>Si</v>
      </c>
      <c r="I23" s="96" t="str">
        <f>VLOOKUP(E23,VIP!$A$2:$O8778,8,FALSE)</f>
        <v>Si</v>
      </c>
      <c r="J23" s="96" t="str">
        <f>VLOOKUP(E23,VIP!$A$2:$O8728,8,FALSE)</f>
        <v>Si</v>
      </c>
      <c r="K23" s="96" t="str">
        <f>VLOOKUP(E23,VIP!$A$2:$O12302,6,0)</f>
        <v>NO</v>
      </c>
      <c r="L23" s="98" t="s">
        <v>2462</v>
      </c>
      <c r="M23" s="167" t="s">
        <v>2549</v>
      </c>
      <c r="N23" s="99" t="s">
        <v>2476</v>
      </c>
      <c r="O23" s="96" t="s">
        <v>2477</v>
      </c>
      <c r="P23" s="127"/>
      <c r="Q23" s="166">
        <v>44270.448958333334</v>
      </c>
    </row>
    <row r="24" spans="1:17" ht="18" x14ac:dyDescent="0.25">
      <c r="A24" s="96" t="str">
        <f>VLOOKUP(E24,'LISTADO ATM'!$A$2:$C$901,3,0)</f>
        <v>DISTRITO NACIONAL</v>
      </c>
      <c r="B24" s="112">
        <v>335820860</v>
      </c>
      <c r="C24" s="97">
        <v>44268.695821759262</v>
      </c>
      <c r="D24" s="96" t="s">
        <v>2472</v>
      </c>
      <c r="E24" s="105">
        <v>566</v>
      </c>
      <c r="F24" s="96" t="str">
        <f>VLOOKUP(E24,VIP!$A$2:$O11891,2,0)</f>
        <v>DRBR508</v>
      </c>
      <c r="G24" s="96" t="str">
        <f>VLOOKUP(E24,'LISTADO ATM'!$A$2:$B$900,2,0)</f>
        <v xml:space="preserve">ATM Hiper Olé Aut. Duarte </v>
      </c>
      <c r="H24" s="96" t="str">
        <f>VLOOKUP(E24,VIP!$A$2:$O16812,7,FALSE)</f>
        <v>Si</v>
      </c>
      <c r="I24" s="96" t="str">
        <f>VLOOKUP(E24,VIP!$A$2:$O8777,8,FALSE)</f>
        <v>Si</v>
      </c>
      <c r="J24" s="96" t="str">
        <f>VLOOKUP(E24,VIP!$A$2:$O8727,8,FALSE)</f>
        <v>Si</v>
      </c>
      <c r="K24" s="96" t="str">
        <f>VLOOKUP(E24,VIP!$A$2:$O12301,6,0)</f>
        <v>NO</v>
      </c>
      <c r="L24" s="98" t="s">
        <v>2430</v>
      </c>
      <c r="M24" s="167" t="s">
        <v>2549</v>
      </c>
      <c r="N24" s="99" t="s">
        <v>2476</v>
      </c>
      <c r="O24" s="96" t="s">
        <v>2477</v>
      </c>
      <c r="P24" s="127"/>
      <c r="Q24" s="166">
        <v>44270.598958333336</v>
      </c>
    </row>
    <row r="25" spans="1:17" ht="18" x14ac:dyDescent="0.25">
      <c r="A25" s="96" t="str">
        <f>VLOOKUP(E25,'LISTADO ATM'!$A$2:$C$901,3,0)</f>
        <v>ESTE</v>
      </c>
      <c r="B25" s="112">
        <v>335820864</v>
      </c>
      <c r="C25" s="97">
        <v>44268.715775462966</v>
      </c>
      <c r="D25" s="96" t="s">
        <v>2189</v>
      </c>
      <c r="E25" s="105">
        <v>608</v>
      </c>
      <c r="F25" s="96" t="str">
        <f>VLOOKUP(E25,VIP!$A$2:$O11889,2,0)</f>
        <v>DRBR305</v>
      </c>
      <c r="G25" s="96" t="str">
        <f>VLOOKUP(E25,'LISTADO ATM'!$A$2:$B$900,2,0)</f>
        <v xml:space="preserve">ATM Oficina Jumbo (San Pedro) </v>
      </c>
      <c r="H25" s="96" t="str">
        <f>VLOOKUP(E25,VIP!$A$2:$O16810,7,FALSE)</f>
        <v>Si</v>
      </c>
      <c r="I25" s="96" t="str">
        <f>VLOOKUP(E25,VIP!$A$2:$O8775,8,FALSE)</f>
        <v>Si</v>
      </c>
      <c r="J25" s="96" t="str">
        <f>VLOOKUP(E25,VIP!$A$2:$O8725,8,FALSE)</f>
        <v>Si</v>
      </c>
      <c r="K25" s="96" t="str">
        <f>VLOOKUP(E25,VIP!$A$2:$O12299,6,0)</f>
        <v>SI</v>
      </c>
      <c r="L25" s="98" t="s">
        <v>2510</v>
      </c>
      <c r="M25" s="167" t="s">
        <v>2549</v>
      </c>
      <c r="N25" s="99" t="s">
        <v>2476</v>
      </c>
      <c r="O25" s="96" t="s">
        <v>2478</v>
      </c>
      <c r="P25" s="127"/>
      <c r="Q25" s="166">
        <v>44270.448958333334</v>
      </c>
    </row>
    <row r="26" spans="1:17" ht="18" x14ac:dyDescent="0.25">
      <c r="A26" s="96" t="str">
        <f>VLOOKUP(E26,'LISTADO ATM'!$A$2:$C$901,3,0)</f>
        <v>ESTE</v>
      </c>
      <c r="B26" s="112">
        <v>335820866</v>
      </c>
      <c r="C26" s="97">
        <v>44268.727372685185</v>
      </c>
      <c r="D26" s="96" t="s">
        <v>2501</v>
      </c>
      <c r="E26" s="105">
        <v>117</v>
      </c>
      <c r="F26" s="96" t="str">
        <f>VLOOKUP(E26,VIP!$A$2:$O11887,2,0)</f>
        <v>DRBR117</v>
      </c>
      <c r="G26" s="96" t="str">
        <f>VLOOKUP(E26,'LISTADO ATM'!$A$2:$B$900,2,0)</f>
        <v xml:space="preserve">ATM Oficina El Seybo </v>
      </c>
      <c r="H26" s="96" t="str">
        <f>VLOOKUP(E26,VIP!$A$2:$O16808,7,FALSE)</f>
        <v>Si</v>
      </c>
      <c r="I26" s="96" t="str">
        <f>VLOOKUP(E26,VIP!$A$2:$O8773,8,FALSE)</f>
        <v>Si</v>
      </c>
      <c r="J26" s="96" t="str">
        <f>VLOOKUP(E26,VIP!$A$2:$O8723,8,FALSE)</f>
        <v>Si</v>
      </c>
      <c r="K26" s="96" t="str">
        <f>VLOOKUP(E26,VIP!$A$2:$O12297,6,0)</f>
        <v>SI</v>
      </c>
      <c r="L26" s="98" t="s">
        <v>2509</v>
      </c>
      <c r="M26" s="99" t="s">
        <v>2469</v>
      </c>
      <c r="N26" s="99" t="s">
        <v>2476</v>
      </c>
      <c r="O26" s="96" t="s">
        <v>2502</v>
      </c>
      <c r="P26" s="127"/>
      <c r="Q26" s="100" t="s">
        <v>2509</v>
      </c>
    </row>
    <row r="27" spans="1:17" ht="18" x14ac:dyDescent="0.25">
      <c r="A27" s="96" t="str">
        <f>VLOOKUP(E27,'LISTADO ATM'!$A$2:$C$901,3,0)</f>
        <v>DISTRITO NACIONAL</v>
      </c>
      <c r="B27" s="112">
        <v>335820868</v>
      </c>
      <c r="C27" s="97">
        <v>44268.739988425928</v>
      </c>
      <c r="D27" s="96" t="s">
        <v>2189</v>
      </c>
      <c r="E27" s="105">
        <v>889</v>
      </c>
      <c r="F27" s="96" t="str">
        <f>VLOOKUP(E27,VIP!$A$2:$O11897,2,0)</f>
        <v>DRBR889</v>
      </c>
      <c r="G27" s="96" t="str">
        <f>VLOOKUP(E27,'LISTADO ATM'!$A$2:$B$900,2,0)</f>
        <v>ATM Oficina Plaza Lama Máximo Gómez II</v>
      </c>
      <c r="H27" s="96" t="str">
        <f>VLOOKUP(E27,VIP!$A$2:$O16818,7,FALSE)</f>
        <v>Si</v>
      </c>
      <c r="I27" s="96" t="str">
        <f>VLOOKUP(E27,VIP!$A$2:$O8783,8,FALSE)</f>
        <v>Si</v>
      </c>
      <c r="J27" s="96" t="str">
        <f>VLOOKUP(E27,VIP!$A$2:$O8733,8,FALSE)</f>
        <v>Si</v>
      </c>
      <c r="K27" s="96" t="str">
        <f>VLOOKUP(E27,VIP!$A$2:$O12307,6,0)</f>
        <v>NO</v>
      </c>
      <c r="L27" s="98" t="s">
        <v>2492</v>
      </c>
      <c r="M27" s="99" t="s">
        <v>2469</v>
      </c>
      <c r="N27" s="99" t="s">
        <v>2476</v>
      </c>
      <c r="O27" s="96" t="s">
        <v>2478</v>
      </c>
      <c r="P27" s="127"/>
      <c r="Q27" s="100" t="s">
        <v>2492</v>
      </c>
    </row>
    <row r="28" spans="1:17" ht="18" x14ac:dyDescent="0.25">
      <c r="A28" s="96" t="str">
        <f>VLOOKUP(E28,'LISTADO ATM'!$A$2:$C$901,3,0)</f>
        <v>SUR</v>
      </c>
      <c r="B28" s="112">
        <v>335820870</v>
      </c>
      <c r="C28" s="97">
        <v>44268.844282407408</v>
      </c>
      <c r="D28" s="96" t="s">
        <v>2472</v>
      </c>
      <c r="E28" s="105">
        <v>252</v>
      </c>
      <c r="F28" s="96" t="str">
        <f>VLOOKUP(E28,VIP!$A$2:$O11895,2,0)</f>
        <v>DRBR252</v>
      </c>
      <c r="G28" s="96" t="str">
        <f>VLOOKUP(E28,'LISTADO ATM'!$A$2:$B$900,2,0)</f>
        <v xml:space="preserve">ATM Banco Agrícola (Barahona) </v>
      </c>
      <c r="H28" s="96" t="str">
        <f>VLOOKUP(E28,VIP!$A$2:$O16816,7,FALSE)</f>
        <v>Si</v>
      </c>
      <c r="I28" s="96" t="str">
        <f>VLOOKUP(E28,VIP!$A$2:$O8781,8,FALSE)</f>
        <v>Si</v>
      </c>
      <c r="J28" s="96" t="str">
        <f>VLOOKUP(E28,VIP!$A$2:$O8731,8,FALSE)</f>
        <v>Si</v>
      </c>
      <c r="K28" s="96" t="str">
        <f>VLOOKUP(E28,VIP!$A$2:$O12305,6,0)</f>
        <v>NO</v>
      </c>
      <c r="L28" s="98" t="s">
        <v>2430</v>
      </c>
      <c r="M28" s="99" t="s">
        <v>2469</v>
      </c>
      <c r="N28" s="99" t="s">
        <v>2476</v>
      </c>
      <c r="O28" s="96" t="s">
        <v>2477</v>
      </c>
      <c r="P28" s="127"/>
      <c r="Q28" s="100" t="s">
        <v>2430</v>
      </c>
    </row>
    <row r="29" spans="1:17" ht="18" x14ac:dyDescent="0.25">
      <c r="A29" s="96" t="str">
        <f>VLOOKUP(E29,'LISTADO ATM'!$A$2:$C$901,3,0)</f>
        <v>DISTRITO NACIONAL</v>
      </c>
      <c r="B29" s="112">
        <v>335820871</v>
      </c>
      <c r="C29" s="97">
        <v>44268.851041666669</v>
      </c>
      <c r="D29" s="96" t="s">
        <v>2189</v>
      </c>
      <c r="E29" s="105">
        <v>409</v>
      </c>
      <c r="F29" s="96" t="str">
        <f>VLOOKUP(E29,VIP!$A$2:$O11894,2,0)</f>
        <v>DRBR409</v>
      </c>
      <c r="G29" s="96" t="str">
        <f>VLOOKUP(E29,'LISTADO ATM'!$A$2:$B$900,2,0)</f>
        <v xml:space="preserve">ATM Oficina Las Palmas de Herrera I </v>
      </c>
      <c r="H29" s="96" t="str">
        <f>VLOOKUP(E29,VIP!$A$2:$O16815,7,FALSE)</f>
        <v>Si</v>
      </c>
      <c r="I29" s="96" t="str">
        <f>VLOOKUP(E29,VIP!$A$2:$O8780,8,FALSE)</f>
        <v>Si</v>
      </c>
      <c r="J29" s="96" t="str">
        <f>VLOOKUP(E29,VIP!$A$2:$O8730,8,FALSE)</f>
        <v>Si</v>
      </c>
      <c r="K29" s="96" t="str">
        <f>VLOOKUP(E29,VIP!$A$2:$O12304,6,0)</f>
        <v>NO</v>
      </c>
      <c r="L29" s="98" t="s">
        <v>2254</v>
      </c>
      <c r="M29" s="167" t="s">
        <v>2549</v>
      </c>
      <c r="N29" s="99" t="s">
        <v>2476</v>
      </c>
      <c r="O29" s="96" t="s">
        <v>2478</v>
      </c>
      <c r="P29" s="127"/>
      <c r="Q29" s="166">
        <v>44270.448958333334</v>
      </c>
    </row>
    <row r="30" spans="1:17" ht="18" x14ac:dyDescent="0.25">
      <c r="A30" s="96" t="str">
        <f>VLOOKUP(E30,'LISTADO ATM'!$A$2:$C$901,3,0)</f>
        <v>DISTRITO NACIONAL</v>
      </c>
      <c r="B30" s="112">
        <v>335820872</v>
      </c>
      <c r="C30" s="97">
        <v>44268.851701388892</v>
      </c>
      <c r="D30" s="96" t="s">
        <v>2189</v>
      </c>
      <c r="E30" s="105">
        <v>410</v>
      </c>
      <c r="F30" s="96" t="str">
        <f>VLOOKUP(E30,VIP!$A$2:$O11893,2,0)</f>
        <v>DRBR410</v>
      </c>
      <c r="G30" s="96" t="str">
        <f>VLOOKUP(E30,'LISTADO ATM'!$A$2:$B$900,2,0)</f>
        <v xml:space="preserve">ATM Oficina Las Palmas de Herrera II </v>
      </c>
      <c r="H30" s="96" t="str">
        <f>VLOOKUP(E30,VIP!$A$2:$O16814,7,FALSE)</f>
        <v>Si</v>
      </c>
      <c r="I30" s="96" t="str">
        <f>VLOOKUP(E30,VIP!$A$2:$O8779,8,FALSE)</f>
        <v>Si</v>
      </c>
      <c r="J30" s="96" t="str">
        <f>VLOOKUP(E30,VIP!$A$2:$O8729,8,FALSE)</f>
        <v>Si</v>
      </c>
      <c r="K30" s="96" t="str">
        <f>VLOOKUP(E30,VIP!$A$2:$O12303,6,0)</f>
        <v>NO</v>
      </c>
      <c r="L30" s="98" t="s">
        <v>2254</v>
      </c>
      <c r="M30" s="167" t="s">
        <v>2549</v>
      </c>
      <c r="N30" s="99" t="s">
        <v>2476</v>
      </c>
      <c r="O30" s="96" t="s">
        <v>2478</v>
      </c>
      <c r="P30" s="127"/>
      <c r="Q30" s="166">
        <v>44270.448958333334</v>
      </c>
    </row>
    <row r="31" spans="1:17" ht="18" x14ac:dyDescent="0.25">
      <c r="A31" s="96" t="str">
        <f>VLOOKUP(E31,'LISTADO ATM'!$A$2:$C$901,3,0)</f>
        <v>DISTRITO NACIONAL</v>
      </c>
      <c r="B31" s="112">
        <v>335820873</v>
      </c>
      <c r="C31" s="97">
        <v>44268.852164351854</v>
      </c>
      <c r="D31" s="96" t="s">
        <v>2189</v>
      </c>
      <c r="E31" s="105">
        <v>408</v>
      </c>
      <c r="F31" s="96" t="str">
        <f>VLOOKUP(E31,VIP!$A$2:$O11892,2,0)</f>
        <v>DRBR408</v>
      </c>
      <c r="G31" s="96" t="str">
        <f>VLOOKUP(E31,'LISTADO ATM'!$A$2:$B$900,2,0)</f>
        <v xml:space="preserve">ATM Autobanco Las Palmas de Herrera </v>
      </c>
      <c r="H31" s="96" t="str">
        <f>VLOOKUP(E31,VIP!$A$2:$O16813,7,FALSE)</f>
        <v>Si</v>
      </c>
      <c r="I31" s="96" t="str">
        <f>VLOOKUP(E31,VIP!$A$2:$O8778,8,FALSE)</f>
        <v>Si</v>
      </c>
      <c r="J31" s="96" t="str">
        <f>VLOOKUP(E31,VIP!$A$2:$O8728,8,FALSE)</f>
        <v>Si</v>
      </c>
      <c r="K31" s="96" t="str">
        <f>VLOOKUP(E31,VIP!$A$2:$O12302,6,0)</f>
        <v>NO</v>
      </c>
      <c r="L31" s="98" t="s">
        <v>2254</v>
      </c>
      <c r="M31" s="167" t="s">
        <v>2549</v>
      </c>
      <c r="N31" s="99" t="s">
        <v>2476</v>
      </c>
      <c r="O31" s="96" t="s">
        <v>2478</v>
      </c>
      <c r="P31" s="127"/>
      <c r="Q31" s="166">
        <v>44270.598958333336</v>
      </c>
    </row>
    <row r="32" spans="1:17" ht="18" x14ac:dyDescent="0.25">
      <c r="A32" s="96" t="str">
        <f>VLOOKUP(E32,'LISTADO ATM'!$A$2:$C$901,3,0)</f>
        <v>ESTE</v>
      </c>
      <c r="B32" s="112">
        <v>335820878</v>
      </c>
      <c r="C32" s="97">
        <v>44268.912314814814</v>
      </c>
      <c r="D32" s="96" t="s">
        <v>2189</v>
      </c>
      <c r="E32" s="105">
        <v>519</v>
      </c>
      <c r="F32" s="96" t="str">
        <f>VLOOKUP(E32,VIP!$A$2:$O11889,2,0)</f>
        <v>DRBR519</v>
      </c>
      <c r="G32" s="96" t="str">
        <f>VLOOKUP(E32,'LISTADO ATM'!$A$2:$B$900,2,0)</f>
        <v xml:space="preserve">ATM Plaza Estrella (Bávaro) </v>
      </c>
      <c r="H32" s="96" t="str">
        <f>VLOOKUP(E32,VIP!$A$2:$O16810,7,FALSE)</f>
        <v>Si</v>
      </c>
      <c r="I32" s="96" t="str">
        <f>VLOOKUP(E32,VIP!$A$2:$O8775,8,FALSE)</f>
        <v>Si</v>
      </c>
      <c r="J32" s="96" t="str">
        <f>VLOOKUP(E32,VIP!$A$2:$O8725,8,FALSE)</f>
        <v>Si</v>
      </c>
      <c r="K32" s="96" t="str">
        <f>VLOOKUP(E32,VIP!$A$2:$O12299,6,0)</f>
        <v>NO</v>
      </c>
      <c r="L32" s="98" t="s">
        <v>2228</v>
      </c>
      <c r="M32" s="167" t="s">
        <v>2549</v>
      </c>
      <c r="N32" s="99" t="s">
        <v>2476</v>
      </c>
      <c r="O32" s="96" t="s">
        <v>2478</v>
      </c>
      <c r="P32" s="127"/>
      <c r="Q32" s="166">
        <v>44270.598958333336</v>
      </c>
    </row>
    <row r="33" spans="1:17" ht="18" x14ac:dyDescent="0.25">
      <c r="A33" s="96" t="str">
        <f>VLOOKUP(E33,'LISTADO ATM'!$A$2:$C$901,3,0)</f>
        <v>SUR</v>
      </c>
      <c r="B33" s="112">
        <v>335820879</v>
      </c>
      <c r="C33" s="97">
        <v>44268.914259259262</v>
      </c>
      <c r="D33" s="96" t="s">
        <v>2472</v>
      </c>
      <c r="E33" s="105">
        <v>880</v>
      </c>
      <c r="F33" s="96" t="str">
        <f>VLOOKUP(E33,VIP!$A$2:$O11888,2,0)</f>
        <v>DRBR880</v>
      </c>
      <c r="G33" s="96" t="str">
        <f>VLOOKUP(E33,'LISTADO ATM'!$A$2:$B$900,2,0)</f>
        <v xml:space="preserve">ATM Autoservicio Barahona II </v>
      </c>
      <c r="H33" s="96" t="str">
        <f>VLOOKUP(E33,VIP!$A$2:$O16809,7,FALSE)</f>
        <v>Si</v>
      </c>
      <c r="I33" s="96" t="str">
        <f>VLOOKUP(E33,VIP!$A$2:$O8774,8,FALSE)</f>
        <v>Si</v>
      </c>
      <c r="J33" s="96" t="str">
        <f>VLOOKUP(E33,VIP!$A$2:$O8724,8,FALSE)</f>
        <v>Si</v>
      </c>
      <c r="K33" s="96" t="str">
        <f>VLOOKUP(E33,VIP!$A$2:$O12298,6,0)</f>
        <v>SI</v>
      </c>
      <c r="L33" s="98" t="s">
        <v>2509</v>
      </c>
      <c r="M33" s="167" t="s">
        <v>2549</v>
      </c>
      <c r="N33" s="99" t="s">
        <v>2476</v>
      </c>
      <c r="O33" s="96" t="s">
        <v>2477</v>
      </c>
      <c r="P33" s="127"/>
      <c r="Q33" s="166">
        <v>44270.448958333334</v>
      </c>
    </row>
    <row r="34" spans="1:17" ht="18" x14ac:dyDescent="0.25">
      <c r="A34" s="96" t="str">
        <f>VLOOKUP(E34,'LISTADO ATM'!$A$2:$C$901,3,0)</f>
        <v>DISTRITO NACIONAL</v>
      </c>
      <c r="B34" s="112">
        <v>335820882</v>
      </c>
      <c r="C34" s="97">
        <v>44269.052511574075</v>
      </c>
      <c r="D34" s="96" t="s">
        <v>2501</v>
      </c>
      <c r="E34" s="105">
        <v>314</v>
      </c>
      <c r="F34" s="96" t="str">
        <f>VLOOKUP(E34,VIP!$A$2:$O11889,2,0)</f>
        <v>DRBR314</v>
      </c>
      <c r="G34" s="96" t="str">
        <f>VLOOKUP(E34,'LISTADO ATM'!$A$2:$B$900,2,0)</f>
        <v xml:space="preserve">ATM UNP Cambita Garabito (San Cristóbal) </v>
      </c>
      <c r="H34" s="96" t="str">
        <f>VLOOKUP(E34,VIP!$A$2:$O16810,7,FALSE)</f>
        <v>Si</v>
      </c>
      <c r="I34" s="96" t="str">
        <f>VLOOKUP(E34,VIP!$A$2:$O8775,8,FALSE)</f>
        <v>Si</v>
      </c>
      <c r="J34" s="96" t="str">
        <f>VLOOKUP(E34,VIP!$A$2:$O8725,8,FALSE)</f>
        <v>Si</v>
      </c>
      <c r="K34" s="96" t="str">
        <f>VLOOKUP(E34,VIP!$A$2:$O12299,6,0)</f>
        <v>NO</v>
      </c>
      <c r="L34" s="98" t="s">
        <v>2462</v>
      </c>
      <c r="M34" s="99" t="s">
        <v>2469</v>
      </c>
      <c r="N34" s="99" t="s">
        <v>2476</v>
      </c>
      <c r="O34" s="96" t="s">
        <v>2502</v>
      </c>
      <c r="P34" s="127"/>
      <c r="Q34" s="100" t="s">
        <v>2462</v>
      </c>
    </row>
    <row r="35" spans="1:17" ht="18" x14ac:dyDescent="0.25">
      <c r="A35" s="96" t="str">
        <f>VLOOKUP(E35,'LISTADO ATM'!$A$2:$C$901,3,0)</f>
        <v>SUR</v>
      </c>
      <c r="B35" s="112">
        <v>335820884</v>
      </c>
      <c r="C35" s="97">
        <v>44269.307905092595</v>
      </c>
      <c r="D35" s="96" t="s">
        <v>2189</v>
      </c>
      <c r="E35" s="105">
        <v>615</v>
      </c>
      <c r="F35" s="96" t="str">
        <f>VLOOKUP(E35,VIP!$A$2:$O11891,2,0)</f>
        <v>DRBR418</v>
      </c>
      <c r="G35" s="96" t="str">
        <f>VLOOKUP(E35,'LISTADO ATM'!$A$2:$B$900,2,0)</f>
        <v xml:space="preserve">ATM Estación Sunix Cabral (Barahona) </v>
      </c>
      <c r="H35" s="96" t="str">
        <f>VLOOKUP(E35,VIP!$A$2:$O16812,7,FALSE)</f>
        <v>Si</v>
      </c>
      <c r="I35" s="96" t="str">
        <f>VLOOKUP(E35,VIP!$A$2:$O8777,8,FALSE)</f>
        <v>Si</v>
      </c>
      <c r="J35" s="96" t="str">
        <f>VLOOKUP(E35,VIP!$A$2:$O8727,8,FALSE)</f>
        <v>Si</v>
      </c>
      <c r="K35" s="96" t="str">
        <f>VLOOKUP(E35,VIP!$A$2:$O12301,6,0)</f>
        <v>NO</v>
      </c>
      <c r="L35" s="98" t="s">
        <v>2228</v>
      </c>
      <c r="M35" s="99" t="s">
        <v>2469</v>
      </c>
      <c r="N35" s="99" t="s">
        <v>2476</v>
      </c>
      <c r="O35" s="96" t="s">
        <v>2478</v>
      </c>
      <c r="P35" s="127"/>
      <c r="Q35" s="100" t="s">
        <v>2228</v>
      </c>
    </row>
    <row r="36" spans="1:17" ht="18" x14ac:dyDescent="0.25">
      <c r="A36" s="96" t="str">
        <f>VLOOKUP(E36,'LISTADO ATM'!$A$2:$C$901,3,0)</f>
        <v>DISTRITO NACIONAL</v>
      </c>
      <c r="B36" s="112">
        <v>335820885</v>
      </c>
      <c r="C36" s="97">
        <v>44269.317384259259</v>
      </c>
      <c r="D36" s="96" t="s">
        <v>2189</v>
      </c>
      <c r="E36" s="105">
        <v>639</v>
      </c>
      <c r="F36" s="96" t="str">
        <f>VLOOKUP(E36,VIP!$A$2:$O11890,2,0)</f>
        <v>DRBR639</v>
      </c>
      <c r="G36" s="96" t="str">
        <f>VLOOKUP(E36,'LISTADO ATM'!$A$2:$B$900,2,0)</f>
        <v xml:space="preserve">ATM Comisión Militar MOPC </v>
      </c>
      <c r="H36" s="96" t="str">
        <f>VLOOKUP(E36,VIP!$A$2:$O16811,7,FALSE)</f>
        <v>Si</v>
      </c>
      <c r="I36" s="96" t="str">
        <f>VLOOKUP(E36,VIP!$A$2:$O8776,8,FALSE)</f>
        <v>Si</v>
      </c>
      <c r="J36" s="96" t="str">
        <f>VLOOKUP(E36,VIP!$A$2:$O8726,8,FALSE)</f>
        <v>Si</v>
      </c>
      <c r="K36" s="96" t="str">
        <f>VLOOKUP(E36,VIP!$A$2:$O12300,6,0)</f>
        <v>NO</v>
      </c>
      <c r="L36" s="98" t="s">
        <v>2228</v>
      </c>
      <c r="M36" s="167" t="s">
        <v>2549</v>
      </c>
      <c r="N36" s="99" t="s">
        <v>2476</v>
      </c>
      <c r="O36" s="96" t="s">
        <v>2478</v>
      </c>
      <c r="P36" s="127"/>
      <c r="Q36" s="166">
        <v>44270.598958333336</v>
      </c>
    </row>
    <row r="37" spans="1:17" ht="18" x14ac:dyDescent="0.25">
      <c r="A37" s="96" t="str">
        <f>VLOOKUP(E37,'LISTADO ATM'!$A$2:$C$901,3,0)</f>
        <v>ESTE</v>
      </c>
      <c r="B37" s="112">
        <v>335820887</v>
      </c>
      <c r="C37" s="97">
        <v>44269.346643518518</v>
      </c>
      <c r="D37" s="96" t="s">
        <v>2472</v>
      </c>
      <c r="E37" s="105">
        <v>211</v>
      </c>
      <c r="F37" s="96" t="str">
        <f>VLOOKUP(E37,VIP!$A$2:$O11902,2,0)</f>
        <v>DRBR211</v>
      </c>
      <c r="G37" s="96" t="str">
        <f>VLOOKUP(E37,'LISTADO ATM'!$A$2:$B$900,2,0)</f>
        <v xml:space="preserve">ATM Oficina La Romana I </v>
      </c>
      <c r="H37" s="96" t="str">
        <f>VLOOKUP(E37,VIP!$A$2:$O16823,7,FALSE)</f>
        <v>Si</v>
      </c>
      <c r="I37" s="96" t="str">
        <f>VLOOKUP(E37,VIP!$A$2:$O8788,8,FALSE)</f>
        <v>Si</v>
      </c>
      <c r="J37" s="96" t="str">
        <f>VLOOKUP(E37,VIP!$A$2:$O8738,8,FALSE)</f>
        <v>Si</v>
      </c>
      <c r="K37" s="96" t="str">
        <f>VLOOKUP(E37,VIP!$A$2:$O12312,6,0)</f>
        <v>NO</v>
      </c>
      <c r="L37" s="98" t="s">
        <v>2430</v>
      </c>
      <c r="M37" s="99" t="s">
        <v>2469</v>
      </c>
      <c r="N37" s="99" t="s">
        <v>2476</v>
      </c>
      <c r="O37" s="96" t="s">
        <v>2477</v>
      </c>
      <c r="P37" s="127"/>
      <c r="Q37" s="100" t="s">
        <v>2511</v>
      </c>
    </row>
    <row r="38" spans="1:17" ht="18" x14ac:dyDescent="0.25">
      <c r="A38" s="96" t="str">
        <f>VLOOKUP(E38,'LISTADO ATM'!$A$2:$C$901,3,0)</f>
        <v>DISTRITO NACIONAL</v>
      </c>
      <c r="B38" s="112">
        <v>335820888</v>
      </c>
      <c r="C38" s="97">
        <v>44269.353043981479</v>
      </c>
      <c r="D38" s="96" t="s">
        <v>2189</v>
      </c>
      <c r="E38" s="105">
        <v>23</v>
      </c>
      <c r="F38" s="96" t="str">
        <f>VLOOKUP(E38,VIP!$A$2:$O11901,2,0)</f>
        <v>DRBR023</v>
      </c>
      <c r="G38" s="96" t="str">
        <f>VLOOKUP(E38,'LISTADO ATM'!$A$2:$B$900,2,0)</f>
        <v xml:space="preserve">ATM Oficina México </v>
      </c>
      <c r="H38" s="96" t="str">
        <f>VLOOKUP(E38,VIP!$A$2:$O16822,7,FALSE)</f>
        <v>Si</v>
      </c>
      <c r="I38" s="96" t="str">
        <f>VLOOKUP(E38,VIP!$A$2:$O8787,8,FALSE)</f>
        <v>Si</v>
      </c>
      <c r="J38" s="96" t="str">
        <f>VLOOKUP(E38,VIP!$A$2:$O8737,8,FALSE)</f>
        <v>Si</v>
      </c>
      <c r="K38" s="96" t="str">
        <f>VLOOKUP(E38,VIP!$A$2:$O12311,6,0)</f>
        <v>NO</v>
      </c>
      <c r="L38" s="98" t="s">
        <v>2254</v>
      </c>
      <c r="M38" s="167" t="s">
        <v>2549</v>
      </c>
      <c r="N38" s="99" t="s">
        <v>2476</v>
      </c>
      <c r="O38" s="96" t="s">
        <v>2478</v>
      </c>
      <c r="P38" s="127"/>
      <c r="Q38" s="166">
        <v>44270.598958333336</v>
      </c>
    </row>
    <row r="39" spans="1:17" ht="18" x14ac:dyDescent="0.25">
      <c r="A39" s="96" t="str">
        <f>VLOOKUP(E39,'LISTADO ATM'!$A$2:$C$901,3,0)</f>
        <v>DISTRITO NACIONAL</v>
      </c>
      <c r="B39" s="112">
        <v>335820889</v>
      </c>
      <c r="C39" s="97">
        <v>44269.355983796297</v>
      </c>
      <c r="D39" s="96" t="s">
        <v>2189</v>
      </c>
      <c r="E39" s="105">
        <v>549</v>
      </c>
      <c r="F39" s="96" t="str">
        <f>VLOOKUP(E39,VIP!$A$2:$O11900,2,0)</f>
        <v>DRBR026</v>
      </c>
      <c r="G39" s="96" t="str">
        <f>VLOOKUP(E39,'LISTADO ATM'!$A$2:$B$900,2,0)</f>
        <v xml:space="preserve">ATM Ministerio de Turismo (Oficinas Gubernamentales) </v>
      </c>
      <c r="H39" s="96" t="str">
        <f>VLOOKUP(E39,VIP!$A$2:$O16821,7,FALSE)</f>
        <v>Si</v>
      </c>
      <c r="I39" s="96" t="str">
        <f>VLOOKUP(E39,VIP!$A$2:$O8786,8,FALSE)</f>
        <v>Si</v>
      </c>
      <c r="J39" s="96" t="str">
        <f>VLOOKUP(E39,VIP!$A$2:$O8736,8,FALSE)</f>
        <v>Si</v>
      </c>
      <c r="K39" s="96" t="str">
        <f>VLOOKUP(E39,VIP!$A$2:$O12310,6,0)</f>
        <v>NO</v>
      </c>
      <c r="L39" s="98" t="s">
        <v>2254</v>
      </c>
      <c r="M39" s="167" t="s">
        <v>2549</v>
      </c>
      <c r="N39" s="99" t="s">
        <v>2476</v>
      </c>
      <c r="O39" s="96" t="s">
        <v>2478</v>
      </c>
      <c r="P39" s="127"/>
      <c r="Q39" s="166">
        <v>44270.448958333334</v>
      </c>
    </row>
    <row r="40" spans="1:17" ht="18" x14ac:dyDescent="0.25">
      <c r="A40" s="96" t="str">
        <f>VLOOKUP(E40,'LISTADO ATM'!$A$2:$C$901,3,0)</f>
        <v>NORTE</v>
      </c>
      <c r="B40" s="112">
        <v>335820915</v>
      </c>
      <c r="C40" s="97">
        <v>44269.404305555552</v>
      </c>
      <c r="D40" s="96" t="s">
        <v>2190</v>
      </c>
      <c r="E40" s="105">
        <v>747</v>
      </c>
      <c r="F40" s="96" t="str">
        <f>VLOOKUP(E40,VIP!$A$2:$O11897,2,0)</f>
        <v>DRBR200</v>
      </c>
      <c r="G40" s="96" t="str">
        <f>VLOOKUP(E40,'LISTADO ATM'!$A$2:$B$900,2,0)</f>
        <v xml:space="preserve">ATM Club BR (Santiago) </v>
      </c>
      <c r="H40" s="96" t="str">
        <f>VLOOKUP(E40,VIP!$A$2:$O16818,7,FALSE)</f>
        <v>Si</v>
      </c>
      <c r="I40" s="96" t="str">
        <f>VLOOKUP(E40,VIP!$A$2:$O8783,8,FALSE)</f>
        <v>Si</v>
      </c>
      <c r="J40" s="96" t="str">
        <f>VLOOKUP(E40,VIP!$A$2:$O8733,8,FALSE)</f>
        <v>Si</v>
      </c>
      <c r="K40" s="96" t="str">
        <f>VLOOKUP(E40,VIP!$A$2:$O12307,6,0)</f>
        <v>SI</v>
      </c>
      <c r="L40" s="98" t="s">
        <v>2228</v>
      </c>
      <c r="M40" s="167" t="s">
        <v>2549</v>
      </c>
      <c r="N40" s="99" t="s">
        <v>2476</v>
      </c>
      <c r="O40" s="96" t="s">
        <v>2507</v>
      </c>
      <c r="P40" s="127"/>
      <c r="Q40" s="166">
        <v>44270.448958333334</v>
      </c>
    </row>
    <row r="41" spans="1:17" ht="18" x14ac:dyDescent="0.25">
      <c r="A41" s="96" t="str">
        <f>VLOOKUP(E41,'LISTADO ATM'!$A$2:$C$901,3,0)</f>
        <v>ESTE</v>
      </c>
      <c r="B41" s="112">
        <v>335820920</v>
      </c>
      <c r="C41" s="97">
        <v>44269.426863425928</v>
      </c>
      <c r="D41" s="96" t="s">
        <v>2514</v>
      </c>
      <c r="E41" s="105">
        <v>117</v>
      </c>
      <c r="F41" s="96" t="str">
        <f>VLOOKUP(E41,VIP!$A$2:$O11893,2,0)</f>
        <v>DRBR117</v>
      </c>
      <c r="G41" s="96" t="str">
        <f>VLOOKUP(E41,'LISTADO ATM'!$A$2:$B$900,2,0)</f>
        <v xml:space="preserve">ATM Oficina El Seybo </v>
      </c>
      <c r="H41" s="96" t="str">
        <f>VLOOKUP(E41,VIP!$A$2:$O16814,7,FALSE)</f>
        <v>Si</v>
      </c>
      <c r="I41" s="96" t="str">
        <f>VLOOKUP(E41,VIP!$A$2:$O8779,8,FALSE)</f>
        <v>Si</v>
      </c>
      <c r="J41" s="96" t="str">
        <f>VLOOKUP(E41,VIP!$A$2:$O8729,8,FALSE)</f>
        <v>Si</v>
      </c>
      <c r="K41" s="96" t="str">
        <f>VLOOKUP(E41,VIP!$A$2:$O12303,6,0)</f>
        <v>SI</v>
      </c>
      <c r="L41" s="98" t="s">
        <v>2512</v>
      </c>
      <c r="M41" s="99" t="s">
        <v>2469</v>
      </c>
      <c r="N41" s="99" t="s">
        <v>2476</v>
      </c>
      <c r="O41" s="96" t="s">
        <v>2513</v>
      </c>
      <c r="P41" s="127"/>
      <c r="Q41" s="100" t="s">
        <v>2512</v>
      </c>
    </row>
    <row r="42" spans="1:17" ht="18" x14ac:dyDescent="0.25">
      <c r="A42" s="96" t="str">
        <f>VLOOKUP(E42,'LISTADO ATM'!$A$2:$C$901,3,0)</f>
        <v>SUR</v>
      </c>
      <c r="B42" s="112">
        <v>335820922</v>
      </c>
      <c r="C42" s="97">
        <v>44269.429201388892</v>
      </c>
      <c r="D42" s="96" t="s">
        <v>2189</v>
      </c>
      <c r="E42" s="105">
        <v>829</v>
      </c>
      <c r="F42" s="96" t="str">
        <f>VLOOKUP(E42,VIP!$A$2:$O11891,2,0)</f>
        <v>DRBR829</v>
      </c>
      <c r="G42" s="96" t="str">
        <f>VLOOKUP(E42,'LISTADO ATM'!$A$2:$B$900,2,0)</f>
        <v xml:space="preserve">ATM UNP Multicentro Sirena Baní </v>
      </c>
      <c r="H42" s="96" t="str">
        <f>VLOOKUP(E42,VIP!$A$2:$O16812,7,FALSE)</f>
        <v>Si</v>
      </c>
      <c r="I42" s="96" t="str">
        <f>VLOOKUP(E42,VIP!$A$2:$O8777,8,FALSE)</f>
        <v>Si</v>
      </c>
      <c r="J42" s="96" t="str">
        <f>VLOOKUP(E42,VIP!$A$2:$O8727,8,FALSE)</f>
        <v>Si</v>
      </c>
      <c r="K42" s="96" t="str">
        <f>VLOOKUP(E42,VIP!$A$2:$O12301,6,0)</f>
        <v>NO</v>
      </c>
      <c r="L42" s="98" t="s">
        <v>2228</v>
      </c>
      <c r="M42" s="99" t="s">
        <v>2469</v>
      </c>
      <c r="N42" s="99" t="s">
        <v>2476</v>
      </c>
      <c r="O42" s="96" t="s">
        <v>2478</v>
      </c>
      <c r="P42" s="127"/>
      <c r="Q42" s="100" t="s">
        <v>2228</v>
      </c>
    </row>
    <row r="43" spans="1:17" ht="18" x14ac:dyDescent="0.25">
      <c r="A43" s="96" t="str">
        <f>VLOOKUP(E43,'LISTADO ATM'!$A$2:$C$901,3,0)</f>
        <v>ESTE</v>
      </c>
      <c r="B43" s="112">
        <v>335820933</v>
      </c>
      <c r="C43" s="97">
        <v>44269.460115740738</v>
      </c>
      <c r="D43" s="96" t="s">
        <v>2189</v>
      </c>
      <c r="E43" s="105">
        <v>429</v>
      </c>
      <c r="F43" s="96" t="str">
        <f>VLOOKUP(E43,VIP!$A$2:$O11916,2,0)</f>
        <v>DRBR429</v>
      </c>
      <c r="G43" s="96" t="str">
        <f>VLOOKUP(E43,'LISTADO ATM'!$A$2:$B$900,2,0)</f>
        <v xml:space="preserve">ATM Oficina Jumbo La Romana </v>
      </c>
      <c r="H43" s="96" t="str">
        <f>VLOOKUP(E43,VIP!$A$2:$O16837,7,FALSE)</f>
        <v>Si</v>
      </c>
      <c r="I43" s="96" t="str">
        <f>VLOOKUP(E43,VIP!$A$2:$O8802,8,FALSE)</f>
        <v>Si</v>
      </c>
      <c r="J43" s="96" t="str">
        <f>VLOOKUP(E43,VIP!$A$2:$O8752,8,FALSE)</f>
        <v>Si</v>
      </c>
      <c r="K43" s="96" t="str">
        <f>VLOOKUP(E43,VIP!$A$2:$O12326,6,0)</f>
        <v>NO</v>
      </c>
      <c r="L43" s="98" t="s">
        <v>2492</v>
      </c>
      <c r="M43" s="167" t="s">
        <v>2549</v>
      </c>
      <c r="N43" s="99" t="s">
        <v>2476</v>
      </c>
      <c r="O43" s="96" t="s">
        <v>2478</v>
      </c>
      <c r="P43" s="127"/>
      <c r="Q43" s="166">
        <v>44270.598958333336</v>
      </c>
    </row>
    <row r="44" spans="1:17" ht="18" x14ac:dyDescent="0.25">
      <c r="A44" s="96" t="str">
        <f>VLOOKUP(E44,'LISTADO ATM'!$A$2:$C$901,3,0)</f>
        <v>SUR</v>
      </c>
      <c r="B44" s="112">
        <v>335820934</v>
      </c>
      <c r="C44" s="97">
        <v>44269.502222222225</v>
      </c>
      <c r="D44" s="96" t="s">
        <v>2501</v>
      </c>
      <c r="E44" s="105">
        <v>6</v>
      </c>
      <c r="F44" s="96" t="str">
        <f>VLOOKUP(E44,VIP!$A$2:$O11915,2,0)</f>
        <v>DRBR006</v>
      </c>
      <c r="G44" s="96" t="str">
        <f>VLOOKUP(E44,'LISTADO ATM'!$A$2:$B$900,2,0)</f>
        <v xml:space="preserve">ATM Plaza WAO San Juan </v>
      </c>
      <c r="H44" s="96" t="str">
        <f>VLOOKUP(E44,VIP!$A$2:$O16836,7,FALSE)</f>
        <v>N/A</v>
      </c>
      <c r="I44" s="96" t="str">
        <f>VLOOKUP(E44,VIP!$A$2:$O8801,8,FALSE)</f>
        <v>N/A</v>
      </c>
      <c r="J44" s="96" t="str">
        <f>VLOOKUP(E44,VIP!$A$2:$O8751,8,FALSE)</f>
        <v>N/A</v>
      </c>
      <c r="K44" s="96" t="str">
        <f>VLOOKUP(E44,VIP!$A$2:$O12325,6,0)</f>
        <v/>
      </c>
      <c r="L44" s="98" t="s">
        <v>2462</v>
      </c>
      <c r="M44" s="167" t="s">
        <v>2549</v>
      </c>
      <c r="N44" s="99" t="s">
        <v>2476</v>
      </c>
      <c r="O44" s="96" t="s">
        <v>2502</v>
      </c>
      <c r="P44" s="127"/>
      <c r="Q44" s="166">
        <v>44270.598958333336</v>
      </c>
    </row>
    <row r="45" spans="1:17" ht="18" x14ac:dyDescent="0.25">
      <c r="A45" s="96" t="str">
        <f>VLOOKUP(E45,'LISTADO ATM'!$A$2:$C$901,3,0)</f>
        <v>ESTE</v>
      </c>
      <c r="B45" s="112">
        <v>335820935</v>
      </c>
      <c r="C45" s="97">
        <v>44269.504745370374</v>
      </c>
      <c r="D45" s="96" t="s">
        <v>2501</v>
      </c>
      <c r="E45" s="105">
        <v>268</v>
      </c>
      <c r="F45" s="96" t="str">
        <f>VLOOKUP(E45,VIP!$A$2:$O11914,2,0)</f>
        <v>DRBR268</v>
      </c>
      <c r="G45" s="96" t="str">
        <f>VLOOKUP(E45,'LISTADO ATM'!$A$2:$B$900,2,0)</f>
        <v xml:space="preserve">ATM Autobanco La Altagracia (Higuey) </v>
      </c>
      <c r="H45" s="96" t="str">
        <f>VLOOKUP(E45,VIP!$A$2:$O16835,7,FALSE)</f>
        <v>Si</v>
      </c>
      <c r="I45" s="96" t="str">
        <f>VLOOKUP(E45,VIP!$A$2:$O8800,8,FALSE)</f>
        <v>Si</v>
      </c>
      <c r="J45" s="96" t="str">
        <f>VLOOKUP(E45,VIP!$A$2:$O8750,8,FALSE)</f>
        <v>Si</v>
      </c>
      <c r="K45" s="96" t="str">
        <f>VLOOKUP(E45,VIP!$A$2:$O12324,6,0)</f>
        <v>NO</v>
      </c>
      <c r="L45" s="98" t="s">
        <v>2430</v>
      </c>
      <c r="M45" s="167" t="s">
        <v>2549</v>
      </c>
      <c r="N45" s="99" t="s">
        <v>2476</v>
      </c>
      <c r="O45" s="96" t="s">
        <v>2502</v>
      </c>
      <c r="P45" s="127"/>
      <c r="Q45" s="166">
        <v>44270.448958333334</v>
      </c>
    </row>
    <row r="46" spans="1:17" ht="18" x14ac:dyDescent="0.25">
      <c r="A46" s="96" t="str">
        <f>VLOOKUP(E46,'LISTADO ATM'!$A$2:$C$901,3,0)</f>
        <v>DISTRITO NACIONAL</v>
      </c>
      <c r="B46" s="112">
        <v>335820937</v>
      </c>
      <c r="C46" s="97">
        <v>44269.506018518521</v>
      </c>
      <c r="D46" s="96" t="s">
        <v>2472</v>
      </c>
      <c r="E46" s="105">
        <v>32</v>
      </c>
      <c r="F46" s="96" t="str">
        <f>VLOOKUP(E46,VIP!$A$2:$O11912,2,0)</f>
        <v>DRBR032</v>
      </c>
      <c r="G46" s="96" t="str">
        <f>VLOOKUP(E46,'LISTADO ATM'!$A$2:$B$900,2,0)</f>
        <v xml:space="preserve">ATM Oficina San Martín II </v>
      </c>
      <c r="H46" s="96" t="str">
        <f>VLOOKUP(E46,VIP!$A$2:$O16833,7,FALSE)</f>
        <v>Si</v>
      </c>
      <c r="I46" s="96" t="str">
        <f>VLOOKUP(E46,VIP!$A$2:$O8798,8,FALSE)</f>
        <v>Si</v>
      </c>
      <c r="J46" s="96" t="str">
        <f>VLOOKUP(E46,VIP!$A$2:$O8748,8,FALSE)</f>
        <v>Si</v>
      </c>
      <c r="K46" s="96" t="str">
        <f>VLOOKUP(E46,VIP!$A$2:$O12322,6,0)</f>
        <v>NO</v>
      </c>
      <c r="L46" s="98" t="s">
        <v>2430</v>
      </c>
      <c r="M46" s="99" t="s">
        <v>2469</v>
      </c>
      <c r="N46" s="99" t="s">
        <v>2476</v>
      </c>
      <c r="O46" s="96" t="s">
        <v>2477</v>
      </c>
      <c r="P46" s="127"/>
      <c r="Q46" s="100" t="s">
        <v>2430</v>
      </c>
    </row>
    <row r="47" spans="1:17" ht="18" x14ac:dyDescent="0.25">
      <c r="A47" s="96" t="str">
        <f>VLOOKUP(E47,'LISTADO ATM'!$A$2:$C$901,3,0)</f>
        <v>DISTRITO NACIONAL</v>
      </c>
      <c r="B47" s="112">
        <v>335820946</v>
      </c>
      <c r="C47" s="97">
        <v>44269.552025462966</v>
      </c>
      <c r="D47" s="96" t="s">
        <v>2472</v>
      </c>
      <c r="E47" s="105">
        <v>698</v>
      </c>
      <c r="F47" s="96" t="str">
        <f>VLOOKUP(E47,VIP!$A$2:$O11910,2,0)</f>
        <v>DRBR698</v>
      </c>
      <c r="G47" s="96" t="str">
        <f>VLOOKUP(E47,'LISTADO ATM'!$A$2:$B$900,2,0)</f>
        <v>ATM Parador Bellamar</v>
      </c>
      <c r="H47" s="96" t="str">
        <f>VLOOKUP(E47,VIP!$A$2:$O16831,7,FALSE)</f>
        <v>Si</v>
      </c>
      <c r="I47" s="96" t="str">
        <f>VLOOKUP(E47,VIP!$A$2:$O8796,8,FALSE)</f>
        <v>Si</v>
      </c>
      <c r="J47" s="96" t="str">
        <f>VLOOKUP(E47,VIP!$A$2:$O8746,8,FALSE)</f>
        <v>Si</v>
      </c>
      <c r="K47" s="96" t="str">
        <f>VLOOKUP(E47,VIP!$A$2:$O12320,6,0)</f>
        <v>NO</v>
      </c>
      <c r="L47" s="98" t="s">
        <v>2430</v>
      </c>
      <c r="M47" s="167" t="s">
        <v>2549</v>
      </c>
      <c r="N47" s="99" t="s">
        <v>2476</v>
      </c>
      <c r="O47" s="96" t="s">
        <v>2477</v>
      </c>
      <c r="P47" s="127"/>
      <c r="Q47" s="166">
        <v>44270.598958333336</v>
      </c>
    </row>
    <row r="48" spans="1:17" ht="18" x14ac:dyDescent="0.25">
      <c r="A48" s="96" t="e">
        <f>VLOOKUP(E48,'LISTADO ATM'!$A$2:$C$901,3,0)</f>
        <v>#N/A</v>
      </c>
      <c r="B48" s="112">
        <v>335820947</v>
      </c>
      <c r="C48" s="97">
        <v>44269.566076388888</v>
      </c>
      <c r="D48" s="96" t="s">
        <v>2189</v>
      </c>
      <c r="E48" s="105">
        <v>368</v>
      </c>
      <c r="F48" s="96" t="e">
        <f>VLOOKUP(E48,VIP!$A$2:$O11909,2,0)</f>
        <v>#N/A</v>
      </c>
      <c r="G48" s="96" t="e">
        <f>VLOOKUP(E48,'LISTADO ATM'!$A$2:$B$900,2,0)</f>
        <v>#N/A</v>
      </c>
      <c r="H48" s="96" t="e">
        <f>VLOOKUP(E48,VIP!$A$2:$O16830,7,FALSE)</f>
        <v>#N/A</v>
      </c>
      <c r="I48" s="96" t="e">
        <f>VLOOKUP(E48,VIP!$A$2:$O8795,8,FALSE)</f>
        <v>#N/A</v>
      </c>
      <c r="J48" s="96" t="e">
        <f>VLOOKUP(E48,VIP!$A$2:$O8745,8,FALSE)</f>
        <v>#N/A</v>
      </c>
      <c r="K48" s="96" t="e">
        <f>VLOOKUP(E48,VIP!$A$2:$O12319,6,0)</f>
        <v>#N/A</v>
      </c>
      <c r="L48" s="98" t="s">
        <v>2492</v>
      </c>
      <c r="M48" s="99" t="s">
        <v>2469</v>
      </c>
      <c r="N48" s="99" t="s">
        <v>2476</v>
      </c>
      <c r="O48" s="96" t="s">
        <v>2478</v>
      </c>
      <c r="P48" s="127"/>
      <c r="Q48" s="100" t="s">
        <v>2492</v>
      </c>
    </row>
    <row r="49" spans="1:17" ht="18" x14ac:dyDescent="0.25">
      <c r="A49" s="96" t="str">
        <f>VLOOKUP(E49,'LISTADO ATM'!$A$2:$C$901,3,0)</f>
        <v>NORTE</v>
      </c>
      <c r="B49" s="112">
        <v>335820948</v>
      </c>
      <c r="C49" s="97">
        <v>44269.567060185182</v>
      </c>
      <c r="D49" s="96" t="s">
        <v>2190</v>
      </c>
      <c r="E49" s="105">
        <v>732</v>
      </c>
      <c r="F49" s="96" t="str">
        <f>VLOOKUP(E49,VIP!$A$2:$O11908,2,0)</f>
        <v>DRBR12H</v>
      </c>
      <c r="G49" s="96" t="str">
        <f>VLOOKUP(E49,'LISTADO ATM'!$A$2:$B$900,2,0)</f>
        <v xml:space="preserve">ATM Molino del Valle (Santiago) </v>
      </c>
      <c r="H49" s="96" t="str">
        <f>VLOOKUP(E49,VIP!$A$2:$O16829,7,FALSE)</f>
        <v>Si</v>
      </c>
      <c r="I49" s="96" t="str">
        <f>VLOOKUP(E49,VIP!$A$2:$O8794,8,FALSE)</f>
        <v>Si</v>
      </c>
      <c r="J49" s="96" t="str">
        <f>VLOOKUP(E49,VIP!$A$2:$O8744,8,FALSE)</f>
        <v>Si</v>
      </c>
      <c r="K49" s="96" t="str">
        <f>VLOOKUP(E49,VIP!$A$2:$O12318,6,0)</f>
        <v>NO</v>
      </c>
      <c r="L49" s="98" t="s">
        <v>2254</v>
      </c>
      <c r="M49" s="167" t="s">
        <v>2549</v>
      </c>
      <c r="N49" s="99" t="s">
        <v>2476</v>
      </c>
      <c r="O49" s="96" t="s">
        <v>2507</v>
      </c>
      <c r="P49" s="127"/>
      <c r="Q49" s="166">
        <v>44270.598958333336</v>
      </c>
    </row>
    <row r="50" spans="1:17" ht="18" x14ac:dyDescent="0.25">
      <c r="A50" s="96" t="str">
        <f>VLOOKUP(E50,'LISTADO ATM'!$A$2:$C$901,3,0)</f>
        <v>DISTRITO NACIONAL</v>
      </c>
      <c r="B50" s="112">
        <v>335820950</v>
      </c>
      <c r="C50" s="97">
        <v>44269.573263888888</v>
      </c>
      <c r="D50" s="96" t="s">
        <v>2501</v>
      </c>
      <c r="E50" s="105">
        <v>721</v>
      </c>
      <c r="F50" s="96" t="str">
        <f>VLOOKUP(E50,VIP!$A$2:$O11906,2,0)</f>
        <v>DRBR23A</v>
      </c>
      <c r="G50" s="96" t="str">
        <f>VLOOKUP(E50,'LISTADO ATM'!$A$2:$B$900,2,0)</f>
        <v xml:space="preserve">ATM Oficina Charles de Gaulle II </v>
      </c>
      <c r="H50" s="96" t="str">
        <f>VLOOKUP(E50,VIP!$A$2:$O16827,7,FALSE)</f>
        <v>Si</v>
      </c>
      <c r="I50" s="96" t="str">
        <f>VLOOKUP(E50,VIP!$A$2:$O8792,8,FALSE)</f>
        <v>Si</v>
      </c>
      <c r="J50" s="96" t="str">
        <f>VLOOKUP(E50,VIP!$A$2:$O8742,8,FALSE)</f>
        <v>Si</v>
      </c>
      <c r="K50" s="96" t="str">
        <f>VLOOKUP(E50,VIP!$A$2:$O12316,6,0)</f>
        <v>NO</v>
      </c>
      <c r="L50" s="98" t="s">
        <v>2430</v>
      </c>
      <c r="M50" s="167" t="s">
        <v>2549</v>
      </c>
      <c r="N50" s="99" t="s">
        <v>2476</v>
      </c>
      <c r="O50" s="96" t="s">
        <v>2502</v>
      </c>
      <c r="P50" s="127"/>
      <c r="Q50" s="166">
        <v>44270.598958333336</v>
      </c>
    </row>
    <row r="51" spans="1:17" ht="18" x14ac:dyDescent="0.25">
      <c r="A51" s="96" t="str">
        <f>VLOOKUP(E51,'LISTADO ATM'!$A$2:$C$901,3,0)</f>
        <v>DISTRITO NACIONAL</v>
      </c>
      <c r="B51" s="112">
        <v>335820951</v>
      </c>
      <c r="C51" s="97">
        <v>44269.606296296297</v>
      </c>
      <c r="D51" s="96" t="s">
        <v>2189</v>
      </c>
      <c r="E51" s="105">
        <v>744</v>
      </c>
      <c r="F51" s="96" t="str">
        <f>VLOOKUP(E51,VIP!$A$2:$O11905,2,0)</f>
        <v>DRBR289</v>
      </c>
      <c r="G51" s="96" t="str">
        <f>VLOOKUP(E51,'LISTADO ATM'!$A$2:$B$900,2,0)</f>
        <v xml:space="preserve">ATM Multicentro La Sirena Venezuela </v>
      </c>
      <c r="H51" s="96" t="str">
        <f>VLOOKUP(E51,VIP!$A$2:$O16826,7,FALSE)</f>
        <v>Si</v>
      </c>
      <c r="I51" s="96" t="str">
        <f>VLOOKUP(E51,VIP!$A$2:$O8791,8,FALSE)</f>
        <v>Si</v>
      </c>
      <c r="J51" s="96" t="str">
        <f>VLOOKUP(E51,VIP!$A$2:$O8741,8,FALSE)</f>
        <v>Si</v>
      </c>
      <c r="K51" s="96" t="str">
        <f>VLOOKUP(E51,VIP!$A$2:$O12315,6,0)</f>
        <v>SI</v>
      </c>
      <c r="L51" s="98" t="s">
        <v>2254</v>
      </c>
      <c r="M51" s="167" t="s">
        <v>2549</v>
      </c>
      <c r="N51" s="99" t="s">
        <v>2476</v>
      </c>
      <c r="O51" s="96" t="s">
        <v>2478</v>
      </c>
      <c r="P51" s="127"/>
      <c r="Q51" s="166">
        <v>44270.598958333336</v>
      </c>
    </row>
    <row r="52" spans="1:17" ht="18" x14ac:dyDescent="0.25">
      <c r="A52" s="96" t="str">
        <f>VLOOKUP(E52,'LISTADO ATM'!$A$2:$C$901,3,0)</f>
        <v>ESTE</v>
      </c>
      <c r="B52" s="112">
        <v>335820952</v>
      </c>
      <c r="C52" s="97">
        <v>44269.609942129631</v>
      </c>
      <c r="D52" s="96" t="s">
        <v>2189</v>
      </c>
      <c r="E52" s="105">
        <v>385</v>
      </c>
      <c r="F52" s="96" t="str">
        <f>VLOOKUP(E52,VIP!$A$2:$O11904,2,0)</f>
        <v>DRBR385</v>
      </c>
      <c r="G52" s="96" t="str">
        <f>VLOOKUP(E52,'LISTADO ATM'!$A$2:$B$900,2,0)</f>
        <v xml:space="preserve">ATM Plaza Verón I </v>
      </c>
      <c r="H52" s="96" t="str">
        <f>VLOOKUP(E52,VIP!$A$2:$O16825,7,FALSE)</f>
        <v>Si</v>
      </c>
      <c r="I52" s="96" t="str">
        <f>VLOOKUP(E52,VIP!$A$2:$O8790,8,FALSE)</f>
        <v>Si</v>
      </c>
      <c r="J52" s="96" t="str">
        <f>VLOOKUP(E52,VIP!$A$2:$O8740,8,FALSE)</f>
        <v>Si</v>
      </c>
      <c r="K52" s="96" t="str">
        <f>VLOOKUP(E52,VIP!$A$2:$O12314,6,0)</f>
        <v>NO</v>
      </c>
      <c r="L52" s="98" t="s">
        <v>2228</v>
      </c>
      <c r="M52" s="167" t="s">
        <v>2549</v>
      </c>
      <c r="N52" s="99" t="s">
        <v>2476</v>
      </c>
      <c r="O52" s="96" t="s">
        <v>2478</v>
      </c>
      <c r="P52" s="127"/>
      <c r="Q52" s="166">
        <v>44270.448958333334</v>
      </c>
    </row>
    <row r="53" spans="1:17" ht="18" x14ac:dyDescent="0.25">
      <c r="A53" s="96" t="str">
        <f>VLOOKUP(E53,'LISTADO ATM'!$A$2:$C$901,3,0)</f>
        <v>DISTRITO NACIONAL</v>
      </c>
      <c r="B53" s="112">
        <v>335820961</v>
      </c>
      <c r="C53" s="97">
        <v>44269.639479166668</v>
      </c>
      <c r="D53" s="96" t="s">
        <v>2472</v>
      </c>
      <c r="E53" s="105">
        <v>326</v>
      </c>
      <c r="F53" s="96" t="str">
        <f>VLOOKUP(E53,VIP!$A$2:$O11907,2,0)</f>
        <v>DRBR326</v>
      </c>
      <c r="G53" s="96" t="str">
        <f>VLOOKUP(E53,'LISTADO ATM'!$A$2:$B$900,2,0)</f>
        <v>ATM Autoservicio Jiménez Moya II</v>
      </c>
      <c r="H53" s="96" t="str">
        <f>VLOOKUP(E53,VIP!$A$2:$O16828,7,FALSE)</f>
        <v>Si</v>
      </c>
      <c r="I53" s="96" t="str">
        <f>VLOOKUP(E53,VIP!$A$2:$O8793,8,FALSE)</f>
        <v>Si</v>
      </c>
      <c r="J53" s="96" t="str">
        <f>VLOOKUP(E53,VIP!$A$2:$O8743,8,FALSE)</f>
        <v>Si</v>
      </c>
      <c r="K53" s="96" t="str">
        <f>VLOOKUP(E53,VIP!$A$2:$O12317,6,0)</f>
        <v>NO</v>
      </c>
      <c r="L53" s="98" t="s">
        <v>2509</v>
      </c>
      <c r="M53" s="99" t="s">
        <v>2469</v>
      </c>
      <c r="N53" s="99" t="s">
        <v>2476</v>
      </c>
      <c r="O53" s="96" t="s">
        <v>2477</v>
      </c>
      <c r="P53" s="127"/>
      <c r="Q53" s="100" t="s">
        <v>2509</v>
      </c>
    </row>
    <row r="54" spans="1:17" ht="18" x14ac:dyDescent="0.25">
      <c r="A54" s="96" t="str">
        <f>VLOOKUP(E54,'LISTADO ATM'!$A$2:$C$901,3,0)</f>
        <v>DISTRITO NACIONAL</v>
      </c>
      <c r="B54" s="112">
        <v>335820962</v>
      </c>
      <c r="C54" s="97">
        <v>44269.641539351855</v>
      </c>
      <c r="D54" s="96" t="s">
        <v>2189</v>
      </c>
      <c r="E54" s="105">
        <v>706</v>
      </c>
      <c r="F54" s="96" t="str">
        <f>VLOOKUP(E54,VIP!$A$2:$O11906,2,0)</f>
        <v>DRBR706</v>
      </c>
      <c r="G54" s="96" t="str">
        <f>VLOOKUP(E54,'LISTADO ATM'!$A$2:$B$900,2,0)</f>
        <v xml:space="preserve">ATM S/M Pristine </v>
      </c>
      <c r="H54" s="96" t="str">
        <f>VLOOKUP(E54,VIP!$A$2:$O16827,7,FALSE)</f>
        <v>Si</v>
      </c>
      <c r="I54" s="96" t="str">
        <f>VLOOKUP(E54,VIP!$A$2:$O8792,8,FALSE)</f>
        <v>Si</v>
      </c>
      <c r="J54" s="96" t="str">
        <f>VLOOKUP(E54,VIP!$A$2:$O8742,8,FALSE)</f>
        <v>Si</v>
      </c>
      <c r="K54" s="96" t="str">
        <f>VLOOKUP(E54,VIP!$A$2:$O12316,6,0)</f>
        <v>NO</v>
      </c>
      <c r="L54" s="98" t="s">
        <v>2254</v>
      </c>
      <c r="M54" s="167" t="s">
        <v>2549</v>
      </c>
      <c r="N54" s="99" t="s">
        <v>2476</v>
      </c>
      <c r="O54" s="96" t="s">
        <v>2478</v>
      </c>
      <c r="P54" s="127"/>
      <c r="Q54" s="166">
        <v>44270.448958333334</v>
      </c>
    </row>
    <row r="55" spans="1:17" ht="18" x14ac:dyDescent="0.25">
      <c r="A55" s="96" t="str">
        <f>VLOOKUP(E55,'LISTADO ATM'!$A$2:$C$901,3,0)</f>
        <v>SUR</v>
      </c>
      <c r="B55" s="112" t="s">
        <v>2519</v>
      </c>
      <c r="C55" s="97">
        <v>44269.669664351852</v>
      </c>
      <c r="D55" s="96" t="s">
        <v>2472</v>
      </c>
      <c r="E55" s="105">
        <v>783</v>
      </c>
      <c r="F55" s="96" t="str">
        <f>VLOOKUP(E55,VIP!$A$2:$O11911,2,0)</f>
        <v>DRBR303</v>
      </c>
      <c r="G55" s="96" t="str">
        <f>VLOOKUP(E55,'LISTADO ATM'!$A$2:$B$900,2,0)</f>
        <v xml:space="preserve">ATM Autobanco Alfa y Omega (Barahona) </v>
      </c>
      <c r="H55" s="96" t="str">
        <f>VLOOKUP(E55,VIP!$A$2:$O16832,7,FALSE)</f>
        <v>Si</v>
      </c>
      <c r="I55" s="96" t="str">
        <f>VLOOKUP(E55,VIP!$A$2:$O8797,8,FALSE)</f>
        <v>Si</v>
      </c>
      <c r="J55" s="96" t="str">
        <f>VLOOKUP(E55,VIP!$A$2:$O8747,8,FALSE)</f>
        <v>Si</v>
      </c>
      <c r="K55" s="96" t="str">
        <f>VLOOKUP(E55,VIP!$A$2:$O12321,6,0)</f>
        <v>NO</v>
      </c>
      <c r="L55" s="98" t="s">
        <v>2430</v>
      </c>
      <c r="M55" s="99" t="s">
        <v>2469</v>
      </c>
      <c r="N55" s="99" t="s">
        <v>2476</v>
      </c>
      <c r="O55" s="96" t="s">
        <v>2477</v>
      </c>
      <c r="P55" s="127"/>
      <c r="Q55" s="100" t="s">
        <v>2430</v>
      </c>
    </row>
    <row r="56" spans="1:17" ht="18" x14ac:dyDescent="0.25">
      <c r="A56" s="96" t="str">
        <f>VLOOKUP(E56,'LISTADO ATM'!$A$2:$C$901,3,0)</f>
        <v>SUR</v>
      </c>
      <c r="B56" s="112" t="s">
        <v>2518</v>
      </c>
      <c r="C56" s="97">
        <v>44269.671585648146</v>
      </c>
      <c r="D56" s="96" t="s">
        <v>2472</v>
      </c>
      <c r="E56" s="105">
        <v>984</v>
      </c>
      <c r="F56" s="96" t="str">
        <f>VLOOKUP(E56,VIP!$A$2:$O11910,2,0)</f>
        <v>DRBR984</v>
      </c>
      <c r="G56" s="96" t="str">
        <f>VLOOKUP(E56,'LISTADO ATM'!$A$2:$B$900,2,0)</f>
        <v xml:space="preserve">ATM Oficina Neiba II </v>
      </c>
      <c r="H56" s="96" t="str">
        <f>VLOOKUP(E56,VIP!$A$2:$O16831,7,FALSE)</f>
        <v>Si</v>
      </c>
      <c r="I56" s="96" t="str">
        <f>VLOOKUP(E56,VIP!$A$2:$O8796,8,FALSE)</f>
        <v>Si</v>
      </c>
      <c r="J56" s="96" t="str">
        <f>VLOOKUP(E56,VIP!$A$2:$O8746,8,FALSE)</f>
        <v>Si</v>
      </c>
      <c r="K56" s="96" t="str">
        <f>VLOOKUP(E56,VIP!$A$2:$O12320,6,0)</f>
        <v>NO</v>
      </c>
      <c r="L56" s="98" t="s">
        <v>2430</v>
      </c>
      <c r="M56" s="99" t="s">
        <v>2469</v>
      </c>
      <c r="N56" s="99" t="s">
        <v>2476</v>
      </c>
      <c r="O56" s="96" t="s">
        <v>2477</v>
      </c>
      <c r="P56" s="127"/>
      <c r="Q56" s="100" t="s">
        <v>2430</v>
      </c>
    </row>
    <row r="57" spans="1:17" ht="18" x14ac:dyDescent="0.25">
      <c r="A57" s="96" t="str">
        <f>VLOOKUP(E57,'LISTADO ATM'!$A$2:$C$901,3,0)</f>
        <v>DISTRITO NACIONAL</v>
      </c>
      <c r="B57" s="112" t="s">
        <v>2517</v>
      </c>
      <c r="C57" s="97">
        <v>44269.690972222219</v>
      </c>
      <c r="D57" s="96" t="s">
        <v>2189</v>
      </c>
      <c r="E57" s="105">
        <v>979</v>
      </c>
      <c r="F57" s="96" t="str">
        <f>VLOOKUP(E57,VIP!$A$2:$O11909,2,0)</f>
        <v>DRBR979</v>
      </c>
      <c r="G57" s="96" t="str">
        <f>VLOOKUP(E57,'LISTADO ATM'!$A$2:$B$900,2,0)</f>
        <v xml:space="preserve">ATM Oficina Luperón I </v>
      </c>
      <c r="H57" s="96" t="str">
        <f>VLOOKUP(E57,VIP!$A$2:$O16830,7,FALSE)</f>
        <v>Si</v>
      </c>
      <c r="I57" s="96" t="str">
        <f>VLOOKUP(E57,VIP!$A$2:$O8795,8,FALSE)</f>
        <v>Si</v>
      </c>
      <c r="J57" s="96" t="str">
        <f>VLOOKUP(E57,VIP!$A$2:$O8745,8,FALSE)</f>
        <v>Si</v>
      </c>
      <c r="K57" s="96" t="str">
        <f>VLOOKUP(E57,VIP!$A$2:$O12319,6,0)</f>
        <v>NO</v>
      </c>
      <c r="L57" s="98" t="s">
        <v>2254</v>
      </c>
      <c r="M57" s="167" t="s">
        <v>2549</v>
      </c>
      <c r="N57" s="99" t="s">
        <v>2476</v>
      </c>
      <c r="O57" s="96" t="s">
        <v>2478</v>
      </c>
      <c r="P57" s="127"/>
      <c r="Q57" s="166">
        <v>44270.598958333336</v>
      </c>
    </row>
    <row r="58" spans="1:17" ht="18" x14ac:dyDescent="0.25">
      <c r="A58" s="96" t="str">
        <f>VLOOKUP(E58,'LISTADO ATM'!$A$2:$C$901,3,0)</f>
        <v>NORTE</v>
      </c>
      <c r="B58" s="112" t="s">
        <v>2516</v>
      </c>
      <c r="C58" s="97">
        <v>44269.722511574073</v>
      </c>
      <c r="D58" s="96" t="s">
        <v>2190</v>
      </c>
      <c r="E58" s="105">
        <v>942</v>
      </c>
      <c r="F58" s="96" t="str">
        <f>VLOOKUP(E58,VIP!$A$2:$O11908,2,0)</f>
        <v>DRBR942</v>
      </c>
      <c r="G58" s="96" t="str">
        <f>VLOOKUP(E58,'LISTADO ATM'!$A$2:$B$900,2,0)</f>
        <v xml:space="preserve">ATM Estación Texaco La Vega </v>
      </c>
      <c r="H58" s="96" t="str">
        <f>VLOOKUP(E58,VIP!$A$2:$O16829,7,FALSE)</f>
        <v>Si</v>
      </c>
      <c r="I58" s="96" t="str">
        <f>VLOOKUP(E58,VIP!$A$2:$O8794,8,FALSE)</f>
        <v>Si</v>
      </c>
      <c r="J58" s="96" t="str">
        <f>VLOOKUP(E58,VIP!$A$2:$O8744,8,FALSE)</f>
        <v>Si</v>
      </c>
      <c r="K58" s="96" t="str">
        <f>VLOOKUP(E58,VIP!$A$2:$O12318,6,0)</f>
        <v>NO</v>
      </c>
      <c r="L58" s="98" t="s">
        <v>2492</v>
      </c>
      <c r="M58" s="167" t="s">
        <v>2549</v>
      </c>
      <c r="N58" s="99" t="s">
        <v>2476</v>
      </c>
      <c r="O58" s="96" t="s">
        <v>2507</v>
      </c>
      <c r="P58" s="127"/>
      <c r="Q58" s="166">
        <v>44270.448958333334</v>
      </c>
    </row>
    <row r="59" spans="1:17" ht="18" x14ac:dyDescent="0.25">
      <c r="A59" s="96" t="str">
        <f>VLOOKUP(E59,'LISTADO ATM'!$A$2:$C$901,3,0)</f>
        <v>NORTE</v>
      </c>
      <c r="B59" s="112" t="s">
        <v>2515</v>
      </c>
      <c r="C59" s="97">
        <v>44269.766689814816</v>
      </c>
      <c r="D59" s="96" t="s">
        <v>2501</v>
      </c>
      <c r="E59" s="105">
        <v>903</v>
      </c>
      <c r="F59" s="96" t="str">
        <f>VLOOKUP(E59,VIP!$A$2:$O11907,2,0)</f>
        <v>DRBR903</v>
      </c>
      <c r="G59" s="96" t="str">
        <f>VLOOKUP(E59,'LISTADO ATM'!$A$2:$B$900,2,0)</f>
        <v xml:space="preserve">ATM Oficina La Vega Real I </v>
      </c>
      <c r="H59" s="96" t="str">
        <f>VLOOKUP(E59,VIP!$A$2:$O16828,7,FALSE)</f>
        <v>Si</v>
      </c>
      <c r="I59" s="96" t="str">
        <f>VLOOKUP(E59,VIP!$A$2:$O8793,8,FALSE)</f>
        <v>Si</v>
      </c>
      <c r="J59" s="96" t="str">
        <f>VLOOKUP(E59,VIP!$A$2:$O8743,8,FALSE)</f>
        <v>Si</v>
      </c>
      <c r="K59" s="96" t="str">
        <f>VLOOKUP(E59,VIP!$A$2:$O12317,6,0)</f>
        <v>NO</v>
      </c>
      <c r="L59" s="98" t="s">
        <v>2430</v>
      </c>
      <c r="M59" s="167" t="s">
        <v>2549</v>
      </c>
      <c r="N59" s="99" t="s">
        <v>2476</v>
      </c>
      <c r="O59" s="96" t="s">
        <v>2502</v>
      </c>
      <c r="P59" s="127"/>
      <c r="Q59" s="166">
        <v>44270.448958333334</v>
      </c>
    </row>
    <row r="60" spans="1:17" ht="18" x14ac:dyDescent="0.25">
      <c r="A60" s="96" t="str">
        <f>VLOOKUP(E60,'LISTADO ATM'!$A$2:$C$901,3,0)</f>
        <v>NORTE</v>
      </c>
      <c r="B60" s="112" t="s">
        <v>2523</v>
      </c>
      <c r="C60" s="97">
        <v>44269.783564814818</v>
      </c>
      <c r="D60" s="96" t="s">
        <v>2190</v>
      </c>
      <c r="E60" s="105">
        <v>987</v>
      </c>
      <c r="F60" s="96" t="str">
        <f>VLOOKUP(E60,VIP!$A$2:$O11911,2,0)</f>
        <v>DRBR987</v>
      </c>
      <c r="G60" s="96" t="str">
        <f>VLOOKUP(E60,'LISTADO ATM'!$A$2:$B$900,2,0)</f>
        <v xml:space="preserve">ATM S/M Jumbo (Moca) </v>
      </c>
      <c r="H60" s="96" t="str">
        <f>VLOOKUP(E60,VIP!$A$2:$O16832,7,FALSE)</f>
        <v>Si</v>
      </c>
      <c r="I60" s="96" t="str">
        <f>VLOOKUP(E60,VIP!$A$2:$O8797,8,FALSE)</f>
        <v>Si</v>
      </c>
      <c r="J60" s="96" t="str">
        <f>VLOOKUP(E60,VIP!$A$2:$O8747,8,FALSE)</f>
        <v>Si</v>
      </c>
      <c r="K60" s="96" t="str">
        <f>VLOOKUP(E60,VIP!$A$2:$O12321,6,0)</f>
        <v>NO</v>
      </c>
      <c r="L60" s="98" t="s">
        <v>2492</v>
      </c>
      <c r="M60" s="167" t="s">
        <v>2549</v>
      </c>
      <c r="N60" s="99" t="s">
        <v>2476</v>
      </c>
      <c r="O60" s="96" t="s">
        <v>2507</v>
      </c>
      <c r="P60" s="127"/>
      <c r="Q60" s="166">
        <v>44270.448958333334</v>
      </c>
    </row>
    <row r="61" spans="1:17" ht="18" x14ac:dyDescent="0.25">
      <c r="A61" s="96" t="str">
        <f>VLOOKUP(E61,'LISTADO ATM'!$A$2:$C$901,3,0)</f>
        <v>DISTRITO NACIONAL</v>
      </c>
      <c r="B61" s="112" t="s">
        <v>2522</v>
      </c>
      <c r="C61" s="97">
        <v>44269.860983796294</v>
      </c>
      <c r="D61" s="96" t="s">
        <v>2189</v>
      </c>
      <c r="E61" s="105">
        <v>622</v>
      </c>
      <c r="F61" s="96" t="str">
        <f>VLOOKUP(E61,VIP!$A$2:$O11910,2,0)</f>
        <v>DRBR622</v>
      </c>
      <c r="G61" s="96" t="str">
        <f>VLOOKUP(E61,'LISTADO ATM'!$A$2:$B$900,2,0)</f>
        <v xml:space="preserve">ATM Ayuntamiento D.N. </v>
      </c>
      <c r="H61" s="96" t="str">
        <f>VLOOKUP(E61,VIP!$A$2:$O16831,7,FALSE)</f>
        <v>Si</v>
      </c>
      <c r="I61" s="96" t="str">
        <f>VLOOKUP(E61,VIP!$A$2:$O8796,8,FALSE)</f>
        <v>Si</v>
      </c>
      <c r="J61" s="96" t="str">
        <f>VLOOKUP(E61,VIP!$A$2:$O8746,8,FALSE)</f>
        <v>Si</v>
      </c>
      <c r="K61" s="96" t="str">
        <f>VLOOKUP(E61,VIP!$A$2:$O12320,6,0)</f>
        <v>NO</v>
      </c>
      <c r="L61" s="98" t="s">
        <v>2254</v>
      </c>
      <c r="M61" s="167" t="s">
        <v>2549</v>
      </c>
      <c r="N61" s="99" t="s">
        <v>2476</v>
      </c>
      <c r="O61" s="96" t="s">
        <v>2478</v>
      </c>
      <c r="P61" s="127"/>
      <c r="Q61" s="166">
        <v>44270.448958333334</v>
      </c>
    </row>
    <row r="62" spans="1:17" ht="18" x14ac:dyDescent="0.25">
      <c r="A62" s="96" t="str">
        <f>VLOOKUP(E62,'LISTADO ATM'!$A$2:$C$901,3,0)</f>
        <v>DISTRITO NACIONAL</v>
      </c>
      <c r="B62" s="112" t="s">
        <v>2521</v>
      </c>
      <c r="C62" s="97">
        <v>44269.861875000002</v>
      </c>
      <c r="D62" s="96" t="s">
        <v>2472</v>
      </c>
      <c r="E62" s="105">
        <v>325</v>
      </c>
      <c r="F62" s="96" t="str">
        <f>VLOOKUP(E62,VIP!$A$2:$O11909,2,0)</f>
        <v>DRBR325</v>
      </c>
      <c r="G62" s="96" t="str">
        <f>VLOOKUP(E62,'LISTADO ATM'!$A$2:$B$900,2,0)</f>
        <v>ATM Casa Edwin</v>
      </c>
      <c r="H62" s="96" t="str">
        <f>VLOOKUP(E62,VIP!$A$2:$O16830,7,FALSE)</f>
        <v>Si</v>
      </c>
      <c r="I62" s="96" t="str">
        <f>VLOOKUP(E62,VIP!$A$2:$O8795,8,FALSE)</f>
        <v>Si</v>
      </c>
      <c r="J62" s="96" t="str">
        <f>VLOOKUP(E62,VIP!$A$2:$O8745,8,FALSE)</f>
        <v>Si</v>
      </c>
      <c r="K62" s="96" t="str">
        <f>VLOOKUP(E62,VIP!$A$2:$O12319,6,0)</f>
        <v>NO</v>
      </c>
      <c r="L62" s="98" t="s">
        <v>2430</v>
      </c>
      <c r="M62" s="167" t="s">
        <v>2549</v>
      </c>
      <c r="N62" s="99" t="s">
        <v>2476</v>
      </c>
      <c r="O62" s="96" t="s">
        <v>2477</v>
      </c>
      <c r="P62" s="127"/>
      <c r="Q62" s="166">
        <v>44270.598958333336</v>
      </c>
    </row>
    <row r="63" spans="1:17" s="101" customFormat="1" ht="18" x14ac:dyDescent="0.25">
      <c r="A63" s="96" t="str">
        <f>VLOOKUP(E63,'LISTADO ATM'!$A$2:$C$901,3,0)</f>
        <v>SUR</v>
      </c>
      <c r="B63" s="112" t="s">
        <v>2520</v>
      </c>
      <c r="C63" s="97">
        <v>44269.902546296296</v>
      </c>
      <c r="D63" s="96" t="s">
        <v>2189</v>
      </c>
      <c r="E63" s="105">
        <v>582</v>
      </c>
      <c r="F63" s="96" t="e">
        <f>VLOOKUP(E63,VIP!$A$2:$O11908,2,0)</f>
        <v>#N/A</v>
      </c>
      <c r="G63" s="96" t="str">
        <f>VLOOKUP(E63,'LISTADO ATM'!$A$2:$B$900,2,0)</f>
        <v>ATM Estación Sabana Yegua</v>
      </c>
      <c r="H63" s="96" t="e">
        <f>VLOOKUP(E63,VIP!$A$2:$O16829,7,FALSE)</f>
        <v>#N/A</v>
      </c>
      <c r="I63" s="96" t="e">
        <f>VLOOKUP(E63,VIP!$A$2:$O8794,8,FALSE)</f>
        <v>#N/A</v>
      </c>
      <c r="J63" s="96" t="e">
        <f>VLOOKUP(E63,VIP!$A$2:$O8744,8,FALSE)</f>
        <v>#N/A</v>
      </c>
      <c r="K63" s="96" t="e">
        <f>VLOOKUP(E63,VIP!$A$2:$O12318,6,0)</f>
        <v>#N/A</v>
      </c>
      <c r="L63" s="98" t="s">
        <v>2254</v>
      </c>
      <c r="M63" s="167" t="s">
        <v>2549</v>
      </c>
      <c r="N63" s="99" t="s">
        <v>2476</v>
      </c>
      <c r="O63" s="96" t="s">
        <v>2478</v>
      </c>
      <c r="P63" s="127"/>
      <c r="Q63" s="166">
        <v>44270.448958333334</v>
      </c>
    </row>
    <row r="64" spans="1:17" s="101" customFormat="1" ht="18" x14ac:dyDescent="0.25">
      <c r="A64" s="96" t="str">
        <f>VLOOKUP(E64,'LISTADO ATM'!$A$2:$C$901,3,0)</f>
        <v>DISTRITO NACIONAL</v>
      </c>
      <c r="B64" s="112" t="s">
        <v>2530</v>
      </c>
      <c r="C64" s="97">
        <v>44270.050243055557</v>
      </c>
      <c r="D64" s="96" t="s">
        <v>2472</v>
      </c>
      <c r="E64" s="105">
        <v>235</v>
      </c>
      <c r="F64" s="96" t="str">
        <f>VLOOKUP(E64,VIP!$A$2:$O11897,2,0)</f>
        <v>DRBR235</v>
      </c>
      <c r="G64" s="96" t="str">
        <f>VLOOKUP(E64,'LISTADO ATM'!$A$2:$B$900,2,0)</f>
        <v xml:space="preserve">ATM Oficina Multicentro La Sirena San Isidro </v>
      </c>
      <c r="H64" s="96" t="str">
        <f>VLOOKUP(E64,VIP!$A$2:$O16818,7,FALSE)</f>
        <v>Si</v>
      </c>
      <c r="I64" s="96" t="str">
        <f>VLOOKUP(E64,VIP!$A$2:$O8783,8,FALSE)</f>
        <v>Si</v>
      </c>
      <c r="J64" s="96" t="str">
        <f>VLOOKUP(E64,VIP!$A$2:$O8733,8,FALSE)</f>
        <v>Si</v>
      </c>
      <c r="K64" s="96" t="str">
        <f>VLOOKUP(E64,VIP!$A$2:$O12307,6,0)</f>
        <v>SI</v>
      </c>
      <c r="L64" s="98" t="s">
        <v>2430</v>
      </c>
      <c r="M64" s="167" t="s">
        <v>2549</v>
      </c>
      <c r="N64" s="99" t="s">
        <v>2476</v>
      </c>
      <c r="O64" s="96" t="s">
        <v>2477</v>
      </c>
      <c r="P64" s="127"/>
      <c r="Q64" s="166">
        <v>44270.598958333336</v>
      </c>
    </row>
    <row r="65" spans="1:17" s="101" customFormat="1" ht="18" x14ac:dyDescent="0.25">
      <c r="A65" s="96" t="str">
        <f>VLOOKUP(E65,'LISTADO ATM'!$A$2:$C$901,3,0)</f>
        <v>DISTRITO NACIONAL</v>
      </c>
      <c r="B65" s="112" t="s">
        <v>2529</v>
      </c>
      <c r="C65" s="97">
        <v>44270.052939814814</v>
      </c>
      <c r="D65" s="96" t="s">
        <v>2501</v>
      </c>
      <c r="E65" s="105">
        <v>911</v>
      </c>
      <c r="F65" s="96" t="str">
        <f>VLOOKUP(E65,VIP!$A$2:$O11896,2,0)</f>
        <v>DRBR911</v>
      </c>
      <c r="G65" s="96" t="str">
        <f>VLOOKUP(E65,'LISTADO ATM'!$A$2:$B$900,2,0)</f>
        <v xml:space="preserve">ATM Oficina Venezuela II </v>
      </c>
      <c r="H65" s="96" t="str">
        <f>VLOOKUP(E65,VIP!$A$2:$O16817,7,FALSE)</f>
        <v>Si</v>
      </c>
      <c r="I65" s="96" t="str">
        <f>VLOOKUP(E65,VIP!$A$2:$O8782,8,FALSE)</f>
        <v>Si</v>
      </c>
      <c r="J65" s="96" t="str">
        <f>VLOOKUP(E65,VIP!$A$2:$O8732,8,FALSE)</f>
        <v>Si</v>
      </c>
      <c r="K65" s="96" t="str">
        <f>VLOOKUP(E65,VIP!$A$2:$O12306,6,0)</f>
        <v>SI</v>
      </c>
      <c r="L65" s="98" t="s">
        <v>2462</v>
      </c>
      <c r="M65" s="167" t="s">
        <v>2549</v>
      </c>
      <c r="N65" s="99" t="s">
        <v>2476</v>
      </c>
      <c r="O65" s="96" t="s">
        <v>2532</v>
      </c>
      <c r="P65" s="127"/>
      <c r="Q65" s="166">
        <v>44270.448958333334</v>
      </c>
    </row>
    <row r="66" spans="1:17" s="101" customFormat="1" ht="18" x14ac:dyDescent="0.25">
      <c r="A66" s="96" t="str">
        <f>VLOOKUP(E66,'LISTADO ATM'!$A$2:$C$901,3,0)</f>
        <v>DISTRITO NACIONAL</v>
      </c>
      <c r="B66" s="112" t="s">
        <v>2528</v>
      </c>
      <c r="C66" s="97">
        <v>44270.054386574076</v>
      </c>
      <c r="D66" s="96" t="s">
        <v>2472</v>
      </c>
      <c r="E66" s="105">
        <v>938</v>
      </c>
      <c r="F66" s="96" t="str">
        <f>VLOOKUP(E66,VIP!$A$2:$O11895,2,0)</f>
        <v>DRBR938</v>
      </c>
      <c r="G66" s="96" t="str">
        <f>VLOOKUP(E66,'LISTADO ATM'!$A$2:$B$900,2,0)</f>
        <v xml:space="preserve">ATM Autobanco Oficina Filadelfia Plaza </v>
      </c>
      <c r="H66" s="96" t="str">
        <f>VLOOKUP(E66,VIP!$A$2:$O16816,7,FALSE)</f>
        <v>Si</v>
      </c>
      <c r="I66" s="96" t="str">
        <f>VLOOKUP(E66,VIP!$A$2:$O8781,8,FALSE)</f>
        <v>Si</v>
      </c>
      <c r="J66" s="96" t="str">
        <f>VLOOKUP(E66,VIP!$A$2:$O8731,8,FALSE)</f>
        <v>Si</v>
      </c>
      <c r="K66" s="96" t="str">
        <f>VLOOKUP(E66,VIP!$A$2:$O12305,6,0)</f>
        <v>NO</v>
      </c>
      <c r="L66" s="98" t="s">
        <v>2462</v>
      </c>
      <c r="M66" s="167" t="s">
        <v>2549</v>
      </c>
      <c r="N66" s="99" t="s">
        <v>2476</v>
      </c>
      <c r="O66" s="96" t="s">
        <v>2477</v>
      </c>
      <c r="P66" s="127"/>
      <c r="Q66" s="166">
        <v>44270.448958333334</v>
      </c>
    </row>
    <row r="67" spans="1:17" s="101" customFormat="1" ht="18" x14ac:dyDescent="0.25">
      <c r="A67" s="96" t="str">
        <f>VLOOKUP(E67,'LISTADO ATM'!$A$2:$C$901,3,0)</f>
        <v>DISTRITO NACIONAL</v>
      </c>
      <c r="B67" s="112" t="s">
        <v>2527</v>
      </c>
      <c r="C67" s="97">
        <v>44270.058807870373</v>
      </c>
      <c r="D67" s="96" t="s">
        <v>2472</v>
      </c>
      <c r="E67" s="105">
        <v>714</v>
      </c>
      <c r="F67" s="96" t="str">
        <f>VLOOKUP(E67,VIP!$A$2:$O11894,2,0)</f>
        <v>DRBR16M</v>
      </c>
      <c r="G67" s="96" t="str">
        <f>VLOOKUP(E67,'LISTADO ATM'!$A$2:$B$900,2,0)</f>
        <v xml:space="preserve">ATM Hospital de Herrera </v>
      </c>
      <c r="H67" s="96" t="str">
        <f>VLOOKUP(E67,VIP!$A$2:$O16815,7,FALSE)</f>
        <v>Si</v>
      </c>
      <c r="I67" s="96" t="str">
        <f>VLOOKUP(E67,VIP!$A$2:$O8780,8,FALSE)</f>
        <v>Si</v>
      </c>
      <c r="J67" s="96" t="str">
        <f>VLOOKUP(E67,VIP!$A$2:$O8730,8,FALSE)</f>
        <v>Si</v>
      </c>
      <c r="K67" s="96" t="str">
        <f>VLOOKUP(E67,VIP!$A$2:$O12304,6,0)</f>
        <v>NO</v>
      </c>
      <c r="L67" s="98" t="s">
        <v>2462</v>
      </c>
      <c r="M67" s="167" t="s">
        <v>2549</v>
      </c>
      <c r="N67" s="99" t="s">
        <v>2476</v>
      </c>
      <c r="O67" s="96" t="s">
        <v>2477</v>
      </c>
      <c r="P67" s="127"/>
      <c r="Q67" s="166">
        <v>44270.448958333334</v>
      </c>
    </row>
    <row r="68" spans="1:17" s="101" customFormat="1" ht="18" x14ac:dyDescent="0.25">
      <c r="A68" s="96" t="str">
        <f>VLOOKUP(E68,'LISTADO ATM'!$A$2:$C$901,3,0)</f>
        <v>DISTRITO NACIONAL</v>
      </c>
      <c r="B68" s="112" t="s">
        <v>2526</v>
      </c>
      <c r="C68" s="97">
        <v>44270.061493055553</v>
      </c>
      <c r="D68" s="96" t="s">
        <v>2472</v>
      </c>
      <c r="E68" s="105">
        <v>572</v>
      </c>
      <c r="F68" s="96" t="str">
        <f>VLOOKUP(E68,VIP!$A$2:$O11893,2,0)</f>
        <v>DRBR174</v>
      </c>
      <c r="G68" s="96" t="str">
        <f>VLOOKUP(E68,'LISTADO ATM'!$A$2:$B$900,2,0)</f>
        <v xml:space="preserve">ATM Olé Ovando </v>
      </c>
      <c r="H68" s="96" t="str">
        <f>VLOOKUP(E68,VIP!$A$2:$O16814,7,FALSE)</f>
        <v>Si</v>
      </c>
      <c r="I68" s="96" t="str">
        <f>VLOOKUP(E68,VIP!$A$2:$O8779,8,FALSE)</f>
        <v>Si</v>
      </c>
      <c r="J68" s="96" t="str">
        <f>VLOOKUP(E68,VIP!$A$2:$O8729,8,FALSE)</f>
        <v>Si</v>
      </c>
      <c r="K68" s="96" t="str">
        <f>VLOOKUP(E68,VIP!$A$2:$O12303,6,0)</f>
        <v>NO</v>
      </c>
      <c r="L68" s="98" t="s">
        <v>2531</v>
      </c>
      <c r="M68" s="167" t="s">
        <v>2549</v>
      </c>
      <c r="N68" s="99" t="s">
        <v>2476</v>
      </c>
      <c r="O68" s="96" t="s">
        <v>2477</v>
      </c>
      <c r="P68" s="127"/>
      <c r="Q68" s="166">
        <v>44270.598958333336</v>
      </c>
    </row>
    <row r="69" spans="1:17" s="101" customFormat="1" ht="18" x14ac:dyDescent="0.25">
      <c r="A69" s="96" t="str">
        <f>VLOOKUP(E69,'LISTADO ATM'!$A$2:$C$901,3,0)</f>
        <v>DISTRITO NACIONAL</v>
      </c>
      <c r="B69" s="112" t="s">
        <v>2525</v>
      </c>
      <c r="C69" s="97">
        <v>44270.064259259256</v>
      </c>
      <c r="D69" s="96" t="s">
        <v>2472</v>
      </c>
      <c r="E69" s="105">
        <v>577</v>
      </c>
      <c r="F69" s="96" t="str">
        <f>VLOOKUP(E69,VIP!$A$2:$O11892,2,0)</f>
        <v>DRBR173</v>
      </c>
      <c r="G69" s="96" t="str">
        <f>VLOOKUP(E69,'LISTADO ATM'!$A$2:$B$900,2,0)</f>
        <v xml:space="preserve">ATM Olé Ave. Duarte </v>
      </c>
      <c r="H69" s="96" t="str">
        <f>VLOOKUP(E69,VIP!$A$2:$O16813,7,FALSE)</f>
        <v>Si</v>
      </c>
      <c r="I69" s="96" t="str">
        <f>VLOOKUP(E69,VIP!$A$2:$O8778,8,FALSE)</f>
        <v>Si</v>
      </c>
      <c r="J69" s="96" t="str">
        <f>VLOOKUP(E69,VIP!$A$2:$O8728,8,FALSE)</f>
        <v>Si</v>
      </c>
      <c r="K69" s="96" t="str">
        <f>VLOOKUP(E69,VIP!$A$2:$O12302,6,0)</f>
        <v>SI</v>
      </c>
      <c r="L69" s="98" t="s">
        <v>2462</v>
      </c>
      <c r="M69" s="167" t="s">
        <v>2549</v>
      </c>
      <c r="N69" s="99" t="s">
        <v>2476</v>
      </c>
      <c r="O69" s="96" t="s">
        <v>2477</v>
      </c>
      <c r="P69" s="127"/>
      <c r="Q69" s="166">
        <v>44270.448958333334</v>
      </c>
    </row>
    <row r="70" spans="1:17" s="101" customFormat="1" ht="18" x14ac:dyDescent="0.25">
      <c r="A70" s="96" t="str">
        <f>VLOOKUP(E70,'LISTADO ATM'!$A$2:$C$901,3,0)</f>
        <v>NORTE</v>
      </c>
      <c r="B70" s="112" t="s">
        <v>2524</v>
      </c>
      <c r="C70" s="97">
        <v>44270.228263888886</v>
      </c>
      <c r="D70" s="96" t="s">
        <v>2190</v>
      </c>
      <c r="E70" s="105">
        <v>64</v>
      </c>
      <c r="F70" s="96" t="str">
        <f>VLOOKUP(E70,VIP!$A$2:$O11891,2,0)</f>
        <v>DRBR064</v>
      </c>
      <c r="G70" s="96" t="str">
        <f>VLOOKUP(E70,'LISTADO ATM'!$A$2:$B$900,2,0)</f>
        <v xml:space="preserve">ATM COOPALINA (Cotuí) </v>
      </c>
      <c r="H70" s="96" t="str">
        <f>VLOOKUP(E70,VIP!$A$2:$O16812,7,FALSE)</f>
        <v>Si</v>
      </c>
      <c r="I70" s="96" t="str">
        <f>VLOOKUP(E70,VIP!$A$2:$O8777,8,FALSE)</f>
        <v>Si</v>
      </c>
      <c r="J70" s="96" t="str">
        <f>VLOOKUP(E70,VIP!$A$2:$O8727,8,FALSE)</f>
        <v>Si</v>
      </c>
      <c r="K70" s="96" t="str">
        <f>VLOOKUP(E70,VIP!$A$2:$O12301,6,0)</f>
        <v>NO</v>
      </c>
      <c r="L70" s="98" t="s">
        <v>2254</v>
      </c>
      <c r="M70" s="167" t="s">
        <v>2549</v>
      </c>
      <c r="N70" s="99" t="s">
        <v>2476</v>
      </c>
      <c r="O70" s="96" t="s">
        <v>2493</v>
      </c>
      <c r="P70" s="127"/>
      <c r="Q70" s="166">
        <v>44270.448958333334</v>
      </c>
    </row>
    <row r="71" spans="1:17" s="101" customFormat="1" ht="18" x14ac:dyDescent="0.25">
      <c r="A71" s="96" t="str">
        <f>VLOOKUP(E71,'LISTADO ATM'!$A$2:$C$901,3,0)</f>
        <v>ESTE</v>
      </c>
      <c r="B71" s="112" t="s">
        <v>2548</v>
      </c>
      <c r="C71" s="97">
        <v>44270.309513888889</v>
      </c>
      <c r="D71" s="96" t="s">
        <v>2189</v>
      </c>
      <c r="E71" s="105">
        <v>386</v>
      </c>
      <c r="F71" s="96" t="str">
        <f>VLOOKUP(E71,VIP!$A$2:$O11909,2,0)</f>
        <v>DRBR386</v>
      </c>
      <c r="G71" s="96" t="str">
        <f>VLOOKUP(E71,'LISTADO ATM'!$A$2:$B$900,2,0)</f>
        <v xml:space="preserve">ATM Plaza Verón II </v>
      </c>
      <c r="H71" s="96" t="str">
        <f>VLOOKUP(E71,VIP!$A$2:$O16830,7,FALSE)</f>
        <v>Si</v>
      </c>
      <c r="I71" s="96" t="str">
        <f>VLOOKUP(E71,VIP!$A$2:$O8795,8,FALSE)</f>
        <v>Si</v>
      </c>
      <c r="J71" s="96" t="str">
        <f>VLOOKUP(E71,VIP!$A$2:$O8745,8,FALSE)</f>
        <v>Si</v>
      </c>
      <c r="K71" s="96" t="str">
        <f>VLOOKUP(E71,VIP!$A$2:$O12319,6,0)</f>
        <v>NO</v>
      </c>
      <c r="L71" s="98" t="s">
        <v>2492</v>
      </c>
      <c r="M71" s="167" t="s">
        <v>2549</v>
      </c>
      <c r="N71" s="99" t="s">
        <v>2500</v>
      </c>
      <c r="O71" s="96" t="s">
        <v>2478</v>
      </c>
      <c r="P71" s="127"/>
      <c r="Q71" s="166">
        <v>44270.448958333334</v>
      </c>
    </row>
    <row r="72" spans="1:17" s="101" customFormat="1" ht="18" x14ac:dyDescent="0.25">
      <c r="A72" s="96" t="str">
        <f>VLOOKUP(E72,'LISTADO ATM'!$A$2:$C$901,3,0)</f>
        <v>NORTE</v>
      </c>
      <c r="B72" s="112" t="s">
        <v>2547</v>
      </c>
      <c r="C72" s="97">
        <v>44270.310347222221</v>
      </c>
      <c r="D72" s="96" t="s">
        <v>2190</v>
      </c>
      <c r="E72" s="105">
        <v>492</v>
      </c>
      <c r="F72" s="96" t="e">
        <f>VLOOKUP(E72,VIP!$A$2:$O11907,2,0)</f>
        <v>#N/A</v>
      </c>
      <c r="G72" s="96" t="str">
        <f>VLOOKUP(E72,'LISTADO ATM'!$A$2:$B$900,2,0)</f>
        <v>ATM S/M Nacional  El Dorado Santiago</v>
      </c>
      <c r="H72" s="96" t="e">
        <f>VLOOKUP(E72,VIP!$A$2:$O16828,7,FALSE)</f>
        <v>#N/A</v>
      </c>
      <c r="I72" s="96" t="e">
        <f>VLOOKUP(E72,VIP!$A$2:$O8793,8,FALSE)</f>
        <v>#N/A</v>
      </c>
      <c r="J72" s="96" t="e">
        <f>VLOOKUP(E72,VIP!$A$2:$O8743,8,FALSE)</f>
        <v>#N/A</v>
      </c>
      <c r="K72" s="96" t="e">
        <f>VLOOKUP(E72,VIP!$A$2:$O12317,6,0)</f>
        <v>#N/A</v>
      </c>
      <c r="L72" s="98" t="s">
        <v>2492</v>
      </c>
      <c r="M72" s="167" t="s">
        <v>2549</v>
      </c>
      <c r="N72" s="99" t="s">
        <v>2476</v>
      </c>
      <c r="O72" s="96" t="s">
        <v>2493</v>
      </c>
      <c r="P72" s="127"/>
      <c r="Q72" s="166">
        <v>44270.448958333334</v>
      </c>
    </row>
    <row r="73" spans="1:17" s="101" customFormat="1" ht="18" x14ac:dyDescent="0.25">
      <c r="A73" s="96" t="str">
        <f>VLOOKUP(E73,'LISTADO ATM'!$A$2:$C$901,3,0)</f>
        <v>DISTRITO NACIONAL</v>
      </c>
      <c r="B73" s="112" t="s">
        <v>2546</v>
      </c>
      <c r="C73" s="97">
        <v>44270.310937499999</v>
      </c>
      <c r="D73" s="96" t="s">
        <v>2189</v>
      </c>
      <c r="E73" s="105">
        <v>967</v>
      </c>
      <c r="F73" s="96" t="str">
        <f>VLOOKUP(E73,VIP!$A$2:$O11906,2,0)</f>
        <v>DRBR967</v>
      </c>
      <c r="G73" s="96" t="str">
        <f>VLOOKUP(E73,'LISTADO ATM'!$A$2:$B$900,2,0)</f>
        <v xml:space="preserve">ATM UNP Hiper Olé Autopista Duarte </v>
      </c>
      <c r="H73" s="96" t="str">
        <f>VLOOKUP(E73,VIP!$A$2:$O16827,7,FALSE)</f>
        <v>Si</v>
      </c>
      <c r="I73" s="96" t="str">
        <f>VLOOKUP(E73,VIP!$A$2:$O8792,8,FALSE)</f>
        <v>Si</v>
      </c>
      <c r="J73" s="96" t="str">
        <f>VLOOKUP(E73,VIP!$A$2:$O8742,8,FALSE)</f>
        <v>Si</v>
      </c>
      <c r="K73" s="96" t="str">
        <f>VLOOKUP(E73,VIP!$A$2:$O12316,6,0)</f>
        <v>NO</v>
      </c>
      <c r="L73" s="98" t="s">
        <v>2492</v>
      </c>
      <c r="M73" s="167" t="s">
        <v>2549</v>
      </c>
      <c r="N73" s="99" t="s">
        <v>2500</v>
      </c>
      <c r="O73" s="96" t="s">
        <v>2478</v>
      </c>
      <c r="P73" s="127"/>
      <c r="Q73" s="166">
        <v>44270.598958333336</v>
      </c>
    </row>
    <row r="74" spans="1:17" s="101" customFormat="1" ht="18" x14ac:dyDescent="0.25">
      <c r="A74" s="96" t="str">
        <f>VLOOKUP(E74,'LISTADO ATM'!$A$2:$C$901,3,0)</f>
        <v>ESTE</v>
      </c>
      <c r="B74" s="112" t="s">
        <v>2545</v>
      </c>
      <c r="C74" s="97">
        <v>44270.311643518522</v>
      </c>
      <c r="D74" s="96" t="s">
        <v>2189</v>
      </c>
      <c r="E74" s="105">
        <v>824</v>
      </c>
      <c r="F74" s="96" t="str">
        <f>VLOOKUP(E74,VIP!$A$2:$O11905,2,0)</f>
        <v>DRBR824</v>
      </c>
      <c r="G74" s="96" t="str">
        <f>VLOOKUP(E74,'LISTADO ATM'!$A$2:$B$900,2,0)</f>
        <v xml:space="preserve">ATM Multiplaza (Higuey) </v>
      </c>
      <c r="H74" s="96" t="str">
        <f>VLOOKUP(E74,VIP!$A$2:$O16826,7,FALSE)</f>
        <v>Si</v>
      </c>
      <c r="I74" s="96" t="str">
        <f>VLOOKUP(E74,VIP!$A$2:$O8791,8,FALSE)</f>
        <v>Si</v>
      </c>
      <c r="J74" s="96" t="str">
        <f>VLOOKUP(E74,VIP!$A$2:$O8741,8,FALSE)</f>
        <v>Si</v>
      </c>
      <c r="K74" s="96" t="str">
        <f>VLOOKUP(E74,VIP!$A$2:$O12315,6,0)</f>
        <v>NO</v>
      </c>
      <c r="L74" s="98" t="s">
        <v>2228</v>
      </c>
      <c r="M74" s="167" t="s">
        <v>2549</v>
      </c>
      <c r="N74" s="99" t="s">
        <v>2500</v>
      </c>
      <c r="O74" s="96" t="s">
        <v>2478</v>
      </c>
      <c r="P74" s="127"/>
      <c r="Q74" s="166">
        <v>44270.598958333336</v>
      </c>
    </row>
    <row r="75" spans="1:17" s="101" customFormat="1" ht="18" x14ac:dyDescent="0.25">
      <c r="A75" s="96" t="str">
        <f>VLOOKUP(E75,'LISTADO ATM'!$A$2:$C$901,3,0)</f>
        <v>DISTRITO NACIONAL</v>
      </c>
      <c r="B75" s="112" t="s">
        <v>2544</v>
      </c>
      <c r="C75" s="97">
        <v>44270.312025462961</v>
      </c>
      <c r="D75" s="96" t="s">
        <v>2189</v>
      </c>
      <c r="E75" s="105">
        <v>517</v>
      </c>
      <c r="F75" s="96" t="str">
        <f>VLOOKUP(E75,VIP!$A$2:$O11904,2,0)</f>
        <v>DRBR517</v>
      </c>
      <c r="G75" s="96" t="str">
        <f>VLOOKUP(E75,'LISTADO ATM'!$A$2:$B$900,2,0)</f>
        <v xml:space="preserve">ATM Autobanco Oficina Sans Soucí </v>
      </c>
      <c r="H75" s="96" t="str">
        <f>VLOOKUP(E75,VIP!$A$2:$O16825,7,FALSE)</f>
        <v>Si</v>
      </c>
      <c r="I75" s="96" t="str">
        <f>VLOOKUP(E75,VIP!$A$2:$O8790,8,FALSE)</f>
        <v>Si</v>
      </c>
      <c r="J75" s="96" t="str">
        <f>VLOOKUP(E75,VIP!$A$2:$O8740,8,FALSE)</f>
        <v>Si</v>
      </c>
      <c r="K75" s="96" t="str">
        <f>VLOOKUP(E75,VIP!$A$2:$O12314,6,0)</f>
        <v>SI</v>
      </c>
      <c r="L75" s="98" t="s">
        <v>2228</v>
      </c>
      <c r="M75" s="167" t="s">
        <v>2549</v>
      </c>
      <c r="N75" s="99" t="s">
        <v>2500</v>
      </c>
      <c r="O75" s="96" t="s">
        <v>2478</v>
      </c>
      <c r="P75" s="127"/>
      <c r="Q75" s="166">
        <v>44270.598958333336</v>
      </c>
    </row>
    <row r="76" spans="1:17" s="101" customFormat="1" ht="18" x14ac:dyDescent="0.25">
      <c r="A76" s="96" t="str">
        <f>VLOOKUP(E76,'LISTADO ATM'!$A$2:$C$901,3,0)</f>
        <v>DISTRITO NACIONAL</v>
      </c>
      <c r="B76" s="112" t="s">
        <v>2543</v>
      </c>
      <c r="C76" s="97">
        <v>44270.312465277777</v>
      </c>
      <c r="D76" s="96" t="s">
        <v>2189</v>
      </c>
      <c r="E76" s="105">
        <v>722</v>
      </c>
      <c r="F76" s="96" t="str">
        <f>VLOOKUP(E76,VIP!$A$2:$O11903,2,0)</f>
        <v>DRBR393</v>
      </c>
      <c r="G76" s="96" t="str">
        <f>VLOOKUP(E76,'LISTADO ATM'!$A$2:$B$900,2,0)</f>
        <v xml:space="preserve">ATM Oficina Charles de Gaulle III </v>
      </c>
      <c r="H76" s="96" t="str">
        <f>VLOOKUP(E76,VIP!$A$2:$O16824,7,FALSE)</f>
        <v>Si</v>
      </c>
      <c r="I76" s="96" t="str">
        <f>VLOOKUP(E76,VIP!$A$2:$O8789,8,FALSE)</f>
        <v>Si</v>
      </c>
      <c r="J76" s="96" t="str">
        <f>VLOOKUP(E76,VIP!$A$2:$O8739,8,FALSE)</f>
        <v>Si</v>
      </c>
      <c r="K76" s="96" t="str">
        <f>VLOOKUP(E76,VIP!$A$2:$O12313,6,0)</f>
        <v>SI</v>
      </c>
      <c r="L76" s="98" t="s">
        <v>2228</v>
      </c>
      <c r="M76" s="167" t="s">
        <v>2549</v>
      </c>
      <c r="N76" s="99" t="s">
        <v>2500</v>
      </c>
      <c r="O76" s="96" t="s">
        <v>2478</v>
      </c>
      <c r="P76" s="127"/>
      <c r="Q76" s="166">
        <v>44270.598958333336</v>
      </c>
    </row>
    <row r="77" spans="1:17" s="101" customFormat="1" ht="18" x14ac:dyDescent="0.25">
      <c r="A77" s="96" t="str">
        <f>VLOOKUP(E77,'LISTADO ATM'!$A$2:$C$901,3,0)</f>
        <v>SUR</v>
      </c>
      <c r="B77" s="112" t="s">
        <v>2542</v>
      </c>
      <c r="C77" s="97">
        <v>44270.313657407409</v>
      </c>
      <c r="D77" s="96" t="s">
        <v>2189</v>
      </c>
      <c r="E77" s="105">
        <v>766</v>
      </c>
      <c r="F77" s="96" t="str">
        <f>VLOOKUP(E77,VIP!$A$2:$O11901,2,0)</f>
        <v>DRBR440</v>
      </c>
      <c r="G77" s="96" t="str">
        <f>VLOOKUP(E77,'LISTADO ATM'!$A$2:$B$900,2,0)</f>
        <v xml:space="preserve">ATM Oficina Azua II </v>
      </c>
      <c r="H77" s="96" t="str">
        <f>VLOOKUP(E77,VIP!$A$2:$O16822,7,FALSE)</f>
        <v>Si</v>
      </c>
      <c r="I77" s="96" t="str">
        <f>VLOOKUP(E77,VIP!$A$2:$O8787,8,FALSE)</f>
        <v>Si</v>
      </c>
      <c r="J77" s="96" t="str">
        <f>VLOOKUP(E77,VIP!$A$2:$O8737,8,FALSE)</f>
        <v>Si</v>
      </c>
      <c r="K77" s="96" t="str">
        <f>VLOOKUP(E77,VIP!$A$2:$O12311,6,0)</f>
        <v>SI</v>
      </c>
      <c r="L77" s="98" t="s">
        <v>2228</v>
      </c>
      <c r="M77" s="167" t="s">
        <v>2549</v>
      </c>
      <c r="N77" s="99" t="s">
        <v>2500</v>
      </c>
      <c r="O77" s="96" t="s">
        <v>2478</v>
      </c>
      <c r="P77" s="127"/>
      <c r="Q77" s="166">
        <v>44270.448958333334</v>
      </c>
    </row>
    <row r="78" spans="1:17" s="101" customFormat="1" ht="18" x14ac:dyDescent="0.25">
      <c r="A78" s="96" t="str">
        <f>VLOOKUP(E78,'LISTADO ATM'!$A$2:$C$901,3,0)</f>
        <v>DISTRITO NACIONAL</v>
      </c>
      <c r="B78" s="112" t="s">
        <v>2541</v>
      </c>
      <c r="C78" s="97">
        <v>44270.313993055555</v>
      </c>
      <c r="D78" s="96" t="s">
        <v>2189</v>
      </c>
      <c r="E78" s="105">
        <v>327</v>
      </c>
      <c r="F78" s="96" t="str">
        <f>VLOOKUP(E78,VIP!$A$2:$O11900,2,0)</f>
        <v>DRBR327</v>
      </c>
      <c r="G78" s="96" t="str">
        <f>VLOOKUP(E78,'LISTADO ATM'!$A$2:$B$900,2,0)</f>
        <v xml:space="preserve">ATM UNP CCN (Nacional 27 de Febrero) </v>
      </c>
      <c r="H78" s="96" t="str">
        <f>VLOOKUP(E78,VIP!$A$2:$O16821,7,FALSE)</f>
        <v>Si</v>
      </c>
      <c r="I78" s="96" t="str">
        <f>VLOOKUP(E78,VIP!$A$2:$O8786,8,FALSE)</f>
        <v>Si</v>
      </c>
      <c r="J78" s="96" t="str">
        <f>VLOOKUP(E78,VIP!$A$2:$O8736,8,FALSE)</f>
        <v>Si</v>
      </c>
      <c r="K78" s="96" t="str">
        <f>VLOOKUP(E78,VIP!$A$2:$O12310,6,0)</f>
        <v>NO</v>
      </c>
      <c r="L78" s="98" t="s">
        <v>2228</v>
      </c>
      <c r="M78" s="167" t="s">
        <v>2549</v>
      </c>
      <c r="N78" s="99" t="s">
        <v>2500</v>
      </c>
      <c r="O78" s="96" t="s">
        <v>2478</v>
      </c>
      <c r="P78" s="127"/>
      <c r="Q78" s="166">
        <v>44270.448958333334</v>
      </c>
    </row>
    <row r="79" spans="1:17" s="101" customFormat="1" ht="18" x14ac:dyDescent="0.25">
      <c r="A79" s="96" t="str">
        <f>VLOOKUP(E79,'LISTADO ATM'!$A$2:$C$901,3,0)</f>
        <v>NORTE</v>
      </c>
      <c r="B79" s="112" t="s">
        <v>2540</v>
      </c>
      <c r="C79" s="97">
        <v>44270.314699074072</v>
      </c>
      <c r="D79" s="96" t="s">
        <v>2190</v>
      </c>
      <c r="E79" s="105">
        <v>746</v>
      </c>
      <c r="F79" s="96" t="str">
        <f>VLOOKUP(E79,VIP!$A$2:$O11899,2,0)</f>
        <v>DRBR156</v>
      </c>
      <c r="G79" s="96" t="str">
        <f>VLOOKUP(E79,'LISTADO ATM'!$A$2:$B$900,2,0)</f>
        <v xml:space="preserve">ATM Oficina Las Terrenas </v>
      </c>
      <c r="H79" s="96" t="str">
        <f>VLOOKUP(E79,VIP!$A$2:$O16820,7,FALSE)</f>
        <v>Si</v>
      </c>
      <c r="I79" s="96" t="str">
        <f>VLOOKUP(E79,VIP!$A$2:$O8785,8,FALSE)</f>
        <v>Si</v>
      </c>
      <c r="J79" s="96" t="str">
        <f>VLOOKUP(E79,VIP!$A$2:$O8735,8,FALSE)</f>
        <v>Si</v>
      </c>
      <c r="K79" s="96" t="str">
        <f>VLOOKUP(E79,VIP!$A$2:$O12309,6,0)</f>
        <v>SI</v>
      </c>
      <c r="L79" s="98" t="s">
        <v>2254</v>
      </c>
      <c r="M79" s="99" t="s">
        <v>2469</v>
      </c>
      <c r="N79" s="99" t="s">
        <v>2476</v>
      </c>
      <c r="O79" s="96" t="s">
        <v>2493</v>
      </c>
      <c r="P79" s="127"/>
      <c r="Q79" s="100" t="s">
        <v>2254</v>
      </c>
    </row>
    <row r="80" spans="1:17" s="101" customFormat="1" ht="18" x14ac:dyDescent="0.25">
      <c r="A80" s="96" t="str">
        <f>VLOOKUP(E80,'LISTADO ATM'!$A$2:$C$901,3,0)</f>
        <v>DISTRITO NACIONAL</v>
      </c>
      <c r="B80" s="112" t="s">
        <v>2539</v>
      </c>
      <c r="C80" s="97">
        <v>44270.315810185188</v>
      </c>
      <c r="D80" s="96" t="s">
        <v>2189</v>
      </c>
      <c r="E80" s="105">
        <v>562</v>
      </c>
      <c r="F80" s="96" t="str">
        <f>VLOOKUP(E80,VIP!$A$2:$O11898,2,0)</f>
        <v>DRBR226</v>
      </c>
      <c r="G80" s="96" t="str">
        <f>VLOOKUP(E80,'LISTADO ATM'!$A$2:$B$900,2,0)</f>
        <v xml:space="preserve">ATM S/M Jumbo Carretera Mella </v>
      </c>
      <c r="H80" s="96" t="str">
        <f>VLOOKUP(E80,VIP!$A$2:$O16819,7,FALSE)</f>
        <v>Si</v>
      </c>
      <c r="I80" s="96" t="str">
        <f>VLOOKUP(E80,VIP!$A$2:$O8784,8,FALSE)</f>
        <v>Si</v>
      </c>
      <c r="J80" s="96" t="str">
        <f>VLOOKUP(E80,VIP!$A$2:$O8734,8,FALSE)</f>
        <v>Si</v>
      </c>
      <c r="K80" s="96" t="str">
        <f>VLOOKUP(E80,VIP!$A$2:$O12308,6,0)</f>
        <v>SI</v>
      </c>
      <c r="L80" s="98" t="s">
        <v>2254</v>
      </c>
      <c r="M80" s="167" t="s">
        <v>2549</v>
      </c>
      <c r="N80" s="99" t="s">
        <v>2500</v>
      </c>
      <c r="O80" s="96" t="s">
        <v>2478</v>
      </c>
      <c r="P80" s="127"/>
      <c r="Q80" s="166">
        <v>44270.598958333336</v>
      </c>
    </row>
    <row r="81" spans="1:17" s="101" customFormat="1" ht="18" x14ac:dyDescent="0.25">
      <c r="A81" s="96" t="str">
        <f>VLOOKUP(E81,'LISTADO ATM'!$A$2:$C$901,3,0)</f>
        <v>DISTRITO NACIONAL</v>
      </c>
      <c r="B81" s="112" t="s">
        <v>2538</v>
      </c>
      <c r="C81" s="97">
        <v>44270.325358796297</v>
      </c>
      <c r="D81" s="96" t="s">
        <v>2189</v>
      </c>
      <c r="E81" s="105">
        <v>225</v>
      </c>
      <c r="F81" s="96" t="str">
        <f>VLOOKUP(E81,VIP!$A$2:$O11896,2,0)</f>
        <v>DRBR225</v>
      </c>
      <c r="G81" s="96" t="str">
        <f>VLOOKUP(E81,'LISTADO ATM'!$A$2:$B$900,2,0)</f>
        <v xml:space="preserve">ATM S/M Nacional Arroyo Hondo </v>
      </c>
      <c r="H81" s="96" t="str">
        <f>VLOOKUP(E81,VIP!$A$2:$O16817,7,FALSE)</f>
        <v>Si</v>
      </c>
      <c r="I81" s="96" t="str">
        <f>VLOOKUP(E81,VIP!$A$2:$O8782,8,FALSE)</f>
        <v>Si</v>
      </c>
      <c r="J81" s="96" t="str">
        <f>VLOOKUP(E81,VIP!$A$2:$O8732,8,FALSE)</f>
        <v>Si</v>
      </c>
      <c r="K81" s="96" t="str">
        <f>VLOOKUP(E81,VIP!$A$2:$O12306,6,0)</f>
        <v>NO</v>
      </c>
      <c r="L81" s="98" t="s">
        <v>2228</v>
      </c>
      <c r="M81" s="99" t="s">
        <v>2469</v>
      </c>
      <c r="N81" s="99" t="s">
        <v>2476</v>
      </c>
      <c r="O81" s="96" t="s">
        <v>2478</v>
      </c>
      <c r="P81" s="127"/>
      <c r="Q81" s="100" t="s">
        <v>2228</v>
      </c>
    </row>
    <row r="82" spans="1:17" s="101" customFormat="1" ht="18" x14ac:dyDescent="0.25">
      <c r="A82" s="96" t="str">
        <f>VLOOKUP(E82,'LISTADO ATM'!$A$2:$C$901,3,0)</f>
        <v>DISTRITO NACIONAL</v>
      </c>
      <c r="B82" s="112" t="s">
        <v>2537</v>
      </c>
      <c r="C82" s="97">
        <v>44270.325891203705</v>
      </c>
      <c r="D82" s="96" t="s">
        <v>2189</v>
      </c>
      <c r="E82" s="105">
        <v>239</v>
      </c>
      <c r="F82" s="96" t="str">
        <f>VLOOKUP(E82,VIP!$A$2:$O11895,2,0)</f>
        <v>DRBR239</v>
      </c>
      <c r="G82" s="96" t="str">
        <f>VLOOKUP(E82,'LISTADO ATM'!$A$2:$B$900,2,0)</f>
        <v xml:space="preserve">ATM Autobanco Charles de Gaulle </v>
      </c>
      <c r="H82" s="96" t="str">
        <f>VLOOKUP(E82,VIP!$A$2:$O16816,7,FALSE)</f>
        <v>Si</v>
      </c>
      <c r="I82" s="96" t="str">
        <f>VLOOKUP(E82,VIP!$A$2:$O8781,8,FALSE)</f>
        <v>Si</v>
      </c>
      <c r="J82" s="96" t="str">
        <f>VLOOKUP(E82,VIP!$A$2:$O8731,8,FALSE)</f>
        <v>Si</v>
      </c>
      <c r="K82" s="96" t="str">
        <f>VLOOKUP(E82,VIP!$A$2:$O12305,6,0)</f>
        <v>SI</v>
      </c>
      <c r="L82" s="98" t="s">
        <v>2228</v>
      </c>
      <c r="M82" s="167" t="s">
        <v>2549</v>
      </c>
      <c r="N82" s="99" t="s">
        <v>2476</v>
      </c>
      <c r="O82" s="96" t="s">
        <v>2478</v>
      </c>
      <c r="P82" s="127"/>
      <c r="Q82" s="166">
        <v>44270.448958333334</v>
      </c>
    </row>
    <row r="83" spans="1:17" s="101" customFormat="1" ht="18" x14ac:dyDescent="0.25">
      <c r="A83" s="96" t="str">
        <f>VLOOKUP(E83,'LISTADO ATM'!$A$2:$C$901,3,0)</f>
        <v>NORTE</v>
      </c>
      <c r="B83" s="112" t="s">
        <v>2536</v>
      </c>
      <c r="C83" s="97">
        <v>44270.326331018521</v>
      </c>
      <c r="D83" s="96" t="s">
        <v>2190</v>
      </c>
      <c r="E83" s="105">
        <v>482</v>
      </c>
      <c r="F83" s="96" t="str">
        <f>VLOOKUP(E83,VIP!$A$2:$O11894,2,0)</f>
        <v>DRBR482</v>
      </c>
      <c r="G83" s="96" t="str">
        <f>VLOOKUP(E83,'LISTADO ATM'!$A$2:$B$900,2,0)</f>
        <v xml:space="preserve">ATM Centro de Caja Plaza Lama (Santiago) </v>
      </c>
      <c r="H83" s="96" t="str">
        <f>VLOOKUP(E83,VIP!$A$2:$O16815,7,FALSE)</f>
        <v>Si</v>
      </c>
      <c r="I83" s="96" t="str">
        <f>VLOOKUP(E83,VIP!$A$2:$O8780,8,FALSE)</f>
        <v>Si</v>
      </c>
      <c r="J83" s="96" t="str">
        <f>VLOOKUP(E83,VIP!$A$2:$O8730,8,FALSE)</f>
        <v>Si</v>
      </c>
      <c r="K83" s="96" t="str">
        <f>VLOOKUP(E83,VIP!$A$2:$O12304,6,0)</f>
        <v>NO</v>
      </c>
      <c r="L83" s="98" t="s">
        <v>2228</v>
      </c>
      <c r="M83" s="167" t="s">
        <v>2549</v>
      </c>
      <c r="N83" s="99" t="s">
        <v>2476</v>
      </c>
      <c r="O83" s="96" t="s">
        <v>2493</v>
      </c>
      <c r="P83" s="127"/>
      <c r="Q83" s="166">
        <v>44270.448958333334</v>
      </c>
    </row>
    <row r="84" spans="1:17" s="101" customFormat="1" ht="18" x14ac:dyDescent="0.25">
      <c r="A84" s="96" t="str">
        <f>VLOOKUP(E84,'LISTADO ATM'!$A$2:$C$901,3,0)</f>
        <v>NORTE</v>
      </c>
      <c r="B84" s="112" t="s">
        <v>2535</v>
      </c>
      <c r="C84" s="97">
        <v>44270.326805555553</v>
      </c>
      <c r="D84" s="96" t="s">
        <v>2190</v>
      </c>
      <c r="E84" s="105">
        <v>88</v>
      </c>
      <c r="F84" s="96" t="str">
        <f>VLOOKUP(E84,VIP!$A$2:$O11893,2,0)</f>
        <v>DRBR088</v>
      </c>
      <c r="G84" s="96" t="str">
        <f>VLOOKUP(E84,'LISTADO ATM'!$A$2:$B$900,2,0)</f>
        <v xml:space="preserve">ATM S/M La Fuente (Santiago) </v>
      </c>
      <c r="H84" s="96" t="str">
        <f>VLOOKUP(E84,VIP!$A$2:$O16814,7,FALSE)</f>
        <v>Si</v>
      </c>
      <c r="I84" s="96" t="str">
        <f>VLOOKUP(E84,VIP!$A$2:$O8779,8,FALSE)</f>
        <v>Si</v>
      </c>
      <c r="J84" s="96" t="str">
        <f>VLOOKUP(E84,VIP!$A$2:$O8729,8,FALSE)</f>
        <v>Si</v>
      </c>
      <c r="K84" s="96" t="str">
        <f>VLOOKUP(E84,VIP!$A$2:$O12303,6,0)</f>
        <v>NO</v>
      </c>
      <c r="L84" s="98" t="s">
        <v>2228</v>
      </c>
      <c r="M84" s="167" t="s">
        <v>2549</v>
      </c>
      <c r="N84" s="99" t="s">
        <v>2476</v>
      </c>
      <c r="O84" s="96" t="s">
        <v>2493</v>
      </c>
      <c r="P84" s="127"/>
      <c r="Q84" s="166">
        <v>44270.448958333334</v>
      </c>
    </row>
    <row r="85" spans="1:17" s="101" customFormat="1" ht="18" x14ac:dyDescent="0.25">
      <c r="A85" s="96" t="str">
        <f>VLOOKUP(E85,'LISTADO ATM'!$A$2:$C$901,3,0)</f>
        <v>DISTRITO NACIONAL</v>
      </c>
      <c r="B85" s="112" t="s">
        <v>2534</v>
      </c>
      <c r="C85" s="97">
        <v>44270.335335648146</v>
      </c>
      <c r="D85" s="96" t="s">
        <v>2501</v>
      </c>
      <c r="E85" s="105">
        <v>37</v>
      </c>
      <c r="F85" s="96" t="str">
        <f>VLOOKUP(E85,VIP!$A$2:$O11892,2,0)</f>
        <v>DRBR037</v>
      </c>
      <c r="G85" s="96" t="str">
        <f>VLOOKUP(E85,'LISTADO ATM'!$A$2:$B$900,2,0)</f>
        <v xml:space="preserve">ATM Oficina Villa Mella </v>
      </c>
      <c r="H85" s="96" t="str">
        <f>VLOOKUP(E85,VIP!$A$2:$O16813,7,FALSE)</f>
        <v>Si</v>
      </c>
      <c r="I85" s="96" t="str">
        <f>VLOOKUP(E85,VIP!$A$2:$O8778,8,FALSE)</f>
        <v>Si</v>
      </c>
      <c r="J85" s="96" t="str">
        <f>VLOOKUP(E85,VIP!$A$2:$O8728,8,FALSE)</f>
        <v>Si</v>
      </c>
      <c r="K85" s="96" t="str">
        <f>VLOOKUP(E85,VIP!$A$2:$O12302,6,0)</f>
        <v>SI</v>
      </c>
      <c r="L85" s="98" t="s">
        <v>2462</v>
      </c>
      <c r="M85" s="99" t="s">
        <v>2469</v>
      </c>
      <c r="N85" s="99" t="s">
        <v>2476</v>
      </c>
      <c r="O85" s="96" t="s">
        <v>2502</v>
      </c>
      <c r="P85" s="127"/>
      <c r="Q85" s="100" t="s">
        <v>2462</v>
      </c>
    </row>
    <row r="86" spans="1:17" s="101" customFormat="1" ht="18" x14ac:dyDescent="0.25">
      <c r="A86" s="96" t="str">
        <f>VLOOKUP(E86,'LISTADO ATM'!$A$2:$C$901,3,0)</f>
        <v>ESTE</v>
      </c>
      <c r="B86" s="112" t="s">
        <v>2562</v>
      </c>
      <c r="C86" s="97">
        <v>44270.382407407407</v>
      </c>
      <c r="D86" s="96" t="s">
        <v>2189</v>
      </c>
      <c r="E86" s="105">
        <v>217</v>
      </c>
      <c r="F86" s="96" t="str">
        <f>VLOOKUP(E86,VIP!$A$2:$O11908,2,0)</f>
        <v>DRBR217</v>
      </c>
      <c r="G86" s="96" t="str">
        <f>VLOOKUP(E86,'LISTADO ATM'!$A$2:$B$900,2,0)</f>
        <v xml:space="preserve">ATM Oficina Bávaro </v>
      </c>
      <c r="H86" s="96" t="str">
        <f>VLOOKUP(E86,VIP!$A$2:$O16829,7,FALSE)</f>
        <v>Si</v>
      </c>
      <c r="I86" s="96" t="str">
        <f>VLOOKUP(E86,VIP!$A$2:$O8794,8,FALSE)</f>
        <v>Si</v>
      </c>
      <c r="J86" s="96" t="str">
        <f>VLOOKUP(E86,VIP!$A$2:$O8744,8,FALSE)</f>
        <v>Si</v>
      </c>
      <c r="K86" s="96" t="str">
        <f>VLOOKUP(E86,VIP!$A$2:$O12318,6,0)</f>
        <v>NO</v>
      </c>
      <c r="L86" s="98" t="s">
        <v>2254</v>
      </c>
      <c r="M86" s="167" t="s">
        <v>2549</v>
      </c>
      <c r="N86" s="99" t="s">
        <v>2476</v>
      </c>
      <c r="O86" s="96" t="s">
        <v>2478</v>
      </c>
      <c r="P86" s="127"/>
      <c r="Q86" s="166">
        <v>44270.598958333336</v>
      </c>
    </row>
    <row r="87" spans="1:17" s="101" customFormat="1" ht="18" x14ac:dyDescent="0.25">
      <c r="A87" s="96" t="str">
        <f>VLOOKUP(E87,'LISTADO ATM'!$A$2:$C$901,3,0)</f>
        <v>ESTE</v>
      </c>
      <c r="B87" s="112" t="s">
        <v>2561</v>
      </c>
      <c r="C87" s="97">
        <v>44270.400381944448</v>
      </c>
      <c r="D87" s="96" t="s">
        <v>2501</v>
      </c>
      <c r="E87" s="105">
        <v>521</v>
      </c>
      <c r="F87" s="96" t="str">
        <f>VLOOKUP(E87,VIP!$A$2:$O11907,2,0)</f>
        <v>DRBR521</v>
      </c>
      <c r="G87" s="96" t="str">
        <f>VLOOKUP(E87,'LISTADO ATM'!$A$2:$B$900,2,0)</f>
        <v xml:space="preserve">ATM UNP Bayahibe (La Romana) </v>
      </c>
      <c r="H87" s="96" t="str">
        <f>VLOOKUP(E87,VIP!$A$2:$O16828,7,FALSE)</f>
        <v>Si</v>
      </c>
      <c r="I87" s="96" t="str">
        <f>VLOOKUP(E87,VIP!$A$2:$O8793,8,FALSE)</f>
        <v>Si</v>
      </c>
      <c r="J87" s="96" t="str">
        <f>VLOOKUP(E87,VIP!$A$2:$O8743,8,FALSE)</f>
        <v>Si</v>
      </c>
      <c r="K87" s="96" t="str">
        <f>VLOOKUP(E87,VIP!$A$2:$O12317,6,0)</f>
        <v>NO</v>
      </c>
      <c r="L87" s="98" t="s">
        <v>2462</v>
      </c>
      <c r="M87" s="167" t="s">
        <v>2549</v>
      </c>
      <c r="N87" s="99" t="s">
        <v>2476</v>
      </c>
      <c r="O87" s="96" t="s">
        <v>2502</v>
      </c>
      <c r="P87" s="127"/>
      <c r="Q87" s="166">
        <v>44270.598958333336</v>
      </c>
    </row>
    <row r="88" spans="1:17" s="101" customFormat="1" ht="18" x14ac:dyDescent="0.25">
      <c r="A88" s="96" t="str">
        <f>VLOOKUP(E88,'LISTADO ATM'!$A$2:$C$901,3,0)</f>
        <v>ESTE</v>
      </c>
      <c r="B88" s="112" t="s">
        <v>2560</v>
      </c>
      <c r="C88" s="97">
        <v>44270.435717592591</v>
      </c>
      <c r="D88" s="96" t="s">
        <v>2472</v>
      </c>
      <c r="E88" s="105">
        <v>742</v>
      </c>
      <c r="F88" s="96" t="str">
        <f>VLOOKUP(E88,VIP!$A$2:$O11904,2,0)</f>
        <v>DRBR990</v>
      </c>
      <c r="G88" s="96" t="str">
        <f>VLOOKUP(E88,'LISTADO ATM'!$A$2:$B$900,2,0)</f>
        <v xml:space="preserve">ATM Oficina Plaza del Rey (La Romana) </v>
      </c>
      <c r="H88" s="96" t="str">
        <f>VLOOKUP(E88,VIP!$A$2:$O16825,7,FALSE)</f>
        <v>Si</v>
      </c>
      <c r="I88" s="96" t="str">
        <f>VLOOKUP(E88,VIP!$A$2:$O8790,8,FALSE)</f>
        <v>Si</v>
      </c>
      <c r="J88" s="96" t="str">
        <f>VLOOKUP(E88,VIP!$A$2:$O8740,8,FALSE)</f>
        <v>Si</v>
      </c>
      <c r="K88" s="96" t="str">
        <f>VLOOKUP(E88,VIP!$A$2:$O12314,6,0)</f>
        <v>NO</v>
      </c>
      <c r="L88" s="98" t="s">
        <v>2430</v>
      </c>
      <c r="M88" s="167" t="s">
        <v>2549</v>
      </c>
      <c r="N88" s="99" t="s">
        <v>2476</v>
      </c>
      <c r="O88" s="96" t="s">
        <v>2477</v>
      </c>
      <c r="P88" s="127"/>
      <c r="Q88" s="166">
        <v>44270.598958333336</v>
      </c>
    </row>
    <row r="89" spans="1:17" s="101" customFormat="1" ht="18" x14ac:dyDescent="0.25">
      <c r="A89" s="96" t="str">
        <f>VLOOKUP(E89,'LISTADO ATM'!$A$2:$C$901,3,0)</f>
        <v>ESTE</v>
      </c>
      <c r="B89" s="112" t="s">
        <v>2559</v>
      </c>
      <c r="C89" s="97">
        <v>44270.436840277776</v>
      </c>
      <c r="D89" s="96" t="s">
        <v>2189</v>
      </c>
      <c r="E89" s="105">
        <v>204</v>
      </c>
      <c r="F89" s="96" t="str">
        <f>VLOOKUP(E89,VIP!$A$2:$O11903,2,0)</f>
        <v>DRBR204</v>
      </c>
      <c r="G89" s="96" t="str">
        <f>VLOOKUP(E89,'LISTADO ATM'!$A$2:$B$900,2,0)</f>
        <v>ATM Hotel Dominicus II</v>
      </c>
      <c r="H89" s="96" t="str">
        <f>VLOOKUP(E89,VIP!$A$2:$O16824,7,FALSE)</f>
        <v>Si</v>
      </c>
      <c r="I89" s="96" t="str">
        <f>VLOOKUP(E89,VIP!$A$2:$O8789,8,FALSE)</f>
        <v>Si</v>
      </c>
      <c r="J89" s="96" t="str">
        <f>VLOOKUP(E89,VIP!$A$2:$O8739,8,FALSE)</f>
        <v>Si</v>
      </c>
      <c r="K89" s="96" t="str">
        <f>VLOOKUP(E89,VIP!$A$2:$O12313,6,0)</f>
        <v>NO</v>
      </c>
      <c r="L89" s="98" t="s">
        <v>2254</v>
      </c>
      <c r="M89" s="99" t="s">
        <v>2469</v>
      </c>
      <c r="N89" s="99" t="s">
        <v>2476</v>
      </c>
      <c r="O89" s="96" t="s">
        <v>2478</v>
      </c>
      <c r="P89" s="127"/>
      <c r="Q89" s="100" t="s">
        <v>2254</v>
      </c>
    </row>
    <row r="90" spans="1:17" s="101" customFormat="1" ht="18" x14ac:dyDescent="0.25">
      <c r="A90" s="96" t="str">
        <f>VLOOKUP(E90,'LISTADO ATM'!$A$2:$C$901,3,0)</f>
        <v>SUR</v>
      </c>
      <c r="B90" s="112" t="s">
        <v>2558</v>
      </c>
      <c r="C90" s="97">
        <v>44270.438356481478</v>
      </c>
      <c r="D90" s="96" t="s">
        <v>2189</v>
      </c>
      <c r="E90" s="105">
        <v>871</v>
      </c>
      <c r="F90" s="96" t="str">
        <f>VLOOKUP(E90,VIP!$A$2:$O11902,2,0)</f>
        <v>DRBR871</v>
      </c>
      <c r="G90" s="96" t="str">
        <f>VLOOKUP(E90,'LISTADO ATM'!$A$2:$B$900,2,0)</f>
        <v>ATM Plaza Cultural San Juan</v>
      </c>
      <c r="H90" s="96" t="str">
        <f>VLOOKUP(E90,VIP!$A$2:$O16823,7,FALSE)</f>
        <v>N/A</v>
      </c>
      <c r="I90" s="96" t="str">
        <f>VLOOKUP(E90,VIP!$A$2:$O8788,8,FALSE)</f>
        <v>N/A</v>
      </c>
      <c r="J90" s="96" t="str">
        <f>VLOOKUP(E90,VIP!$A$2:$O8738,8,FALSE)</f>
        <v>N/A</v>
      </c>
      <c r="K90" s="96" t="str">
        <f>VLOOKUP(E90,VIP!$A$2:$O12312,6,0)</f>
        <v>N/A</v>
      </c>
      <c r="L90" s="98" t="s">
        <v>2254</v>
      </c>
      <c r="M90" s="167" t="s">
        <v>2549</v>
      </c>
      <c r="N90" s="99" t="s">
        <v>2476</v>
      </c>
      <c r="O90" s="96" t="s">
        <v>2478</v>
      </c>
      <c r="P90" s="127"/>
      <c r="Q90" s="166">
        <v>44270.598958333336</v>
      </c>
    </row>
    <row r="91" spans="1:17" s="101" customFormat="1" ht="18" x14ac:dyDescent="0.25">
      <c r="A91" s="96" t="str">
        <f>VLOOKUP(E91,'LISTADO ATM'!$A$2:$C$901,3,0)</f>
        <v>DISTRITO NACIONAL</v>
      </c>
      <c r="B91" s="112" t="s">
        <v>2557</v>
      </c>
      <c r="C91" s="97">
        <v>44270.440150462964</v>
      </c>
      <c r="D91" s="96" t="s">
        <v>2472</v>
      </c>
      <c r="E91" s="105">
        <v>338</v>
      </c>
      <c r="F91" s="96" t="str">
        <f>VLOOKUP(E91,VIP!$A$2:$O11901,2,0)</f>
        <v>DRBR338</v>
      </c>
      <c r="G91" s="96" t="str">
        <f>VLOOKUP(E91,'LISTADO ATM'!$A$2:$B$900,2,0)</f>
        <v>ATM S/M Aprezio Pantoja</v>
      </c>
      <c r="H91" s="96" t="str">
        <f>VLOOKUP(E91,VIP!$A$2:$O16822,7,FALSE)</f>
        <v>Si</v>
      </c>
      <c r="I91" s="96" t="str">
        <f>VLOOKUP(E91,VIP!$A$2:$O8787,8,FALSE)</f>
        <v>Si</v>
      </c>
      <c r="J91" s="96" t="str">
        <f>VLOOKUP(E91,VIP!$A$2:$O8737,8,FALSE)</f>
        <v>Si</v>
      </c>
      <c r="K91" s="96" t="str">
        <f>VLOOKUP(E91,VIP!$A$2:$O12311,6,0)</f>
        <v>NO</v>
      </c>
      <c r="L91" s="98" t="s">
        <v>2430</v>
      </c>
      <c r="M91" s="167" t="s">
        <v>2549</v>
      </c>
      <c r="N91" s="99" t="s">
        <v>2476</v>
      </c>
      <c r="O91" s="96" t="s">
        <v>2477</v>
      </c>
      <c r="P91" s="127"/>
      <c r="Q91" s="166">
        <v>44270.598958333336</v>
      </c>
    </row>
    <row r="92" spans="1:17" s="101" customFormat="1" ht="18" x14ac:dyDescent="0.25">
      <c r="A92" s="96" t="str">
        <f>VLOOKUP(E92,'LISTADO ATM'!$A$2:$C$901,3,0)</f>
        <v>SUR</v>
      </c>
      <c r="B92" s="112" t="s">
        <v>2556</v>
      </c>
      <c r="C92" s="97">
        <v>44270.443368055552</v>
      </c>
      <c r="D92" s="96" t="s">
        <v>2472</v>
      </c>
      <c r="E92" s="105">
        <v>182</v>
      </c>
      <c r="F92" s="96" t="str">
        <f>VLOOKUP(E92,VIP!$A$2:$O11900,2,0)</f>
        <v>DRBR182</v>
      </c>
      <c r="G92" s="96" t="str">
        <f>VLOOKUP(E92,'LISTADO ATM'!$A$2:$B$900,2,0)</f>
        <v xml:space="preserve">ATM Barahona Comb </v>
      </c>
      <c r="H92" s="96" t="str">
        <f>VLOOKUP(E92,VIP!$A$2:$O16821,7,FALSE)</f>
        <v>Si</v>
      </c>
      <c r="I92" s="96" t="str">
        <f>VLOOKUP(E92,VIP!$A$2:$O8786,8,FALSE)</f>
        <v>Si</v>
      </c>
      <c r="J92" s="96" t="str">
        <f>VLOOKUP(E92,VIP!$A$2:$O8736,8,FALSE)</f>
        <v>Si</v>
      </c>
      <c r="K92" s="96" t="str">
        <f>VLOOKUP(E92,VIP!$A$2:$O12310,6,0)</f>
        <v>NO</v>
      </c>
      <c r="L92" s="98" t="s">
        <v>2430</v>
      </c>
      <c r="M92" s="99" t="s">
        <v>2469</v>
      </c>
      <c r="N92" s="99" t="s">
        <v>2476</v>
      </c>
      <c r="O92" s="96" t="s">
        <v>2477</v>
      </c>
      <c r="P92" s="127"/>
      <c r="Q92" s="100" t="s">
        <v>2430</v>
      </c>
    </row>
    <row r="93" spans="1:17" s="101" customFormat="1" ht="18" x14ac:dyDescent="0.25">
      <c r="A93" s="96" t="str">
        <f>VLOOKUP(E93,'LISTADO ATM'!$A$2:$C$901,3,0)</f>
        <v>DISTRITO NACIONAL</v>
      </c>
      <c r="B93" s="112" t="s">
        <v>2573</v>
      </c>
      <c r="C93" s="97">
        <v>44270.443865740737</v>
      </c>
      <c r="D93" s="96" t="s">
        <v>2501</v>
      </c>
      <c r="E93" s="105">
        <v>118</v>
      </c>
      <c r="F93" s="96" t="str">
        <f>VLOOKUP(E93,VIP!$A$2:$O11921,2,0)</f>
        <v>DRBR118</v>
      </c>
      <c r="G93" s="96" t="str">
        <f>VLOOKUP(E93,'LISTADO ATM'!$A$2:$B$900,2,0)</f>
        <v>ATM Plaza Torino</v>
      </c>
      <c r="H93" s="96" t="str">
        <f>VLOOKUP(E93,VIP!$A$2:$O16842,7,FALSE)</f>
        <v>N/A</v>
      </c>
      <c r="I93" s="96" t="str">
        <f>VLOOKUP(E93,VIP!$A$2:$O8807,8,FALSE)</f>
        <v>N/A</v>
      </c>
      <c r="J93" s="96" t="str">
        <f>VLOOKUP(E93,VIP!$A$2:$O8757,8,FALSE)</f>
        <v>N/A</v>
      </c>
      <c r="K93" s="96" t="str">
        <f>VLOOKUP(E93,VIP!$A$2:$O12331,6,0)</f>
        <v>N/A</v>
      </c>
      <c r="L93" s="98" t="s">
        <v>2578</v>
      </c>
      <c r="M93" s="99" t="s">
        <v>2469</v>
      </c>
      <c r="N93" s="99" t="s">
        <v>2574</v>
      </c>
      <c r="O93" s="96" t="s">
        <v>2576</v>
      </c>
      <c r="P93" s="127" t="s">
        <v>2615</v>
      </c>
      <c r="Q93" s="166" t="s">
        <v>2578</v>
      </c>
    </row>
    <row r="94" spans="1:17" s="101" customFormat="1" ht="18" x14ac:dyDescent="0.25">
      <c r="A94" s="96" t="str">
        <f>VLOOKUP(E94,'LISTADO ATM'!$A$2:$C$901,3,0)</f>
        <v>DISTRITO NACIONAL</v>
      </c>
      <c r="B94" s="112" t="s">
        <v>2572</v>
      </c>
      <c r="C94" s="97">
        <v>44270.44427083333</v>
      </c>
      <c r="D94" s="96" t="s">
        <v>2501</v>
      </c>
      <c r="E94" s="105">
        <v>243</v>
      </c>
      <c r="F94" s="96" t="str">
        <f>VLOOKUP(E94,VIP!$A$2:$O11920,2,0)</f>
        <v>DRBR243</v>
      </c>
      <c r="G94" s="96" t="str">
        <f>VLOOKUP(E94,'LISTADO ATM'!$A$2:$B$900,2,0)</f>
        <v xml:space="preserve">ATM Autoservicio Plaza Central  </v>
      </c>
      <c r="H94" s="96" t="str">
        <f>VLOOKUP(E94,VIP!$A$2:$O16841,7,FALSE)</f>
        <v>Si</v>
      </c>
      <c r="I94" s="96" t="str">
        <f>VLOOKUP(E94,VIP!$A$2:$O8806,8,FALSE)</f>
        <v>Si</v>
      </c>
      <c r="J94" s="96" t="str">
        <f>VLOOKUP(E94,VIP!$A$2:$O8756,8,FALSE)</f>
        <v>Si</v>
      </c>
      <c r="K94" s="96" t="str">
        <f>VLOOKUP(E94,VIP!$A$2:$O12330,6,0)</f>
        <v>SI</v>
      </c>
      <c r="L94" s="98" t="s">
        <v>2578</v>
      </c>
      <c r="M94" s="167" t="s">
        <v>2549</v>
      </c>
      <c r="N94" s="99" t="s">
        <v>2574</v>
      </c>
      <c r="O94" s="96" t="s">
        <v>2576</v>
      </c>
      <c r="P94" s="127" t="s">
        <v>2580</v>
      </c>
      <c r="Q94" s="166" t="s">
        <v>2578</v>
      </c>
    </row>
    <row r="95" spans="1:17" s="101" customFormat="1" ht="18" x14ac:dyDescent="0.25">
      <c r="A95" s="96" t="str">
        <f>VLOOKUP(E95,'LISTADO ATM'!$A$2:$C$901,3,0)</f>
        <v>DISTRITO NACIONAL</v>
      </c>
      <c r="B95" s="112" t="s">
        <v>2571</v>
      </c>
      <c r="C95" s="97">
        <v>44270.444641203707</v>
      </c>
      <c r="D95" s="96" t="s">
        <v>2501</v>
      </c>
      <c r="E95" s="105">
        <v>735</v>
      </c>
      <c r="F95" s="96" t="str">
        <f>VLOOKUP(E95,VIP!$A$2:$O11919,2,0)</f>
        <v>DRBR179</v>
      </c>
      <c r="G95" s="96" t="str">
        <f>VLOOKUP(E95,'LISTADO ATM'!$A$2:$B$900,2,0)</f>
        <v xml:space="preserve">ATM Oficina Independencia II  </v>
      </c>
      <c r="H95" s="96" t="str">
        <f>VLOOKUP(E95,VIP!$A$2:$O16840,7,FALSE)</f>
        <v>Si</v>
      </c>
      <c r="I95" s="96" t="str">
        <f>VLOOKUP(E95,VIP!$A$2:$O8805,8,FALSE)</f>
        <v>Si</v>
      </c>
      <c r="J95" s="96" t="str">
        <f>VLOOKUP(E95,VIP!$A$2:$O8755,8,FALSE)</f>
        <v>Si</v>
      </c>
      <c r="K95" s="96" t="str">
        <f>VLOOKUP(E95,VIP!$A$2:$O12329,6,0)</f>
        <v>NO</v>
      </c>
      <c r="L95" s="98" t="s">
        <v>2578</v>
      </c>
      <c r="M95" s="167" t="s">
        <v>2549</v>
      </c>
      <c r="N95" s="99" t="s">
        <v>2574</v>
      </c>
      <c r="O95" s="96" t="s">
        <v>2576</v>
      </c>
      <c r="P95" s="127" t="s">
        <v>2580</v>
      </c>
      <c r="Q95" s="166" t="s">
        <v>2578</v>
      </c>
    </row>
    <row r="96" spans="1:17" s="101" customFormat="1" ht="18" x14ac:dyDescent="0.25">
      <c r="A96" s="96" t="str">
        <f>VLOOKUP(E96,'LISTADO ATM'!$A$2:$C$901,3,0)</f>
        <v>NORTE</v>
      </c>
      <c r="B96" s="112" t="s">
        <v>2555</v>
      </c>
      <c r="C96" s="97">
        <v>44270.445185185185</v>
      </c>
      <c r="D96" s="96" t="s">
        <v>2501</v>
      </c>
      <c r="E96" s="105">
        <v>760</v>
      </c>
      <c r="F96" s="96" t="str">
        <f>VLOOKUP(E96,VIP!$A$2:$O11899,2,0)</f>
        <v>DRBR760</v>
      </c>
      <c r="G96" s="96" t="str">
        <f>VLOOKUP(E96,'LISTADO ATM'!$A$2:$B$900,2,0)</f>
        <v xml:space="preserve">ATM UNP Cruce Guayacanes (Mao) </v>
      </c>
      <c r="H96" s="96" t="str">
        <f>VLOOKUP(E96,VIP!$A$2:$O16820,7,FALSE)</f>
        <v>Si</v>
      </c>
      <c r="I96" s="96" t="str">
        <f>VLOOKUP(E96,VIP!$A$2:$O8785,8,FALSE)</f>
        <v>Si</v>
      </c>
      <c r="J96" s="96" t="str">
        <f>VLOOKUP(E96,VIP!$A$2:$O8735,8,FALSE)</f>
        <v>Si</v>
      </c>
      <c r="K96" s="96" t="str">
        <f>VLOOKUP(E96,VIP!$A$2:$O12309,6,0)</f>
        <v>NO</v>
      </c>
      <c r="L96" s="98" t="s">
        <v>2430</v>
      </c>
      <c r="M96" s="167" t="s">
        <v>2549</v>
      </c>
      <c r="N96" s="99" t="s">
        <v>2476</v>
      </c>
      <c r="O96" s="96" t="s">
        <v>2502</v>
      </c>
      <c r="P96" s="127"/>
      <c r="Q96" s="166">
        <v>44270.598958333336</v>
      </c>
    </row>
    <row r="97" spans="1:17" s="101" customFormat="1" ht="18" x14ac:dyDescent="0.25">
      <c r="A97" s="96" t="str">
        <f>VLOOKUP(E97,'LISTADO ATM'!$A$2:$C$901,3,0)</f>
        <v>ESTE</v>
      </c>
      <c r="B97" s="112" t="s">
        <v>2570</v>
      </c>
      <c r="C97" s="97">
        <v>44270.445937500001</v>
      </c>
      <c r="D97" s="96" t="s">
        <v>2501</v>
      </c>
      <c r="E97" s="105">
        <v>660</v>
      </c>
      <c r="F97" s="96" t="str">
        <f>VLOOKUP(E97,VIP!$A$2:$O11918,2,0)</f>
        <v>DRBR660</v>
      </c>
      <c r="G97" s="96" t="str">
        <f>VLOOKUP(E97,'LISTADO ATM'!$A$2:$B$900,2,0)</f>
        <v>ATM Oficina Romana Norte II</v>
      </c>
      <c r="H97" s="96" t="str">
        <f>VLOOKUP(E97,VIP!$A$2:$O16839,7,FALSE)</f>
        <v>N/A</v>
      </c>
      <c r="I97" s="96" t="str">
        <f>VLOOKUP(E97,VIP!$A$2:$O8804,8,FALSE)</f>
        <v>N/A</v>
      </c>
      <c r="J97" s="96" t="str">
        <f>VLOOKUP(E97,VIP!$A$2:$O8754,8,FALSE)</f>
        <v>N/A</v>
      </c>
      <c r="K97" s="96" t="str">
        <f>VLOOKUP(E97,VIP!$A$2:$O12328,6,0)</f>
        <v>N/A</v>
      </c>
      <c r="L97" s="98" t="s">
        <v>2577</v>
      </c>
      <c r="M97" s="167" t="s">
        <v>2549</v>
      </c>
      <c r="N97" s="99" t="s">
        <v>2574</v>
      </c>
      <c r="O97" s="96" t="s">
        <v>2576</v>
      </c>
      <c r="P97" s="127" t="s">
        <v>2579</v>
      </c>
      <c r="Q97" s="166" t="s">
        <v>2577</v>
      </c>
    </row>
    <row r="98" spans="1:17" s="101" customFormat="1" ht="18" x14ac:dyDescent="0.25">
      <c r="A98" s="96" t="str">
        <f>VLOOKUP(E98,'LISTADO ATM'!$A$2:$C$901,3,0)</f>
        <v>SUR</v>
      </c>
      <c r="B98" s="112" t="s">
        <v>2569</v>
      </c>
      <c r="C98" s="97">
        <v>44270.446689814817</v>
      </c>
      <c r="D98" s="96" t="s">
        <v>2501</v>
      </c>
      <c r="E98" s="105">
        <v>249</v>
      </c>
      <c r="F98" s="96" t="str">
        <f>VLOOKUP(E98,VIP!$A$2:$O11917,2,0)</f>
        <v>DRBR249</v>
      </c>
      <c r="G98" s="96" t="str">
        <f>VLOOKUP(E98,'LISTADO ATM'!$A$2:$B$900,2,0)</f>
        <v xml:space="preserve">ATM Banco Agrícola Neiba </v>
      </c>
      <c r="H98" s="96" t="str">
        <f>VLOOKUP(E98,VIP!$A$2:$O16838,7,FALSE)</f>
        <v>Si</v>
      </c>
      <c r="I98" s="96" t="str">
        <f>VLOOKUP(E98,VIP!$A$2:$O8803,8,FALSE)</f>
        <v>Si</v>
      </c>
      <c r="J98" s="96" t="str">
        <f>VLOOKUP(E98,VIP!$A$2:$O8753,8,FALSE)</f>
        <v>Si</v>
      </c>
      <c r="K98" s="96" t="str">
        <f>VLOOKUP(E98,VIP!$A$2:$O12327,6,0)</f>
        <v>NO</v>
      </c>
      <c r="L98" s="98" t="s">
        <v>2578</v>
      </c>
      <c r="M98" s="167" t="s">
        <v>2549</v>
      </c>
      <c r="N98" s="99" t="s">
        <v>2574</v>
      </c>
      <c r="O98" s="96" t="s">
        <v>2576</v>
      </c>
      <c r="P98" s="127" t="s">
        <v>2580</v>
      </c>
      <c r="Q98" s="166" t="s">
        <v>2578</v>
      </c>
    </row>
    <row r="99" spans="1:17" s="101" customFormat="1" ht="18" x14ac:dyDescent="0.25">
      <c r="A99" s="96" t="str">
        <f>VLOOKUP(E99,'LISTADO ATM'!$A$2:$C$901,3,0)</f>
        <v>DISTRITO NACIONAL</v>
      </c>
      <c r="B99" s="112" t="s">
        <v>2568</v>
      </c>
      <c r="C99" s="97">
        <v>44270.451493055552</v>
      </c>
      <c r="D99" s="96" t="s">
        <v>2501</v>
      </c>
      <c r="E99" s="105">
        <v>714</v>
      </c>
      <c r="F99" s="96" t="str">
        <f>VLOOKUP(E99,VIP!$A$2:$O11916,2,0)</f>
        <v>DRBR16M</v>
      </c>
      <c r="G99" s="96" t="str">
        <f>VLOOKUP(E99,'LISTADO ATM'!$A$2:$B$900,2,0)</f>
        <v xml:space="preserve">ATM Hospital de Herrera </v>
      </c>
      <c r="H99" s="96" t="str">
        <f>VLOOKUP(E99,VIP!$A$2:$O16837,7,FALSE)</f>
        <v>Si</v>
      </c>
      <c r="I99" s="96" t="str">
        <f>VLOOKUP(E99,VIP!$A$2:$O8802,8,FALSE)</f>
        <v>Si</v>
      </c>
      <c r="J99" s="96" t="str">
        <f>VLOOKUP(E99,VIP!$A$2:$O8752,8,FALSE)</f>
        <v>Si</v>
      </c>
      <c r="K99" s="96" t="str">
        <f>VLOOKUP(E99,VIP!$A$2:$O12326,6,0)</f>
        <v>NO</v>
      </c>
      <c r="L99" s="98" t="s">
        <v>2577</v>
      </c>
      <c r="M99" s="167" t="s">
        <v>2549</v>
      </c>
      <c r="N99" s="99" t="s">
        <v>2574</v>
      </c>
      <c r="O99" s="96" t="s">
        <v>2576</v>
      </c>
      <c r="P99" s="127" t="s">
        <v>2579</v>
      </c>
      <c r="Q99" s="166" t="s">
        <v>2577</v>
      </c>
    </row>
    <row r="100" spans="1:17" s="101" customFormat="1" ht="18" x14ac:dyDescent="0.25">
      <c r="A100" s="96" t="str">
        <f>VLOOKUP(E100,'LISTADO ATM'!$A$2:$C$901,3,0)</f>
        <v>DISTRITO NACIONAL</v>
      </c>
      <c r="B100" s="112" t="s">
        <v>2554</v>
      </c>
      <c r="C100" s="97">
        <v>44270.4531712963</v>
      </c>
      <c r="D100" s="96" t="s">
        <v>2189</v>
      </c>
      <c r="E100" s="105">
        <v>620</v>
      </c>
      <c r="F100" s="96" t="str">
        <f>VLOOKUP(E100,VIP!$A$2:$O11898,2,0)</f>
        <v>DRBR620</v>
      </c>
      <c r="G100" s="96" t="str">
        <f>VLOOKUP(E100,'LISTADO ATM'!$A$2:$B$900,2,0)</f>
        <v xml:space="preserve">ATM Ministerio de Medio Ambiente </v>
      </c>
      <c r="H100" s="96" t="str">
        <f>VLOOKUP(E100,VIP!$A$2:$O16819,7,FALSE)</f>
        <v>Si</v>
      </c>
      <c r="I100" s="96" t="str">
        <f>VLOOKUP(E100,VIP!$A$2:$O8784,8,FALSE)</f>
        <v>No</v>
      </c>
      <c r="J100" s="96" t="str">
        <f>VLOOKUP(E100,VIP!$A$2:$O8734,8,FALSE)</f>
        <v>No</v>
      </c>
      <c r="K100" s="96" t="str">
        <f>VLOOKUP(E100,VIP!$A$2:$O12308,6,0)</f>
        <v>NO</v>
      </c>
      <c r="L100" s="98" t="s">
        <v>2228</v>
      </c>
      <c r="M100" s="99" t="s">
        <v>2469</v>
      </c>
      <c r="N100" s="99" t="s">
        <v>2476</v>
      </c>
      <c r="O100" s="96" t="s">
        <v>2478</v>
      </c>
      <c r="P100" s="127"/>
      <c r="Q100" s="100" t="s">
        <v>2228</v>
      </c>
    </row>
    <row r="101" spans="1:17" s="101" customFormat="1" ht="18" x14ac:dyDescent="0.25">
      <c r="A101" s="96" t="str">
        <f>VLOOKUP(E101,'LISTADO ATM'!$A$2:$C$901,3,0)</f>
        <v>DISTRITO NACIONAL</v>
      </c>
      <c r="B101" s="112" t="s">
        <v>2553</v>
      </c>
      <c r="C101" s="97">
        <v>44270.453668981485</v>
      </c>
      <c r="D101" s="96" t="s">
        <v>2189</v>
      </c>
      <c r="E101" s="105">
        <v>113</v>
      </c>
      <c r="F101" s="96" t="str">
        <f>VLOOKUP(E101,VIP!$A$2:$O11897,2,0)</f>
        <v>DRBR113</v>
      </c>
      <c r="G101" s="96" t="str">
        <f>VLOOKUP(E101,'LISTADO ATM'!$A$2:$B$900,2,0)</f>
        <v xml:space="preserve">ATM Autoservicio Atalaya del Mar </v>
      </c>
      <c r="H101" s="96" t="str">
        <f>VLOOKUP(E101,VIP!$A$2:$O16818,7,FALSE)</f>
        <v>Si</v>
      </c>
      <c r="I101" s="96" t="str">
        <f>VLOOKUP(E101,VIP!$A$2:$O8783,8,FALSE)</f>
        <v>No</v>
      </c>
      <c r="J101" s="96" t="str">
        <f>VLOOKUP(E101,VIP!$A$2:$O8733,8,FALSE)</f>
        <v>No</v>
      </c>
      <c r="K101" s="96" t="str">
        <f>VLOOKUP(E101,VIP!$A$2:$O12307,6,0)</f>
        <v>NO</v>
      </c>
      <c r="L101" s="98" t="s">
        <v>2228</v>
      </c>
      <c r="M101" s="99" t="s">
        <v>2469</v>
      </c>
      <c r="N101" s="99" t="s">
        <v>2476</v>
      </c>
      <c r="O101" s="96" t="s">
        <v>2478</v>
      </c>
      <c r="P101" s="127"/>
      <c r="Q101" s="100" t="s">
        <v>2228</v>
      </c>
    </row>
    <row r="102" spans="1:17" s="101" customFormat="1" ht="18" x14ac:dyDescent="0.25">
      <c r="A102" s="96" t="str">
        <f>VLOOKUP(E102,'LISTADO ATM'!$A$2:$C$901,3,0)</f>
        <v>DISTRITO NACIONAL</v>
      </c>
      <c r="B102" s="112" t="s">
        <v>2552</v>
      </c>
      <c r="C102" s="97">
        <v>44270.461041666669</v>
      </c>
      <c r="D102" s="96" t="s">
        <v>2189</v>
      </c>
      <c r="E102" s="105">
        <v>524</v>
      </c>
      <c r="F102" s="96" t="str">
        <f>VLOOKUP(E102,VIP!$A$2:$O11895,2,0)</f>
        <v>DRBR524</v>
      </c>
      <c r="G102" s="96" t="str">
        <f>VLOOKUP(E102,'LISTADO ATM'!$A$2:$B$900,2,0)</f>
        <v xml:space="preserve">ATM DNCD </v>
      </c>
      <c r="H102" s="96" t="str">
        <f>VLOOKUP(E102,VIP!$A$2:$O16816,7,FALSE)</f>
        <v>Si</v>
      </c>
      <c r="I102" s="96" t="str">
        <f>VLOOKUP(E102,VIP!$A$2:$O8781,8,FALSE)</f>
        <v>Si</v>
      </c>
      <c r="J102" s="96" t="str">
        <f>VLOOKUP(E102,VIP!$A$2:$O8731,8,FALSE)</f>
        <v>Si</v>
      </c>
      <c r="K102" s="96" t="str">
        <f>VLOOKUP(E102,VIP!$A$2:$O12305,6,0)</f>
        <v>NO</v>
      </c>
      <c r="L102" s="98" t="s">
        <v>2228</v>
      </c>
      <c r="M102" s="99" t="s">
        <v>2469</v>
      </c>
      <c r="N102" s="99" t="s">
        <v>2476</v>
      </c>
      <c r="O102" s="96" t="s">
        <v>2478</v>
      </c>
      <c r="P102" s="127"/>
      <c r="Q102" s="100" t="s">
        <v>2228</v>
      </c>
    </row>
    <row r="103" spans="1:17" s="101" customFormat="1" ht="18" x14ac:dyDescent="0.25">
      <c r="A103" s="96" t="str">
        <f>VLOOKUP(E103,'LISTADO ATM'!$A$2:$C$901,3,0)</f>
        <v>SUR</v>
      </c>
      <c r="B103" s="112" t="s">
        <v>2567</v>
      </c>
      <c r="C103" s="97">
        <v>44270.462546296294</v>
      </c>
      <c r="D103" s="96" t="s">
        <v>2501</v>
      </c>
      <c r="E103" s="105">
        <v>616</v>
      </c>
      <c r="F103" s="96" t="str">
        <f>VLOOKUP(E103,VIP!$A$2:$O11915,2,0)</f>
        <v>DRBR187</v>
      </c>
      <c r="G103" s="96" t="str">
        <f>VLOOKUP(E103,'LISTADO ATM'!$A$2:$B$900,2,0)</f>
        <v xml:space="preserve">ATM 5ta. Brigada Barahona </v>
      </c>
      <c r="H103" s="96" t="str">
        <f>VLOOKUP(E103,VIP!$A$2:$O16836,7,FALSE)</f>
        <v>Si</v>
      </c>
      <c r="I103" s="96" t="str">
        <f>VLOOKUP(E103,VIP!$A$2:$O8801,8,FALSE)</f>
        <v>Si</v>
      </c>
      <c r="J103" s="96" t="str">
        <f>VLOOKUP(E103,VIP!$A$2:$O8751,8,FALSE)</f>
        <v>Si</v>
      </c>
      <c r="K103" s="96" t="str">
        <f>VLOOKUP(E103,VIP!$A$2:$O12325,6,0)</f>
        <v>NO</v>
      </c>
      <c r="L103" s="98" t="s">
        <v>2577</v>
      </c>
      <c r="M103" s="167" t="s">
        <v>2549</v>
      </c>
      <c r="N103" s="99" t="s">
        <v>2574</v>
      </c>
      <c r="O103" s="96" t="s">
        <v>2575</v>
      </c>
      <c r="P103" s="127" t="s">
        <v>2579</v>
      </c>
      <c r="Q103" s="166" t="s">
        <v>2577</v>
      </c>
    </row>
    <row r="104" spans="1:17" s="101" customFormat="1" ht="18" x14ac:dyDescent="0.25">
      <c r="A104" s="96" t="str">
        <f>VLOOKUP(E104,'LISTADO ATM'!$A$2:$C$901,3,0)</f>
        <v>ESTE</v>
      </c>
      <c r="B104" s="112" t="s">
        <v>2566</v>
      </c>
      <c r="C104" s="97">
        <v>44270.463449074072</v>
      </c>
      <c r="D104" s="96" t="s">
        <v>2501</v>
      </c>
      <c r="E104" s="105">
        <v>682</v>
      </c>
      <c r="F104" s="96" t="str">
        <f>VLOOKUP(E104,VIP!$A$2:$O11914,2,0)</f>
        <v>DRBR682</v>
      </c>
      <c r="G104" s="96" t="str">
        <f>VLOOKUP(E104,'LISTADO ATM'!$A$2:$B$900,2,0)</f>
        <v>ATM Blue Mall Punta Cana</v>
      </c>
      <c r="H104" s="96" t="str">
        <f>VLOOKUP(E104,VIP!$A$2:$O16835,7,FALSE)</f>
        <v>NO</v>
      </c>
      <c r="I104" s="96" t="str">
        <f>VLOOKUP(E104,VIP!$A$2:$O8800,8,FALSE)</f>
        <v>NO</v>
      </c>
      <c r="J104" s="96" t="str">
        <f>VLOOKUP(E104,VIP!$A$2:$O8750,8,FALSE)</f>
        <v>NO</v>
      </c>
      <c r="K104" s="96" t="str">
        <f>VLOOKUP(E104,VIP!$A$2:$O12324,6,0)</f>
        <v>NO</v>
      </c>
      <c r="L104" s="98" t="s">
        <v>2577</v>
      </c>
      <c r="M104" s="167" t="s">
        <v>2549</v>
      </c>
      <c r="N104" s="99" t="s">
        <v>2574</v>
      </c>
      <c r="O104" s="96" t="s">
        <v>2576</v>
      </c>
      <c r="P104" s="127" t="s">
        <v>2579</v>
      </c>
      <c r="Q104" s="166" t="s">
        <v>2577</v>
      </c>
    </row>
    <row r="105" spans="1:17" s="101" customFormat="1" ht="18" x14ac:dyDescent="0.25">
      <c r="A105" s="96" t="str">
        <f>VLOOKUP(E105,'LISTADO ATM'!$A$2:$C$901,3,0)</f>
        <v>DISTRITO NACIONAL</v>
      </c>
      <c r="B105" s="112" t="s">
        <v>2565</v>
      </c>
      <c r="C105" s="97">
        <v>44270.467303240737</v>
      </c>
      <c r="D105" s="96" t="s">
        <v>2501</v>
      </c>
      <c r="E105" s="105">
        <v>365</v>
      </c>
      <c r="F105" s="96" t="e">
        <f>VLOOKUP(E105,VIP!$A$2:$O11912,2,0)</f>
        <v>#N/A</v>
      </c>
      <c r="G105" s="96" t="str">
        <f>VLOOKUP(E105,'LISTADO ATM'!$A$2:$B$900,2,0)</f>
        <v>ATM CEMDOE</v>
      </c>
      <c r="H105" s="96" t="e">
        <f>VLOOKUP(E105,VIP!$A$2:$O16833,7,FALSE)</f>
        <v>#N/A</v>
      </c>
      <c r="I105" s="96" t="e">
        <f>VLOOKUP(E105,VIP!$A$2:$O8798,8,FALSE)</f>
        <v>#N/A</v>
      </c>
      <c r="J105" s="96" t="e">
        <f>VLOOKUP(E105,VIP!$A$2:$O8748,8,FALSE)</f>
        <v>#N/A</v>
      </c>
      <c r="K105" s="96" t="e">
        <f>VLOOKUP(E105,VIP!$A$2:$O12322,6,0)</f>
        <v>#N/A</v>
      </c>
      <c r="L105" s="98" t="s">
        <v>2577</v>
      </c>
      <c r="M105" s="167" t="s">
        <v>2549</v>
      </c>
      <c r="N105" s="99" t="s">
        <v>2574</v>
      </c>
      <c r="O105" s="96" t="s">
        <v>2575</v>
      </c>
      <c r="P105" s="127" t="s">
        <v>2579</v>
      </c>
      <c r="Q105" s="166" t="s">
        <v>2577</v>
      </c>
    </row>
    <row r="106" spans="1:17" s="101" customFormat="1" ht="18" x14ac:dyDescent="0.25">
      <c r="A106" s="96" t="str">
        <f>VLOOKUP(E106,'LISTADO ATM'!$A$2:$C$901,3,0)</f>
        <v>DISTRITO NACIONAL</v>
      </c>
      <c r="B106" s="112" t="s">
        <v>2551</v>
      </c>
      <c r="C106" s="97">
        <v>44270.468368055554</v>
      </c>
      <c r="D106" s="96" t="s">
        <v>2189</v>
      </c>
      <c r="E106" s="105">
        <v>541</v>
      </c>
      <c r="F106" s="96" t="str">
        <f>VLOOKUP(E106,VIP!$A$2:$O11894,2,0)</f>
        <v>DRBR541</v>
      </c>
      <c r="G106" s="96" t="str">
        <f>VLOOKUP(E106,'LISTADO ATM'!$A$2:$B$900,2,0)</f>
        <v xml:space="preserve">ATM Oficina Sambil II </v>
      </c>
      <c r="H106" s="96" t="str">
        <f>VLOOKUP(E106,VIP!$A$2:$O16815,7,FALSE)</f>
        <v>Si</v>
      </c>
      <c r="I106" s="96" t="str">
        <f>VLOOKUP(E106,VIP!$A$2:$O8780,8,FALSE)</f>
        <v>Si</v>
      </c>
      <c r="J106" s="96" t="str">
        <f>VLOOKUP(E106,VIP!$A$2:$O8730,8,FALSE)</f>
        <v>Si</v>
      </c>
      <c r="K106" s="96" t="str">
        <f>VLOOKUP(E106,VIP!$A$2:$O12304,6,0)</f>
        <v>SI</v>
      </c>
      <c r="L106" s="98" t="s">
        <v>2228</v>
      </c>
      <c r="M106" s="167" t="s">
        <v>2549</v>
      </c>
      <c r="N106" s="99" t="s">
        <v>2476</v>
      </c>
      <c r="O106" s="96" t="s">
        <v>2478</v>
      </c>
      <c r="P106" s="127"/>
      <c r="Q106" s="166">
        <v>44270.598958333336</v>
      </c>
    </row>
    <row r="107" spans="1:17" s="101" customFormat="1" ht="18" x14ac:dyDescent="0.25">
      <c r="A107" s="96" t="str">
        <f>VLOOKUP(E107,'LISTADO ATM'!$A$2:$C$901,3,0)</f>
        <v>DISTRITO NACIONAL</v>
      </c>
      <c r="B107" s="112" t="s">
        <v>2550</v>
      </c>
      <c r="C107" s="97">
        <v>44270.4687962963</v>
      </c>
      <c r="D107" s="96" t="s">
        <v>2189</v>
      </c>
      <c r="E107" s="105">
        <v>192</v>
      </c>
      <c r="F107" s="96" t="str">
        <f>VLOOKUP(E107,VIP!$A$2:$O11893,2,0)</f>
        <v>DRBR192</v>
      </c>
      <c r="G107" s="96" t="str">
        <f>VLOOKUP(E107,'LISTADO ATM'!$A$2:$B$900,2,0)</f>
        <v xml:space="preserve">ATM Autobanco Luperón II </v>
      </c>
      <c r="H107" s="96" t="str">
        <f>VLOOKUP(E107,VIP!$A$2:$O16814,7,FALSE)</f>
        <v>Si</v>
      </c>
      <c r="I107" s="96" t="str">
        <f>VLOOKUP(E107,VIP!$A$2:$O8779,8,FALSE)</f>
        <v>Si</v>
      </c>
      <c r="J107" s="96" t="str">
        <f>VLOOKUP(E107,VIP!$A$2:$O8729,8,FALSE)</f>
        <v>Si</v>
      </c>
      <c r="K107" s="96" t="str">
        <f>VLOOKUP(E107,VIP!$A$2:$O12303,6,0)</f>
        <v>NO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27"/>
      <c r="Q107" s="100" t="s">
        <v>2228</v>
      </c>
    </row>
    <row r="108" spans="1:17" s="101" customFormat="1" ht="18" x14ac:dyDescent="0.25">
      <c r="A108" s="96" t="str">
        <f>VLOOKUP(E108,'LISTADO ATM'!$A$2:$C$901,3,0)</f>
        <v>NORTE</v>
      </c>
      <c r="B108" s="112" t="s">
        <v>2564</v>
      </c>
      <c r="C108" s="97">
        <v>44270.469050925924</v>
      </c>
      <c r="D108" s="96" t="s">
        <v>2501</v>
      </c>
      <c r="E108" s="105">
        <v>857</v>
      </c>
      <c r="F108" s="96" t="str">
        <f>VLOOKUP(E108,VIP!$A$2:$O11911,2,0)</f>
        <v>DRBR857</v>
      </c>
      <c r="G108" s="96" t="str">
        <f>VLOOKUP(E108,'LISTADO ATM'!$A$2:$B$900,2,0)</f>
        <v xml:space="preserve">ATM Oficina Los Alamos </v>
      </c>
      <c r="H108" s="96" t="str">
        <f>VLOOKUP(E108,VIP!$A$2:$O16832,7,FALSE)</f>
        <v>Si</v>
      </c>
      <c r="I108" s="96" t="str">
        <f>VLOOKUP(E108,VIP!$A$2:$O8797,8,FALSE)</f>
        <v>Si</v>
      </c>
      <c r="J108" s="96" t="str">
        <f>VLOOKUP(E108,VIP!$A$2:$O8747,8,FALSE)</f>
        <v>Si</v>
      </c>
      <c r="K108" s="96" t="str">
        <f>VLOOKUP(E108,VIP!$A$2:$O12321,6,0)</f>
        <v>NO</v>
      </c>
      <c r="L108" s="98" t="s">
        <v>2577</v>
      </c>
      <c r="M108" s="167" t="s">
        <v>2549</v>
      </c>
      <c r="N108" s="99" t="s">
        <v>2574</v>
      </c>
      <c r="O108" s="96" t="s">
        <v>2575</v>
      </c>
      <c r="P108" s="127" t="s">
        <v>2579</v>
      </c>
      <c r="Q108" s="166" t="s">
        <v>2577</v>
      </c>
    </row>
    <row r="109" spans="1:17" s="101" customFormat="1" ht="18" x14ac:dyDescent="0.25">
      <c r="A109" s="96" t="str">
        <f>VLOOKUP(E109,'LISTADO ATM'!$A$2:$C$901,3,0)</f>
        <v>ESTE</v>
      </c>
      <c r="B109" s="112" t="s">
        <v>2563</v>
      </c>
      <c r="C109" s="97">
        <v>44270.471307870372</v>
      </c>
      <c r="D109" s="96" t="s">
        <v>2501</v>
      </c>
      <c r="E109" s="105">
        <v>608</v>
      </c>
      <c r="F109" s="96" t="str">
        <f>VLOOKUP(E109,VIP!$A$2:$O11910,2,0)</f>
        <v>DRBR305</v>
      </c>
      <c r="G109" s="96" t="str">
        <f>VLOOKUP(E109,'LISTADO ATM'!$A$2:$B$900,2,0)</f>
        <v xml:space="preserve">ATM Oficina Jumbo (San Pedro) </v>
      </c>
      <c r="H109" s="96" t="str">
        <f>VLOOKUP(E109,VIP!$A$2:$O16831,7,FALSE)</f>
        <v>Si</v>
      </c>
      <c r="I109" s="96" t="str">
        <f>VLOOKUP(E109,VIP!$A$2:$O8796,8,FALSE)</f>
        <v>Si</v>
      </c>
      <c r="J109" s="96" t="str">
        <f>VLOOKUP(E109,VIP!$A$2:$O8746,8,FALSE)</f>
        <v>Si</v>
      </c>
      <c r="K109" s="96" t="str">
        <f>VLOOKUP(E109,VIP!$A$2:$O12320,6,0)</f>
        <v>SI</v>
      </c>
      <c r="L109" s="98" t="s">
        <v>2577</v>
      </c>
      <c r="M109" s="167" t="s">
        <v>2549</v>
      </c>
      <c r="N109" s="99" t="s">
        <v>2574</v>
      </c>
      <c r="O109" s="96" t="s">
        <v>2575</v>
      </c>
      <c r="P109" s="127" t="s">
        <v>2579</v>
      </c>
      <c r="Q109" s="166" t="s">
        <v>2577</v>
      </c>
    </row>
    <row r="110" spans="1:17" s="101" customFormat="1" ht="18" x14ac:dyDescent="0.25">
      <c r="A110" s="96" t="str">
        <f>VLOOKUP(E110,'LISTADO ATM'!$A$2:$C$901,3,0)</f>
        <v>ESTE</v>
      </c>
      <c r="B110" s="112" t="s">
        <v>2612</v>
      </c>
      <c r="C110" s="97">
        <v>44270.480219907404</v>
      </c>
      <c r="D110" s="96" t="s">
        <v>2501</v>
      </c>
      <c r="E110" s="105">
        <v>742</v>
      </c>
      <c r="F110" s="96" t="str">
        <f>VLOOKUP(E110,VIP!$A$2:$O11923,2,0)</f>
        <v>DRBR990</v>
      </c>
      <c r="G110" s="96" t="str">
        <f>VLOOKUP(E110,'LISTADO ATM'!$A$2:$B$900,2,0)</f>
        <v xml:space="preserve">ATM Oficina Plaza del Rey (La Romana) </v>
      </c>
      <c r="H110" s="96" t="str">
        <f>VLOOKUP(E110,VIP!$A$2:$O16844,7,FALSE)</f>
        <v>Si</v>
      </c>
      <c r="I110" s="96" t="str">
        <f>VLOOKUP(E110,VIP!$A$2:$O8809,8,FALSE)</f>
        <v>Si</v>
      </c>
      <c r="J110" s="96" t="str">
        <f>VLOOKUP(E110,VIP!$A$2:$O8759,8,FALSE)</f>
        <v>Si</v>
      </c>
      <c r="K110" s="96" t="str">
        <f>VLOOKUP(E110,VIP!$A$2:$O12333,6,0)</f>
        <v>NO</v>
      </c>
      <c r="L110" s="98" t="s">
        <v>2577</v>
      </c>
      <c r="M110" s="167" t="s">
        <v>2549</v>
      </c>
      <c r="N110" s="99" t="s">
        <v>2574</v>
      </c>
      <c r="O110" s="96" t="s">
        <v>2576</v>
      </c>
      <c r="P110" s="127" t="s">
        <v>2579</v>
      </c>
      <c r="Q110" s="166" t="s">
        <v>2577</v>
      </c>
    </row>
    <row r="111" spans="1:17" s="101" customFormat="1" ht="18" x14ac:dyDescent="0.25">
      <c r="A111" s="96" t="str">
        <f>VLOOKUP(E111,'LISTADO ATM'!$A$2:$C$901,3,0)</f>
        <v>ESTE</v>
      </c>
      <c r="B111" s="112" t="s">
        <v>2598</v>
      </c>
      <c r="C111" s="97">
        <v>44270.489444444444</v>
      </c>
      <c r="D111" s="96" t="s">
        <v>2472</v>
      </c>
      <c r="E111" s="105">
        <v>399</v>
      </c>
      <c r="F111" s="96" t="str">
        <f>VLOOKUP(E111,VIP!$A$2:$O11928,2,0)</f>
        <v>DRBR399</v>
      </c>
      <c r="G111" s="96" t="str">
        <f>VLOOKUP(E111,'LISTADO ATM'!$A$2:$B$900,2,0)</f>
        <v xml:space="preserve">ATM Oficina La Romana II </v>
      </c>
      <c r="H111" s="96" t="str">
        <f>VLOOKUP(E111,VIP!$A$2:$O16849,7,FALSE)</f>
        <v>Si</v>
      </c>
      <c r="I111" s="96" t="str">
        <f>VLOOKUP(E111,VIP!$A$2:$O8814,8,FALSE)</f>
        <v>Si</v>
      </c>
      <c r="J111" s="96" t="str">
        <f>VLOOKUP(E111,VIP!$A$2:$O8764,8,FALSE)</f>
        <v>Si</v>
      </c>
      <c r="K111" s="96" t="str">
        <f>VLOOKUP(E111,VIP!$A$2:$O12338,6,0)</f>
        <v>NO</v>
      </c>
      <c r="L111" s="98" t="s">
        <v>2600</v>
      </c>
      <c r="M111" s="99" t="s">
        <v>2469</v>
      </c>
      <c r="N111" s="99" t="s">
        <v>2476</v>
      </c>
      <c r="O111" s="96" t="s">
        <v>2477</v>
      </c>
      <c r="P111" s="127"/>
      <c r="Q111" s="100" t="s">
        <v>2600</v>
      </c>
    </row>
    <row r="112" spans="1:17" s="101" customFormat="1" ht="18" x14ac:dyDescent="0.25">
      <c r="A112" s="96" t="str">
        <f>VLOOKUP(E112,'LISTADO ATM'!$A$2:$C$901,3,0)</f>
        <v>SUR</v>
      </c>
      <c r="B112" s="112" t="s">
        <v>2597</v>
      </c>
      <c r="C112" s="97">
        <v>44270.49145833333</v>
      </c>
      <c r="D112" s="96" t="s">
        <v>2189</v>
      </c>
      <c r="E112" s="105">
        <v>50</v>
      </c>
      <c r="F112" s="96" t="str">
        <f>VLOOKUP(E112,VIP!$A$2:$O11927,2,0)</f>
        <v>DRBR050</v>
      </c>
      <c r="G112" s="96" t="str">
        <f>VLOOKUP(E112,'LISTADO ATM'!$A$2:$B$900,2,0)</f>
        <v xml:space="preserve">ATM Oficina Padre Las Casas (Azua) </v>
      </c>
      <c r="H112" s="96" t="str">
        <f>VLOOKUP(E112,VIP!$A$2:$O16848,7,FALSE)</f>
        <v>Si</v>
      </c>
      <c r="I112" s="96" t="str">
        <f>VLOOKUP(E112,VIP!$A$2:$O8813,8,FALSE)</f>
        <v>Si</v>
      </c>
      <c r="J112" s="96" t="str">
        <f>VLOOKUP(E112,VIP!$A$2:$O8763,8,FALSE)</f>
        <v>Si</v>
      </c>
      <c r="K112" s="96" t="str">
        <f>VLOOKUP(E112,VIP!$A$2:$O12337,6,0)</f>
        <v>NO</v>
      </c>
      <c r="L112" s="98" t="s">
        <v>2228</v>
      </c>
      <c r="M112" s="167" t="s">
        <v>2549</v>
      </c>
      <c r="N112" s="99" t="s">
        <v>2500</v>
      </c>
      <c r="O112" s="96" t="s">
        <v>2478</v>
      </c>
      <c r="P112" s="127"/>
      <c r="Q112" s="166">
        <v>44270.598958333336</v>
      </c>
    </row>
    <row r="113" spans="1:17" s="101" customFormat="1" ht="18" x14ac:dyDescent="0.25">
      <c r="A113" s="96" t="str">
        <f>VLOOKUP(E113,'LISTADO ATM'!$A$2:$C$901,3,0)</f>
        <v>ESTE</v>
      </c>
      <c r="B113" s="112" t="s">
        <v>2596</v>
      </c>
      <c r="C113" s="97">
        <v>44270.509143518517</v>
      </c>
      <c r="D113" s="96" t="s">
        <v>2189</v>
      </c>
      <c r="E113" s="105">
        <v>222</v>
      </c>
      <c r="F113" s="96" t="str">
        <f>VLOOKUP(E113,VIP!$A$2:$O11926,2,0)</f>
        <v>DRBR222</v>
      </c>
      <c r="G113" s="96" t="str">
        <f>VLOOKUP(E113,'LISTADO ATM'!$A$2:$B$900,2,0)</f>
        <v xml:space="preserve">ATM UNP Dominicus (La Romana) </v>
      </c>
      <c r="H113" s="96" t="str">
        <f>VLOOKUP(E113,VIP!$A$2:$O16847,7,FALSE)</f>
        <v>Si</v>
      </c>
      <c r="I113" s="96" t="str">
        <f>VLOOKUP(E113,VIP!$A$2:$O8812,8,FALSE)</f>
        <v>Si</v>
      </c>
      <c r="J113" s="96" t="str">
        <f>VLOOKUP(E113,VIP!$A$2:$O8762,8,FALSE)</f>
        <v>Si</v>
      </c>
      <c r="K113" s="96" t="str">
        <f>VLOOKUP(E113,VIP!$A$2:$O12336,6,0)</f>
        <v>NO</v>
      </c>
      <c r="L113" s="98" t="s">
        <v>2599</v>
      </c>
      <c r="M113" s="167" t="s">
        <v>2549</v>
      </c>
      <c r="N113" s="99" t="s">
        <v>2500</v>
      </c>
      <c r="O113" s="96" t="s">
        <v>2478</v>
      </c>
      <c r="P113" s="127"/>
      <c r="Q113" s="166">
        <v>44270.598958333336</v>
      </c>
    </row>
    <row r="114" spans="1:17" s="101" customFormat="1" ht="18" x14ac:dyDescent="0.25">
      <c r="A114" s="96" t="str">
        <f>VLOOKUP(E114,'LISTADO ATM'!$A$2:$C$901,3,0)</f>
        <v>DISTRITO NACIONAL</v>
      </c>
      <c r="B114" s="112" t="s">
        <v>2595</v>
      </c>
      <c r="C114" s="97">
        <v>44270.537372685183</v>
      </c>
      <c r="D114" s="96" t="s">
        <v>2189</v>
      </c>
      <c r="E114" s="105">
        <v>415</v>
      </c>
      <c r="F114" s="96" t="str">
        <f>VLOOKUP(E114,VIP!$A$2:$O11925,2,0)</f>
        <v>DRBR415</v>
      </c>
      <c r="G114" s="96" t="str">
        <f>VLOOKUP(E114,'LISTADO ATM'!$A$2:$B$900,2,0)</f>
        <v xml:space="preserve">ATM Autobanco San Martín I </v>
      </c>
      <c r="H114" s="96" t="str">
        <f>VLOOKUP(E114,VIP!$A$2:$O16846,7,FALSE)</f>
        <v>Si</v>
      </c>
      <c r="I114" s="96" t="str">
        <f>VLOOKUP(E114,VIP!$A$2:$O8811,8,FALSE)</f>
        <v>Si</v>
      </c>
      <c r="J114" s="96" t="str">
        <f>VLOOKUP(E114,VIP!$A$2:$O8761,8,FALSE)</f>
        <v>Si</v>
      </c>
      <c r="K114" s="96" t="str">
        <f>VLOOKUP(E114,VIP!$A$2:$O12335,6,0)</f>
        <v>NO</v>
      </c>
      <c r="L114" s="98" t="s">
        <v>2228</v>
      </c>
      <c r="M114" s="99" t="s">
        <v>2469</v>
      </c>
      <c r="N114" s="99" t="s">
        <v>2500</v>
      </c>
      <c r="O114" s="96" t="s">
        <v>2478</v>
      </c>
      <c r="P114" s="127"/>
      <c r="Q114" s="100" t="s">
        <v>2228</v>
      </c>
    </row>
    <row r="115" spans="1:17" s="101" customFormat="1" ht="18" x14ac:dyDescent="0.25">
      <c r="A115" s="96" t="str">
        <f>VLOOKUP(E115,'LISTADO ATM'!$A$2:$C$901,3,0)</f>
        <v>DISTRITO NACIONAL</v>
      </c>
      <c r="B115" s="112" t="s">
        <v>2594</v>
      </c>
      <c r="C115" s="97">
        <v>44270.537962962961</v>
      </c>
      <c r="D115" s="96" t="s">
        <v>2189</v>
      </c>
      <c r="E115" s="105">
        <v>588</v>
      </c>
      <c r="F115" s="96" t="str">
        <f>VLOOKUP(E115,VIP!$A$2:$O11924,2,0)</f>
        <v>DRBR01O</v>
      </c>
      <c r="G115" s="96" t="str">
        <f>VLOOKUP(E115,'LISTADO ATM'!$A$2:$B$900,2,0)</f>
        <v xml:space="preserve">ATM INAVI </v>
      </c>
      <c r="H115" s="96" t="str">
        <f>VLOOKUP(E115,VIP!$A$2:$O16845,7,FALSE)</f>
        <v>Si</v>
      </c>
      <c r="I115" s="96" t="str">
        <f>VLOOKUP(E115,VIP!$A$2:$O8810,8,FALSE)</f>
        <v>Si</v>
      </c>
      <c r="J115" s="96" t="str">
        <f>VLOOKUP(E115,VIP!$A$2:$O8760,8,FALSE)</f>
        <v>Si</v>
      </c>
      <c r="K115" s="96" t="str">
        <f>VLOOKUP(E115,VIP!$A$2:$O12334,6,0)</f>
        <v>NO</v>
      </c>
      <c r="L115" s="98" t="s">
        <v>2228</v>
      </c>
      <c r="M115" s="99" t="s">
        <v>2469</v>
      </c>
      <c r="N115" s="99" t="s">
        <v>2500</v>
      </c>
      <c r="O115" s="96" t="s">
        <v>2478</v>
      </c>
      <c r="P115" s="127"/>
      <c r="Q115" s="100" t="s">
        <v>2228</v>
      </c>
    </row>
    <row r="116" spans="1:17" s="101" customFormat="1" ht="18" x14ac:dyDescent="0.25">
      <c r="A116" s="96" t="str">
        <f>VLOOKUP(E116,'LISTADO ATM'!$A$2:$C$901,3,0)</f>
        <v>DISTRITO NACIONAL</v>
      </c>
      <c r="B116" s="112" t="s">
        <v>2593</v>
      </c>
      <c r="C116" s="97">
        <v>44270.540162037039</v>
      </c>
      <c r="D116" s="96" t="s">
        <v>2472</v>
      </c>
      <c r="E116" s="105">
        <v>183</v>
      </c>
      <c r="F116" s="96" t="str">
        <f>VLOOKUP(E116,VIP!$A$2:$O11923,2,0)</f>
        <v>DRBR183</v>
      </c>
      <c r="G116" s="96" t="str">
        <f>VLOOKUP(E116,'LISTADO ATM'!$A$2:$B$900,2,0)</f>
        <v>ATM Estación Nativa Km. 22 Aut. Duarte.</v>
      </c>
      <c r="H116" s="96" t="str">
        <f>VLOOKUP(E116,VIP!$A$2:$O16844,7,FALSE)</f>
        <v>N/A</v>
      </c>
      <c r="I116" s="96" t="str">
        <f>VLOOKUP(E116,VIP!$A$2:$O8809,8,FALSE)</f>
        <v>N/A</v>
      </c>
      <c r="J116" s="96" t="str">
        <f>VLOOKUP(E116,VIP!$A$2:$O8759,8,FALSE)</f>
        <v>N/A</v>
      </c>
      <c r="K116" s="96" t="str">
        <f>VLOOKUP(E116,VIP!$A$2:$O12333,6,0)</f>
        <v>N/A</v>
      </c>
      <c r="L116" s="98" t="s">
        <v>2430</v>
      </c>
      <c r="M116" s="167" t="s">
        <v>2549</v>
      </c>
      <c r="N116" s="99" t="s">
        <v>2476</v>
      </c>
      <c r="O116" s="96" t="s">
        <v>2477</v>
      </c>
      <c r="P116" s="127"/>
      <c r="Q116" s="166">
        <v>44270.598958333336</v>
      </c>
    </row>
    <row r="117" spans="1:17" s="101" customFormat="1" ht="18" x14ac:dyDescent="0.25">
      <c r="A117" s="96" t="str">
        <f>VLOOKUP(E117,'LISTADO ATM'!$A$2:$C$901,3,0)</f>
        <v>DISTRITO NACIONAL</v>
      </c>
      <c r="B117" s="112" t="s">
        <v>2592</v>
      </c>
      <c r="C117" s="97">
        <v>44270.543078703704</v>
      </c>
      <c r="D117" s="96" t="s">
        <v>2189</v>
      </c>
      <c r="E117" s="105">
        <v>264</v>
      </c>
      <c r="F117" s="96" t="str">
        <f>VLOOKUP(E117,VIP!$A$2:$O11922,2,0)</f>
        <v>DRBR264</v>
      </c>
      <c r="G117" s="96" t="str">
        <f>VLOOKUP(E117,'LISTADO ATM'!$A$2:$B$900,2,0)</f>
        <v xml:space="preserve">ATM S/M Nacional Independencia </v>
      </c>
      <c r="H117" s="96" t="str">
        <f>VLOOKUP(E117,VIP!$A$2:$O16843,7,FALSE)</f>
        <v>Si</v>
      </c>
      <c r="I117" s="96" t="str">
        <f>VLOOKUP(E117,VIP!$A$2:$O8808,8,FALSE)</f>
        <v>Si</v>
      </c>
      <c r="J117" s="96" t="str">
        <f>VLOOKUP(E117,VIP!$A$2:$O8758,8,FALSE)</f>
        <v>Si</v>
      </c>
      <c r="K117" s="96" t="str">
        <f>VLOOKUP(E117,VIP!$A$2:$O12332,6,0)</f>
        <v>SI</v>
      </c>
      <c r="L117" s="98" t="s">
        <v>2492</v>
      </c>
      <c r="M117" s="167" t="s">
        <v>2549</v>
      </c>
      <c r="N117" s="99" t="s">
        <v>2500</v>
      </c>
      <c r="O117" s="96" t="s">
        <v>2478</v>
      </c>
      <c r="P117" s="127"/>
      <c r="Q117" s="166">
        <v>44270.598958333336</v>
      </c>
    </row>
    <row r="118" spans="1:17" s="101" customFormat="1" ht="18" x14ac:dyDescent="0.25">
      <c r="A118" s="96" t="str">
        <f>VLOOKUP(E118,'LISTADO ATM'!$A$2:$C$901,3,0)</f>
        <v>DISTRITO NACIONAL</v>
      </c>
      <c r="B118" s="112" t="s">
        <v>2591</v>
      </c>
      <c r="C118" s="97">
        <v>44270.544849537036</v>
      </c>
      <c r="D118" s="96" t="s">
        <v>2189</v>
      </c>
      <c r="E118" s="105">
        <v>887</v>
      </c>
      <c r="F118" s="96" t="str">
        <f>VLOOKUP(E118,VIP!$A$2:$O11921,2,0)</f>
        <v>DRBR887</v>
      </c>
      <c r="G118" s="96" t="str">
        <f>VLOOKUP(E118,'LISTADO ATM'!$A$2:$B$900,2,0)</f>
        <v>ATM S/M Bravo Los Proceres</v>
      </c>
      <c r="H118" s="96" t="str">
        <f>VLOOKUP(E118,VIP!$A$2:$O16842,7,FALSE)</f>
        <v>Si</v>
      </c>
      <c r="I118" s="96" t="str">
        <f>VLOOKUP(E118,VIP!$A$2:$O8807,8,FALSE)</f>
        <v>Si</v>
      </c>
      <c r="J118" s="96" t="str">
        <f>VLOOKUP(E118,VIP!$A$2:$O8757,8,FALSE)</f>
        <v>Si</v>
      </c>
      <c r="K118" s="96" t="str">
        <f>VLOOKUP(E118,VIP!$A$2:$O12331,6,0)</f>
        <v>NO</v>
      </c>
      <c r="L118" s="98" t="s">
        <v>2492</v>
      </c>
      <c r="M118" s="99" t="s">
        <v>2469</v>
      </c>
      <c r="N118" s="99" t="s">
        <v>2476</v>
      </c>
      <c r="O118" s="96" t="s">
        <v>2478</v>
      </c>
      <c r="P118" s="127"/>
      <c r="Q118" s="100" t="s">
        <v>2492</v>
      </c>
    </row>
    <row r="119" spans="1:17" s="101" customFormat="1" ht="18" x14ac:dyDescent="0.25">
      <c r="A119" s="96" t="str">
        <f>VLOOKUP(E119,'LISTADO ATM'!$A$2:$C$901,3,0)</f>
        <v>DISTRITO NACIONAL</v>
      </c>
      <c r="B119" s="112" t="s">
        <v>2590</v>
      </c>
      <c r="C119" s="97">
        <v>44270.546793981484</v>
      </c>
      <c r="D119" s="96" t="s">
        <v>2189</v>
      </c>
      <c r="E119" s="105">
        <v>539</v>
      </c>
      <c r="F119" s="96" t="str">
        <f>VLOOKUP(E119,VIP!$A$2:$O11920,2,0)</f>
        <v>DRBR539</v>
      </c>
      <c r="G119" s="96" t="str">
        <f>VLOOKUP(E119,'LISTADO ATM'!$A$2:$B$900,2,0)</f>
        <v>ATM S/M La Cadena Los Proceres</v>
      </c>
      <c r="H119" s="96" t="str">
        <f>VLOOKUP(E119,VIP!$A$2:$O16841,7,FALSE)</f>
        <v>Si</v>
      </c>
      <c r="I119" s="96" t="str">
        <f>VLOOKUP(E119,VIP!$A$2:$O8806,8,FALSE)</f>
        <v>Si</v>
      </c>
      <c r="J119" s="96" t="str">
        <f>VLOOKUP(E119,VIP!$A$2:$O8756,8,FALSE)</f>
        <v>Si</v>
      </c>
      <c r="K119" s="96" t="str">
        <f>VLOOKUP(E119,VIP!$A$2:$O12330,6,0)</f>
        <v>NO</v>
      </c>
      <c r="L119" s="98" t="s">
        <v>2254</v>
      </c>
      <c r="M119" s="99" t="s">
        <v>2469</v>
      </c>
      <c r="N119" s="99" t="s">
        <v>2476</v>
      </c>
      <c r="O119" s="96" t="s">
        <v>2478</v>
      </c>
      <c r="P119" s="127"/>
      <c r="Q119" s="100" t="s">
        <v>2254</v>
      </c>
    </row>
    <row r="120" spans="1:17" s="101" customFormat="1" ht="18" x14ac:dyDescent="0.25">
      <c r="A120" s="96" t="str">
        <f>VLOOKUP(E120,'LISTADO ATM'!$A$2:$C$901,3,0)</f>
        <v>DISTRITO NACIONAL</v>
      </c>
      <c r="B120" s="112" t="s">
        <v>2589</v>
      </c>
      <c r="C120" s="97">
        <v>44270.548587962963</v>
      </c>
      <c r="D120" s="96" t="s">
        <v>2189</v>
      </c>
      <c r="E120" s="105">
        <v>561</v>
      </c>
      <c r="F120" s="96" t="str">
        <f>VLOOKUP(E120,VIP!$A$2:$O11919,2,0)</f>
        <v>DRBR133</v>
      </c>
      <c r="G120" s="96" t="str">
        <f>VLOOKUP(E120,'LISTADO ATM'!$A$2:$B$900,2,0)</f>
        <v xml:space="preserve">ATM Comando Regional P.N. S.D. Este </v>
      </c>
      <c r="H120" s="96" t="str">
        <f>VLOOKUP(E120,VIP!$A$2:$O16840,7,FALSE)</f>
        <v>Si</v>
      </c>
      <c r="I120" s="96" t="str">
        <f>VLOOKUP(E120,VIP!$A$2:$O8805,8,FALSE)</f>
        <v>Si</v>
      </c>
      <c r="J120" s="96" t="str">
        <f>VLOOKUP(E120,VIP!$A$2:$O8755,8,FALSE)</f>
        <v>Si</v>
      </c>
      <c r="K120" s="96" t="str">
        <f>VLOOKUP(E120,VIP!$A$2:$O12329,6,0)</f>
        <v>NO</v>
      </c>
      <c r="L120" s="98" t="s">
        <v>2254</v>
      </c>
      <c r="M120" s="167" t="s">
        <v>2549</v>
      </c>
      <c r="N120" s="99" t="s">
        <v>2476</v>
      </c>
      <c r="O120" s="96" t="s">
        <v>2478</v>
      </c>
      <c r="P120" s="127"/>
      <c r="Q120" s="166">
        <v>44270.598958333336</v>
      </c>
    </row>
    <row r="121" spans="1:17" s="101" customFormat="1" ht="18" x14ac:dyDescent="0.25">
      <c r="A121" s="96" t="str">
        <f>VLOOKUP(E121,'LISTADO ATM'!$A$2:$C$901,3,0)</f>
        <v>DISTRITO NACIONAL</v>
      </c>
      <c r="B121" s="112" t="s">
        <v>2588</v>
      </c>
      <c r="C121" s="97">
        <v>44270.551817129628</v>
      </c>
      <c r="D121" s="96" t="s">
        <v>2472</v>
      </c>
      <c r="E121" s="105">
        <v>267</v>
      </c>
      <c r="F121" s="96" t="str">
        <f>VLOOKUP(E121,VIP!$A$2:$O11918,2,0)</f>
        <v>DRBR267</v>
      </c>
      <c r="G121" s="96" t="str">
        <f>VLOOKUP(E121,'LISTADO ATM'!$A$2:$B$900,2,0)</f>
        <v xml:space="preserve">ATM Centro de Caja México </v>
      </c>
      <c r="H121" s="96" t="str">
        <f>VLOOKUP(E121,VIP!$A$2:$O16839,7,FALSE)</f>
        <v>Si</v>
      </c>
      <c r="I121" s="96" t="str">
        <f>VLOOKUP(E121,VIP!$A$2:$O8804,8,FALSE)</f>
        <v>Si</v>
      </c>
      <c r="J121" s="96" t="str">
        <f>VLOOKUP(E121,VIP!$A$2:$O8754,8,FALSE)</f>
        <v>Si</v>
      </c>
      <c r="K121" s="96" t="str">
        <f>VLOOKUP(E121,VIP!$A$2:$O12328,6,0)</f>
        <v>NO</v>
      </c>
      <c r="L121" s="98" t="s">
        <v>2462</v>
      </c>
      <c r="M121" s="99" t="s">
        <v>2469</v>
      </c>
      <c r="N121" s="99" t="s">
        <v>2476</v>
      </c>
      <c r="O121" s="96" t="s">
        <v>2477</v>
      </c>
      <c r="P121" s="127"/>
      <c r="Q121" s="100" t="s">
        <v>2462</v>
      </c>
    </row>
    <row r="122" spans="1:17" s="101" customFormat="1" ht="18" x14ac:dyDescent="0.25">
      <c r="A122" s="96" t="str">
        <f>VLOOKUP(E122,'LISTADO ATM'!$A$2:$C$901,3,0)</f>
        <v>DISTRITO NACIONAL</v>
      </c>
      <c r="B122" s="112" t="s">
        <v>2587</v>
      </c>
      <c r="C122" s="97">
        <v>44270.553402777776</v>
      </c>
      <c r="D122" s="96" t="s">
        <v>2189</v>
      </c>
      <c r="E122" s="105">
        <v>240</v>
      </c>
      <c r="F122" s="96" t="str">
        <f>VLOOKUP(E122,VIP!$A$2:$O11917,2,0)</f>
        <v>DRBR24D</v>
      </c>
      <c r="G122" s="96" t="str">
        <f>VLOOKUP(E122,'LISTADO ATM'!$A$2:$B$900,2,0)</f>
        <v xml:space="preserve">ATM Oficina Carrefour I </v>
      </c>
      <c r="H122" s="96" t="str">
        <f>VLOOKUP(E122,VIP!$A$2:$O16838,7,FALSE)</f>
        <v>Si</v>
      </c>
      <c r="I122" s="96" t="str">
        <f>VLOOKUP(E122,VIP!$A$2:$O8803,8,FALSE)</f>
        <v>Si</v>
      </c>
      <c r="J122" s="96" t="str">
        <f>VLOOKUP(E122,VIP!$A$2:$O8753,8,FALSE)</f>
        <v>Si</v>
      </c>
      <c r="K122" s="96" t="str">
        <f>VLOOKUP(E122,VIP!$A$2:$O12327,6,0)</f>
        <v>SI</v>
      </c>
      <c r="L122" s="98" t="s">
        <v>2228</v>
      </c>
      <c r="M122" s="99" t="s">
        <v>2469</v>
      </c>
      <c r="N122" s="99" t="s">
        <v>2476</v>
      </c>
      <c r="O122" s="96" t="s">
        <v>2478</v>
      </c>
      <c r="P122" s="127"/>
      <c r="Q122" s="100" t="s">
        <v>2228</v>
      </c>
    </row>
    <row r="123" spans="1:17" s="101" customFormat="1" ht="18" x14ac:dyDescent="0.25">
      <c r="A123" s="96" t="str">
        <f>VLOOKUP(E123,'LISTADO ATM'!$A$2:$C$901,3,0)</f>
        <v>DISTRITO NACIONAL</v>
      </c>
      <c r="B123" s="112" t="s">
        <v>2611</v>
      </c>
      <c r="C123" s="97">
        <v>44270.576481481483</v>
      </c>
      <c r="D123" s="96" t="s">
        <v>2501</v>
      </c>
      <c r="E123" s="105">
        <v>160</v>
      </c>
      <c r="F123" s="96" t="str">
        <f>VLOOKUP(E123,VIP!$A$2:$O11922,2,0)</f>
        <v>DRBR160</v>
      </c>
      <c r="G123" s="96" t="str">
        <f>VLOOKUP(E123,'LISTADO ATM'!$A$2:$B$900,2,0)</f>
        <v xml:space="preserve">ATM Oficina Herrera </v>
      </c>
      <c r="H123" s="96" t="str">
        <f>VLOOKUP(E123,VIP!$A$2:$O16843,7,FALSE)</f>
        <v>Si</v>
      </c>
      <c r="I123" s="96" t="str">
        <f>VLOOKUP(E123,VIP!$A$2:$O8808,8,FALSE)</f>
        <v>Si</v>
      </c>
      <c r="J123" s="96" t="str">
        <f>VLOOKUP(E123,VIP!$A$2:$O8758,8,FALSE)</f>
        <v>Si</v>
      </c>
      <c r="K123" s="96" t="str">
        <f>VLOOKUP(E123,VIP!$A$2:$O12332,6,0)</f>
        <v>NO</v>
      </c>
      <c r="L123" s="98" t="s">
        <v>2577</v>
      </c>
      <c r="M123" s="167" t="s">
        <v>2549</v>
      </c>
      <c r="N123" s="99" t="s">
        <v>2574</v>
      </c>
      <c r="O123" s="96" t="s">
        <v>2613</v>
      </c>
      <c r="P123" s="127" t="s">
        <v>2579</v>
      </c>
      <c r="Q123" s="166" t="s">
        <v>2577</v>
      </c>
    </row>
    <row r="124" spans="1:17" s="101" customFormat="1" ht="18" x14ac:dyDescent="0.25">
      <c r="A124" s="96" t="str">
        <f>VLOOKUP(E124,'LISTADO ATM'!$A$2:$C$901,3,0)</f>
        <v>DISTRITO NACIONAL</v>
      </c>
      <c r="B124" s="112" t="s">
        <v>2586</v>
      </c>
      <c r="C124" s="97">
        <v>44270.58320601852</v>
      </c>
      <c r="D124" s="96" t="s">
        <v>2189</v>
      </c>
      <c r="E124" s="105">
        <v>966</v>
      </c>
      <c r="F124" s="96" t="str">
        <f>VLOOKUP(E124,VIP!$A$2:$O11916,2,0)</f>
        <v>DRBR966</v>
      </c>
      <c r="G124" s="96" t="str">
        <f>VLOOKUP(E124,'LISTADO ATM'!$A$2:$B$900,2,0)</f>
        <v>ATM Centro Medico Real</v>
      </c>
      <c r="H124" s="96" t="str">
        <f>VLOOKUP(E124,VIP!$A$2:$O16837,7,FALSE)</f>
        <v>Si</v>
      </c>
      <c r="I124" s="96" t="str">
        <f>VLOOKUP(E124,VIP!$A$2:$O8802,8,FALSE)</f>
        <v>Si</v>
      </c>
      <c r="J124" s="96" t="str">
        <f>VLOOKUP(E124,VIP!$A$2:$O8752,8,FALSE)</f>
        <v>Si</v>
      </c>
      <c r="K124" s="96" t="str">
        <f>VLOOKUP(E124,VIP!$A$2:$O12326,6,0)</f>
        <v>NO</v>
      </c>
      <c r="L124" s="98" t="s">
        <v>2228</v>
      </c>
      <c r="M124" s="99" t="s">
        <v>2469</v>
      </c>
      <c r="N124" s="99" t="s">
        <v>2476</v>
      </c>
      <c r="O124" s="96" t="s">
        <v>2478</v>
      </c>
      <c r="P124" s="127"/>
      <c r="Q124" s="100" t="s">
        <v>2228</v>
      </c>
    </row>
    <row r="125" spans="1:17" s="101" customFormat="1" ht="18" x14ac:dyDescent="0.25">
      <c r="A125" s="96" t="str">
        <f>VLOOKUP(E125,'LISTADO ATM'!$A$2:$C$901,3,0)</f>
        <v>DISTRITO NACIONAL</v>
      </c>
      <c r="B125" s="112" t="s">
        <v>2585</v>
      </c>
      <c r="C125" s="97">
        <v>44270.585636574076</v>
      </c>
      <c r="D125" s="96" t="s">
        <v>2189</v>
      </c>
      <c r="E125" s="105">
        <v>952</v>
      </c>
      <c r="F125" s="96" t="str">
        <f>VLOOKUP(E125,VIP!$A$2:$O11915,2,0)</f>
        <v>DRBR16L</v>
      </c>
      <c r="G125" s="96" t="str">
        <f>VLOOKUP(E125,'LISTADO ATM'!$A$2:$B$900,2,0)</f>
        <v xml:space="preserve">ATM Alvarez Rivas </v>
      </c>
      <c r="H125" s="96" t="str">
        <f>VLOOKUP(E125,VIP!$A$2:$O16836,7,FALSE)</f>
        <v>Si</v>
      </c>
      <c r="I125" s="96" t="str">
        <f>VLOOKUP(E125,VIP!$A$2:$O8801,8,FALSE)</f>
        <v>Si</v>
      </c>
      <c r="J125" s="96" t="str">
        <f>VLOOKUP(E125,VIP!$A$2:$O8751,8,FALSE)</f>
        <v>Si</v>
      </c>
      <c r="K125" s="96" t="str">
        <f>VLOOKUP(E125,VIP!$A$2:$O12325,6,0)</f>
        <v>NO</v>
      </c>
      <c r="L125" s="98" t="s">
        <v>2228</v>
      </c>
      <c r="M125" s="99" t="s">
        <v>2469</v>
      </c>
      <c r="N125" s="99" t="s">
        <v>2476</v>
      </c>
      <c r="O125" s="96" t="s">
        <v>2478</v>
      </c>
      <c r="P125" s="127"/>
      <c r="Q125" s="100" t="s">
        <v>2228</v>
      </c>
    </row>
    <row r="126" spans="1:17" s="101" customFormat="1" ht="18" x14ac:dyDescent="0.25">
      <c r="A126" s="96" t="str">
        <f>VLOOKUP(E126,'LISTADO ATM'!$A$2:$C$901,3,0)</f>
        <v>DISTRITO NACIONAL</v>
      </c>
      <c r="B126" s="112" t="s">
        <v>2584</v>
      </c>
      <c r="C126" s="97">
        <v>44270.590949074074</v>
      </c>
      <c r="D126" s="96" t="s">
        <v>2189</v>
      </c>
      <c r="E126" s="105">
        <v>118</v>
      </c>
      <c r="F126" s="96" t="str">
        <f>VLOOKUP(E126,VIP!$A$2:$O11914,2,0)</f>
        <v>DRBR118</v>
      </c>
      <c r="G126" s="96" t="str">
        <f>VLOOKUP(E126,'LISTADO ATM'!$A$2:$B$900,2,0)</f>
        <v>ATM Plaza Torino</v>
      </c>
      <c r="H126" s="96" t="str">
        <f>VLOOKUP(E126,VIP!$A$2:$O16835,7,FALSE)</f>
        <v>N/A</v>
      </c>
      <c r="I126" s="96" t="str">
        <f>VLOOKUP(E126,VIP!$A$2:$O8800,8,FALSE)</f>
        <v>N/A</v>
      </c>
      <c r="J126" s="96" t="str">
        <f>VLOOKUP(E126,VIP!$A$2:$O8750,8,FALSE)</f>
        <v>N/A</v>
      </c>
      <c r="K126" s="96" t="str">
        <f>VLOOKUP(E126,VIP!$A$2:$O12324,6,0)</f>
        <v>N/A</v>
      </c>
      <c r="L126" s="98" t="s">
        <v>2228</v>
      </c>
      <c r="M126" s="99" t="s">
        <v>2469</v>
      </c>
      <c r="N126" s="99" t="s">
        <v>2476</v>
      </c>
      <c r="O126" s="96" t="s">
        <v>2478</v>
      </c>
      <c r="P126" s="127"/>
      <c r="Q126" s="100" t="s">
        <v>2228</v>
      </c>
    </row>
    <row r="127" spans="1:17" s="101" customFormat="1" ht="18" x14ac:dyDescent="0.25">
      <c r="A127" s="96" t="str">
        <f>VLOOKUP(E127,'LISTADO ATM'!$A$2:$C$901,3,0)</f>
        <v>NORTE</v>
      </c>
      <c r="B127" s="112" t="s">
        <v>2583</v>
      </c>
      <c r="C127" s="97">
        <v>44270.596192129633</v>
      </c>
      <c r="D127" s="96" t="s">
        <v>2501</v>
      </c>
      <c r="E127" s="105">
        <v>119</v>
      </c>
      <c r="F127" s="96" t="str">
        <f>VLOOKUP(E127,VIP!$A$2:$O11913,2,0)</f>
        <v>DRBR119</v>
      </c>
      <c r="G127" s="96" t="str">
        <f>VLOOKUP(E127,'LISTADO ATM'!$A$2:$B$900,2,0)</f>
        <v>ATM Oficina La Barranquita</v>
      </c>
      <c r="H127" s="96" t="str">
        <f>VLOOKUP(E127,VIP!$A$2:$O16834,7,FALSE)</f>
        <v>N/A</v>
      </c>
      <c r="I127" s="96" t="str">
        <f>VLOOKUP(E127,VIP!$A$2:$O8799,8,FALSE)</f>
        <v>N/A</v>
      </c>
      <c r="J127" s="96" t="str">
        <f>VLOOKUP(E127,VIP!$A$2:$O8749,8,FALSE)</f>
        <v>N/A</v>
      </c>
      <c r="K127" s="96" t="str">
        <f>VLOOKUP(E127,VIP!$A$2:$O12323,6,0)</f>
        <v>N/A</v>
      </c>
      <c r="L127" s="98" t="s">
        <v>2430</v>
      </c>
      <c r="M127" s="99" t="s">
        <v>2469</v>
      </c>
      <c r="N127" s="99" t="s">
        <v>2476</v>
      </c>
      <c r="O127" s="96" t="s">
        <v>2502</v>
      </c>
      <c r="P127" s="127"/>
      <c r="Q127" s="100" t="s">
        <v>2430</v>
      </c>
    </row>
    <row r="128" spans="1:17" s="101" customFormat="1" ht="18" x14ac:dyDescent="0.25">
      <c r="A128" s="96" t="str">
        <f>VLOOKUP(E128,'LISTADO ATM'!$A$2:$C$901,3,0)</f>
        <v>NORTE</v>
      </c>
      <c r="B128" s="112" t="s">
        <v>2582</v>
      </c>
      <c r="C128" s="97">
        <v>44270.601631944446</v>
      </c>
      <c r="D128" s="96" t="s">
        <v>2501</v>
      </c>
      <c r="E128" s="105">
        <v>965</v>
      </c>
      <c r="F128" s="96" t="str">
        <f>VLOOKUP(E128,VIP!$A$2:$O11912,2,0)</f>
        <v>DRBR965</v>
      </c>
      <c r="G128" s="96" t="str">
        <f>VLOOKUP(E128,'LISTADO ATM'!$A$2:$B$900,2,0)</f>
        <v xml:space="preserve">ATM S/M La Fuente FUN (Santiago) </v>
      </c>
      <c r="H128" s="96" t="str">
        <f>VLOOKUP(E128,VIP!$A$2:$O16833,7,FALSE)</f>
        <v>Si</v>
      </c>
      <c r="I128" s="96" t="str">
        <f>VLOOKUP(E128,VIP!$A$2:$O8798,8,FALSE)</f>
        <v>Si</v>
      </c>
      <c r="J128" s="96" t="str">
        <f>VLOOKUP(E128,VIP!$A$2:$O8748,8,FALSE)</f>
        <v>Si</v>
      </c>
      <c r="K128" s="96" t="str">
        <f>VLOOKUP(E128,VIP!$A$2:$O12322,6,0)</f>
        <v>NO</v>
      </c>
      <c r="L128" s="98" t="s">
        <v>2430</v>
      </c>
      <c r="M128" s="99" t="s">
        <v>2469</v>
      </c>
      <c r="N128" s="99" t="s">
        <v>2476</v>
      </c>
      <c r="O128" s="96" t="s">
        <v>2502</v>
      </c>
      <c r="P128" s="127"/>
      <c r="Q128" s="100" t="s">
        <v>2430</v>
      </c>
    </row>
    <row r="129" spans="1:17" s="101" customFormat="1" ht="18" x14ac:dyDescent="0.25">
      <c r="A129" s="96" t="str">
        <f>VLOOKUP(E129,'LISTADO ATM'!$A$2:$C$901,3,0)</f>
        <v>SUR</v>
      </c>
      <c r="B129" s="112" t="s">
        <v>2581</v>
      </c>
      <c r="C129" s="97">
        <v>44270.604224537034</v>
      </c>
      <c r="D129" s="96" t="s">
        <v>2501</v>
      </c>
      <c r="E129" s="105">
        <v>881</v>
      </c>
      <c r="F129" s="96" t="str">
        <f>VLOOKUP(E129,VIP!$A$2:$O11911,2,0)</f>
        <v>DRBR881</v>
      </c>
      <c r="G129" s="96" t="str">
        <f>VLOOKUP(E129,'LISTADO ATM'!$A$2:$B$900,2,0)</f>
        <v xml:space="preserve">ATM UNP Yaguate (San Cristóbal) </v>
      </c>
      <c r="H129" s="96" t="str">
        <f>VLOOKUP(E129,VIP!$A$2:$O16832,7,FALSE)</f>
        <v>Si</v>
      </c>
      <c r="I129" s="96" t="str">
        <f>VLOOKUP(E129,VIP!$A$2:$O8797,8,FALSE)</f>
        <v>Si</v>
      </c>
      <c r="J129" s="96" t="str">
        <f>VLOOKUP(E129,VIP!$A$2:$O8747,8,FALSE)</f>
        <v>Si</v>
      </c>
      <c r="K129" s="96" t="str">
        <f>VLOOKUP(E129,VIP!$A$2:$O12321,6,0)</f>
        <v>NO</v>
      </c>
      <c r="L129" s="98" t="s">
        <v>2430</v>
      </c>
      <c r="M129" s="99" t="s">
        <v>2469</v>
      </c>
      <c r="N129" s="99" t="s">
        <v>2476</v>
      </c>
      <c r="O129" s="96" t="s">
        <v>2502</v>
      </c>
      <c r="P129" s="127"/>
      <c r="Q129" s="100" t="s">
        <v>2430</v>
      </c>
    </row>
    <row r="130" spans="1:17" s="101" customFormat="1" ht="18" x14ac:dyDescent="0.25">
      <c r="A130" s="96" t="str">
        <f>VLOOKUP(E130,'LISTADO ATM'!$A$2:$C$901,3,0)</f>
        <v>SUR</v>
      </c>
      <c r="B130" s="112" t="s">
        <v>2608</v>
      </c>
      <c r="C130" s="97">
        <v>44270.606724537036</v>
      </c>
      <c r="D130" s="96" t="s">
        <v>2189</v>
      </c>
      <c r="E130" s="105">
        <v>765</v>
      </c>
      <c r="F130" s="96" t="str">
        <f>VLOOKUP(E130,VIP!$A$2:$O11919,2,0)</f>
        <v>DRBR191</v>
      </c>
      <c r="G130" s="96" t="str">
        <f>VLOOKUP(E130,'LISTADO ATM'!$A$2:$B$900,2,0)</f>
        <v xml:space="preserve">ATM Oficina Azua I </v>
      </c>
      <c r="H130" s="96" t="str">
        <f>VLOOKUP(E130,VIP!$A$2:$O16840,7,FALSE)</f>
        <v>Si</v>
      </c>
      <c r="I130" s="96" t="str">
        <f>VLOOKUP(E130,VIP!$A$2:$O8805,8,FALSE)</f>
        <v>Si</v>
      </c>
      <c r="J130" s="96" t="str">
        <f>VLOOKUP(E130,VIP!$A$2:$O8755,8,FALSE)</f>
        <v>Si</v>
      </c>
      <c r="K130" s="96" t="str">
        <f>VLOOKUP(E130,VIP!$A$2:$O12329,6,0)</f>
        <v>NO</v>
      </c>
      <c r="L130" s="98" t="s">
        <v>2228</v>
      </c>
      <c r="M130" s="99" t="s">
        <v>2469</v>
      </c>
      <c r="N130" s="99" t="s">
        <v>2476</v>
      </c>
      <c r="O130" s="96" t="s">
        <v>2478</v>
      </c>
      <c r="P130" s="127"/>
      <c r="Q130" s="100" t="s">
        <v>2228</v>
      </c>
    </row>
    <row r="131" spans="1:17" s="101" customFormat="1" ht="18" x14ac:dyDescent="0.25">
      <c r="A131" s="96" t="str">
        <f>VLOOKUP(E131,'LISTADO ATM'!$A$2:$C$901,3,0)</f>
        <v>ESTE</v>
      </c>
      <c r="B131" s="112" t="s">
        <v>2607</v>
      </c>
      <c r="C131" s="97">
        <v>44270.622858796298</v>
      </c>
      <c r="D131" s="96" t="s">
        <v>2189</v>
      </c>
      <c r="E131" s="105">
        <v>385</v>
      </c>
      <c r="F131" s="96" t="str">
        <f>VLOOKUP(E131,VIP!$A$2:$O11918,2,0)</f>
        <v>DRBR385</v>
      </c>
      <c r="G131" s="96" t="str">
        <f>VLOOKUP(E131,'LISTADO ATM'!$A$2:$B$900,2,0)</f>
        <v xml:space="preserve">ATM Plaza Verón I </v>
      </c>
      <c r="H131" s="96" t="str">
        <f>VLOOKUP(E131,VIP!$A$2:$O16839,7,FALSE)</f>
        <v>Si</v>
      </c>
      <c r="I131" s="96" t="str">
        <f>VLOOKUP(E131,VIP!$A$2:$O8804,8,FALSE)</f>
        <v>Si</v>
      </c>
      <c r="J131" s="96" t="str">
        <f>VLOOKUP(E131,VIP!$A$2:$O8754,8,FALSE)</f>
        <v>Si</v>
      </c>
      <c r="K131" s="96" t="str">
        <f>VLOOKUP(E131,VIP!$A$2:$O12328,6,0)</f>
        <v>NO</v>
      </c>
      <c r="L131" s="98" t="s">
        <v>2228</v>
      </c>
      <c r="M131" s="99" t="s">
        <v>2469</v>
      </c>
      <c r="N131" s="99" t="s">
        <v>2476</v>
      </c>
      <c r="O131" s="96" t="s">
        <v>2478</v>
      </c>
      <c r="P131" s="127"/>
      <c r="Q131" s="100" t="s">
        <v>2228</v>
      </c>
    </row>
    <row r="132" spans="1:17" s="101" customFormat="1" ht="18" x14ac:dyDescent="0.25">
      <c r="A132" s="96" t="str">
        <f>VLOOKUP(E132,'LISTADO ATM'!$A$2:$C$901,3,0)</f>
        <v>DISTRITO NACIONAL</v>
      </c>
      <c r="B132" s="112" t="s">
        <v>2606</v>
      </c>
      <c r="C132" s="97">
        <v>44270.623668981483</v>
      </c>
      <c r="D132" s="96" t="s">
        <v>2189</v>
      </c>
      <c r="E132" s="105">
        <v>238</v>
      </c>
      <c r="F132" s="96" t="str">
        <f>VLOOKUP(E132,VIP!$A$2:$O11917,2,0)</f>
        <v>DRBR238</v>
      </c>
      <c r="G132" s="96" t="str">
        <f>VLOOKUP(E132,'LISTADO ATM'!$A$2:$B$900,2,0)</f>
        <v xml:space="preserve">ATM Multicentro La Sirena Charles de Gaulle </v>
      </c>
      <c r="H132" s="96" t="str">
        <f>VLOOKUP(E132,VIP!$A$2:$O16838,7,FALSE)</f>
        <v>Si</v>
      </c>
      <c r="I132" s="96" t="str">
        <f>VLOOKUP(E132,VIP!$A$2:$O8803,8,FALSE)</f>
        <v>Si</v>
      </c>
      <c r="J132" s="96" t="str">
        <f>VLOOKUP(E132,VIP!$A$2:$O8753,8,FALSE)</f>
        <v>Si</v>
      </c>
      <c r="K132" s="96" t="str">
        <f>VLOOKUP(E132,VIP!$A$2:$O12327,6,0)</f>
        <v>No</v>
      </c>
      <c r="L132" s="98" t="s">
        <v>2492</v>
      </c>
      <c r="M132" s="99" t="s">
        <v>2469</v>
      </c>
      <c r="N132" s="99" t="s">
        <v>2476</v>
      </c>
      <c r="O132" s="96" t="s">
        <v>2478</v>
      </c>
      <c r="P132" s="127"/>
      <c r="Q132" s="100" t="s">
        <v>2492</v>
      </c>
    </row>
    <row r="133" spans="1:17" s="101" customFormat="1" ht="18" x14ac:dyDescent="0.25">
      <c r="A133" s="96" t="str">
        <f>VLOOKUP(E133,'LISTADO ATM'!$A$2:$C$901,3,0)</f>
        <v>NORTE</v>
      </c>
      <c r="B133" s="112" t="s">
        <v>2605</v>
      </c>
      <c r="C133" s="97">
        <v>44270.625648148147</v>
      </c>
      <c r="D133" s="96" t="s">
        <v>2190</v>
      </c>
      <c r="E133" s="105">
        <v>518</v>
      </c>
      <c r="F133" s="96" t="str">
        <f>VLOOKUP(E133,VIP!$A$2:$O11916,2,0)</f>
        <v>DRBR518</v>
      </c>
      <c r="G133" s="96" t="str">
        <f>VLOOKUP(E133,'LISTADO ATM'!$A$2:$B$900,2,0)</f>
        <v xml:space="preserve">ATM Autobanco Los Alamos </v>
      </c>
      <c r="H133" s="96" t="str">
        <f>VLOOKUP(E133,VIP!$A$2:$O16837,7,FALSE)</f>
        <v>Si</v>
      </c>
      <c r="I133" s="96" t="str">
        <f>VLOOKUP(E133,VIP!$A$2:$O8802,8,FALSE)</f>
        <v>Si</v>
      </c>
      <c r="J133" s="96" t="str">
        <f>VLOOKUP(E133,VIP!$A$2:$O8752,8,FALSE)</f>
        <v>Si</v>
      </c>
      <c r="K133" s="96" t="str">
        <f>VLOOKUP(E133,VIP!$A$2:$O12326,6,0)</f>
        <v>NO</v>
      </c>
      <c r="L133" s="98" t="s">
        <v>2228</v>
      </c>
      <c r="M133" s="99" t="s">
        <v>2469</v>
      </c>
      <c r="N133" s="99" t="s">
        <v>2476</v>
      </c>
      <c r="O133" s="96" t="s">
        <v>2493</v>
      </c>
      <c r="P133" s="127"/>
      <c r="Q133" s="100" t="s">
        <v>2228</v>
      </c>
    </row>
    <row r="134" spans="1:17" s="101" customFormat="1" ht="18" x14ac:dyDescent="0.25">
      <c r="A134" s="96" t="str">
        <f>VLOOKUP(E134,'LISTADO ATM'!$A$2:$C$901,3,0)</f>
        <v>NORTE</v>
      </c>
      <c r="B134" s="112" t="s">
        <v>2610</v>
      </c>
      <c r="C134" s="97">
        <v>44270.626273148147</v>
      </c>
      <c r="D134" s="96" t="s">
        <v>2501</v>
      </c>
      <c r="E134" s="105">
        <v>520</v>
      </c>
      <c r="F134" s="96" t="str">
        <f>VLOOKUP(E134,VIP!$A$2:$O11921,2,0)</f>
        <v>DRBR520</v>
      </c>
      <c r="G134" s="96" t="str">
        <f>VLOOKUP(E134,'LISTADO ATM'!$A$2:$B$900,2,0)</f>
        <v xml:space="preserve">ATM Cooperativa Navarrete (COOPNAVA) </v>
      </c>
      <c r="H134" s="96" t="str">
        <f>VLOOKUP(E134,VIP!$A$2:$O16842,7,FALSE)</f>
        <v>Si</v>
      </c>
      <c r="I134" s="96" t="str">
        <f>VLOOKUP(E134,VIP!$A$2:$O8807,8,FALSE)</f>
        <v>Si</v>
      </c>
      <c r="J134" s="96" t="str">
        <f>VLOOKUP(E134,VIP!$A$2:$O8757,8,FALSE)</f>
        <v>Si</v>
      </c>
      <c r="K134" s="96" t="str">
        <f>VLOOKUP(E134,VIP!$A$2:$O12331,6,0)</f>
        <v>NO</v>
      </c>
      <c r="L134" s="98" t="s">
        <v>2614</v>
      </c>
      <c r="M134" s="167" t="s">
        <v>2549</v>
      </c>
      <c r="N134" s="99" t="s">
        <v>2574</v>
      </c>
      <c r="O134" s="96" t="s">
        <v>2576</v>
      </c>
      <c r="P134" s="127" t="s">
        <v>2580</v>
      </c>
      <c r="Q134" s="166" t="s">
        <v>2614</v>
      </c>
    </row>
    <row r="135" spans="1:17" s="101" customFormat="1" ht="18" x14ac:dyDescent="0.25">
      <c r="A135" s="96" t="str">
        <f>VLOOKUP(E135,'LISTADO ATM'!$A$2:$C$901,3,0)</f>
        <v>DISTRITO NACIONAL</v>
      </c>
      <c r="B135" s="112" t="s">
        <v>2604</v>
      </c>
      <c r="C135" s="97">
        <v>44270.626689814817</v>
      </c>
      <c r="D135" s="96" t="s">
        <v>2189</v>
      </c>
      <c r="E135" s="105">
        <v>931</v>
      </c>
      <c r="F135" s="96" t="str">
        <f>VLOOKUP(E135,VIP!$A$2:$O11915,2,0)</f>
        <v>DRBR24N</v>
      </c>
      <c r="G135" s="96" t="str">
        <f>VLOOKUP(E135,'LISTADO ATM'!$A$2:$B$900,2,0)</f>
        <v xml:space="preserve">ATM Autobanco Luperón I </v>
      </c>
      <c r="H135" s="96" t="str">
        <f>VLOOKUP(E135,VIP!$A$2:$O16836,7,FALSE)</f>
        <v>Si</v>
      </c>
      <c r="I135" s="96" t="str">
        <f>VLOOKUP(E135,VIP!$A$2:$O8801,8,FALSE)</f>
        <v>Si</v>
      </c>
      <c r="J135" s="96" t="str">
        <f>VLOOKUP(E135,VIP!$A$2:$O8751,8,FALSE)</f>
        <v>Si</v>
      </c>
      <c r="K135" s="96" t="str">
        <f>VLOOKUP(E135,VIP!$A$2:$O12325,6,0)</f>
        <v>NO</v>
      </c>
      <c r="L135" s="98" t="s">
        <v>2492</v>
      </c>
      <c r="M135" s="99" t="s">
        <v>2469</v>
      </c>
      <c r="N135" s="99" t="s">
        <v>2476</v>
      </c>
      <c r="O135" s="96" t="s">
        <v>2478</v>
      </c>
      <c r="P135" s="127"/>
      <c r="Q135" s="100" t="s">
        <v>2492</v>
      </c>
    </row>
    <row r="136" spans="1:17" s="101" customFormat="1" ht="18" x14ac:dyDescent="0.25">
      <c r="A136" s="96" t="str">
        <f>VLOOKUP(E136,'LISTADO ATM'!$A$2:$C$901,3,0)</f>
        <v>DISTRITO NACIONAL</v>
      </c>
      <c r="B136" s="112" t="s">
        <v>2603</v>
      </c>
      <c r="C136" s="97">
        <v>44270.627083333333</v>
      </c>
      <c r="D136" s="96" t="s">
        <v>2189</v>
      </c>
      <c r="E136" s="105">
        <v>336</v>
      </c>
      <c r="F136" s="96" t="str">
        <f>VLOOKUP(E136,VIP!$A$2:$O11914,2,0)</f>
        <v>DRBR336</v>
      </c>
      <c r="G136" s="96" t="str">
        <f>VLOOKUP(E136,'LISTADO ATM'!$A$2:$B$900,2,0)</f>
        <v>ATM Instituto Nacional de Cancer (incart)</v>
      </c>
      <c r="H136" s="96" t="str">
        <f>VLOOKUP(E136,VIP!$A$2:$O16835,7,FALSE)</f>
        <v>Si</v>
      </c>
      <c r="I136" s="96" t="str">
        <f>VLOOKUP(E136,VIP!$A$2:$O8800,8,FALSE)</f>
        <v>Si</v>
      </c>
      <c r="J136" s="96" t="str">
        <f>VLOOKUP(E136,VIP!$A$2:$O8750,8,FALSE)</f>
        <v>Si</v>
      </c>
      <c r="K136" s="96" t="str">
        <f>VLOOKUP(E136,VIP!$A$2:$O12324,6,0)</f>
        <v>NO</v>
      </c>
      <c r="L136" s="98" t="s">
        <v>2492</v>
      </c>
      <c r="M136" s="99" t="s">
        <v>2469</v>
      </c>
      <c r="N136" s="99" t="s">
        <v>2476</v>
      </c>
      <c r="O136" s="96" t="s">
        <v>2478</v>
      </c>
      <c r="P136" s="127"/>
      <c r="Q136" s="100" t="s">
        <v>2492</v>
      </c>
    </row>
    <row r="137" spans="1:17" s="101" customFormat="1" ht="18" x14ac:dyDescent="0.25">
      <c r="A137" s="96" t="str">
        <f>VLOOKUP(E137,'LISTADO ATM'!$A$2:$C$901,3,0)</f>
        <v>NORTE</v>
      </c>
      <c r="B137" s="112" t="s">
        <v>2602</v>
      </c>
      <c r="C137" s="97">
        <v>44270.627465277779</v>
      </c>
      <c r="D137" s="96" t="s">
        <v>2190</v>
      </c>
      <c r="E137" s="105">
        <v>796</v>
      </c>
      <c r="F137" s="96" t="str">
        <f>VLOOKUP(E137,VIP!$A$2:$O11913,2,0)</f>
        <v>DRBR155</v>
      </c>
      <c r="G137" s="96" t="str">
        <f>VLOOKUP(E137,'LISTADO ATM'!$A$2:$B$900,2,0)</f>
        <v xml:space="preserve">ATM Oficina Plaza Ventura (Nagua) </v>
      </c>
      <c r="H137" s="96" t="str">
        <f>VLOOKUP(E137,VIP!$A$2:$O16834,7,FALSE)</f>
        <v>Si</v>
      </c>
      <c r="I137" s="96" t="str">
        <f>VLOOKUP(E137,VIP!$A$2:$O8799,8,FALSE)</f>
        <v>Si</v>
      </c>
      <c r="J137" s="96" t="str">
        <f>VLOOKUP(E137,VIP!$A$2:$O8749,8,FALSE)</f>
        <v>Si</v>
      </c>
      <c r="K137" s="96" t="str">
        <f>VLOOKUP(E137,VIP!$A$2:$O12323,6,0)</f>
        <v>SI</v>
      </c>
      <c r="L137" s="98" t="s">
        <v>2492</v>
      </c>
      <c r="M137" s="99" t="s">
        <v>2469</v>
      </c>
      <c r="N137" s="99" t="s">
        <v>2476</v>
      </c>
      <c r="O137" s="96" t="s">
        <v>2493</v>
      </c>
      <c r="P137" s="127"/>
      <c r="Q137" s="100" t="s">
        <v>2492</v>
      </c>
    </row>
    <row r="138" spans="1:17" s="101" customFormat="1" ht="18" x14ac:dyDescent="0.25">
      <c r="A138" s="96" t="str">
        <f>VLOOKUP(E138,'LISTADO ATM'!$A$2:$C$901,3,0)</f>
        <v>SUR</v>
      </c>
      <c r="B138" s="112" t="s">
        <v>2609</v>
      </c>
      <c r="C138" s="97">
        <v>44270.62777777778</v>
      </c>
      <c r="D138" s="96" t="s">
        <v>2501</v>
      </c>
      <c r="E138" s="105">
        <v>873</v>
      </c>
      <c r="F138" s="96" t="str">
        <f>VLOOKUP(E138,VIP!$A$2:$O11920,2,0)</f>
        <v>DRBR873</v>
      </c>
      <c r="G138" s="96" t="str">
        <f>VLOOKUP(E138,'LISTADO ATM'!$A$2:$B$900,2,0)</f>
        <v xml:space="preserve">ATM Centro de Caja San Cristóbal II </v>
      </c>
      <c r="H138" s="96" t="str">
        <f>VLOOKUP(E138,VIP!$A$2:$O16841,7,FALSE)</f>
        <v>Si</v>
      </c>
      <c r="I138" s="96" t="str">
        <f>VLOOKUP(E138,VIP!$A$2:$O8806,8,FALSE)</f>
        <v>Si</v>
      </c>
      <c r="J138" s="96" t="str">
        <f>VLOOKUP(E138,VIP!$A$2:$O8756,8,FALSE)</f>
        <v>Si</v>
      </c>
      <c r="K138" s="96" t="str">
        <f>VLOOKUP(E138,VIP!$A$2:$O12330,6,0)</f>
        <v>SI</v>
      </c>
      <c r="L138" s="98" t="s">
        <v>2614</v>
      </c>
      <c r="M138" s="167" t="s">
        <v>2549</v>
      </c>
      <c r="N138" s="99" t="s">
        <v>2574</v>
      </c>
      <c r="O138" s="96" t="s">
        <v>2576</v>
      </c>
      <c r="P138" s="127" t="s">
        <v>2580</v>
      </c>
      <c r="Q138" s="166" t="s">
        <v>2614</v>
      </c>
    </row>
    <row r="139" spans="1:17" s="101" customFormat="1" ht="18" x14ac:dyDescent="0.25">
      <c r="A139" s="96" t="str">
        <f>VLOOKUP(E139,'LISTADO ATM'!$A$2:$C$901,3,0)</f>
        <v>DISTRITO NACIONAL</v>
      </c>
      <c r="B139" s="112" t="s">
        <v>2601</v>
      </c>
      <c r="C139" s="97">
        <v>44270.627893518518</v>
      </c>
      <c r="D139" s="96" t="s">
        <v>2189</v>
      </c>
      <c r="E139" s="105">
        <v>149</v>
      </c>
      <c r="F139" s="96" t="str">
        <f>VLOOKUP(E139,VIP!$A$2:$O11912,2,0)</f>
        <v>DRBR149</v>
      </c>
      <c r="G139" s="96" t="str">
        <f>VLOOKUP(E139,'LISTADO ATM'!$A$2:$B$900,2,0)</f>
        <v>ATM Estación Metro Concepción</v>
      </c>
      <c r="H139" s="96" t="str">
        <f>VLOOKUP(E139,VIP!$A$2:$O16833,7,FALSE)</f>
        <v>N/A</v>
      </c>
      <c r="I139" s="96" t="str">
        <f>VLOOKUP(E139,VIP!$A$2:$O8798,8,FALSE)</f>
        <v>N/A</v>
      </c>
      <c r="J139" s="96" t="str">
        <f>VLOOKUP(E139,VIP!$A$2:$O8748,8,FALSE)</f>
        <v>N/A</v>
      </c>
      <c r="K139" s="96" t="str">
        <f>VLOOKUP(E139,VIP!$A$2:$O12322,6,0)</f>
        <v>N/A</v>
      </c>
      <c r="L139" s="98" t="s">
        <v>2492</v>
      </c>
      <c r="M139" s="99" t="s">
        <v>2469</v>
      </c>
      <c r="N139" s="99" t="s">
        <v>2476</v>
      </c>
      <c r="O139" s="96" t="s">
        <v>2478</v>
      </c>
      <c r="P139" s="127"/>
      <c r="Q139" s="100" t="s">
        <v>2492</v>
      </c>
    </row>
  </sheetData>
  <autoFilter ref="A4:Q4">
    <sortState ref="A5:Q13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0:B1048576 B38:B50 B19 B1:B4 B55:B58">
    <cfRule type="duplicateValues" dxfId="353" priority="552"/>
  </conditionalFormatting>
  <conditionalFormatting sqref="B140:B1048576 B38:B50 B19 B55:B58">
    <cfRule type="duplicateValues" dxfId="352" priority="503"/>
  </conditionalFormatting>
  <conditionalFormatting sqref="E140:E1048576 E19 E1:E9 E21:E50">
    <cfRule type="duplicateValues" dxfId="351" priority="433"/>
  </conditionalFormatting>
  <conditionalFormatting sqref="E140:E1048576 E19 E5:E9 E21:E50">
    <cfRule type="duplicateValues" dxfId="350" priority="426"/>
  </conditionalFormatting>
  <conditionalFormatting sqref="E140:E1048576 E19 E21:E50 E1:E9">
    <cfRule type="duplicateValues" dxfId="349" priority="336"/>
  </conditionalFormatting>
  <conditionalFormatting sqref="B140:B1048576 B38:B50 B19 B1:B5 B55:B58">
    <cfRule type="duplicateValues" dxfId="348" priority="328"/>
  </conditionalFormatting>
  <conditionalFormatting sqref="B5:B9">
    <cfRule type="duplicateValues" dxfId="347" priority="327"/>
  </conditionalFormatting>
  <conditionalFormatting sqref="B5:B9">
    <cfRule type="duplicateValues" dxfId="346" priority="326"/>
  </conditionalFormatting>
  <conditionalFormatting sqref="B5:B9">
    <cfRule type="duplicateValues" dxfId="345" priority="325"/>
  </conditionalFormatting>
  <conditionalFormatting sqref="B5:B9">
    <cfRule type="duplicateValues" dxfId="344" priority="324"/>
  </conditionalFormatting>
  <conditionalFormatting sqref="B5:B9">
    <cfRule type="duplicateValues" dxfId="343" priority="323"/>
  </conditionalFormatting>
  <conditionalFormatting sqref="B5:B9">
    <cfRule type="duplicateValues" dxfId="342" priority="322"/>
  </conditionalFormatting>
  <conditionalFormatting sqref="B5:B9">
    <cfRule type="duplicateValues" dxfId="341" priority="321"/>
  </conditionalFormatting>
  <conditionalFormatting sqref="B5:B9">
    <cfRule type="duplicateValues" dxfId="340" priority="320"/>
  </conditionalFormatting>
  <conditionalFormatting sqref="B140:B1048576 B38:B50 B19 B1:B9 B55:B58">
    <cfRule type="duplicateValues" dxfId="339" priority="319"/>
  </conditionalFormatting>
  <conditionalFormatting sqref="E140:E1048576 E1:E50">
    <cfRule type="duplicateValues" dxfId="338" priority="177"/>
    <cfRule type="duplicateValues" dxfId="337" priority="302"/>
    <cfRule type="duplicateValues" dxfId="336" priority="304"/>
  </conditionalFormatting>
  <conditionalFormatting sqref="B140:B1048576 B38:B50 B1:B19 B55:B58">
    <cfRule type="duplicateValues" dxfId="335" priority="303"/>
  </conditionalFormatting>
  <conditionalFormatting sqref="B20">
    <cfRule type="duplicateValues" dxfId="334" priority="291"/>
  </conditionalFormatting>
  <conditionalFormatting sqref="B20">
    <cfRule type="duplicateValues" dxfId="333" priority="290"/>
  </conditionalFormatting>
  <conditionalFormatting sqref="E20">
    <cfRule type="duplicateValues" dxfId="332" priority="289"/>
  </conditionalFormatting>
  <conditionalFormatting sqref="E20">
    <cfRule type="duplicateValues" dxfId="331" priority="288"/>
  </conditionalFormatting>
  <conditionalFormatting sqref="E20">
    <cfRule type="duplicateValues" dxfId="330" priority="287"/>
  </conditionalFormatting>
  <conditionalFormatting sqref="B20">
    <cfRule type="duplicateValues" dxfId="329" priority="286"/>
  </conditionalFormatting>
  <conditionalFormatting sqref="B20">
    <cfRule type="duplicateValues" dxfId="328" priority="285"/>
  </conditionalFormatting>
  <conditionalFormatting sqref="E20">
    <cfRule type="duplicateValues" dxfId="327" priority="284"/>
  </conditionalFormatting>
  <conditionalFormatting sqref="E20">
    <cfRule type="duplicateValues" dxfId="326" priority="283"/>
  </conditionalFormatting>
  <conditionalFormatting sqref="E20">
    <cfRule type="duplicateValues" dxfId="325" priority="282"/>
  </conditionalFormatting>
  <conditionalFormatting sqref="E20">
    <cfRule type="duplicateValues" dxfId="324" priority="281"/>
  </conditionalFormatting>
  <conditionalFormatting sqref="E20">
    <cfRule type="duplicateValues" dxfId="323" priority="280"/>
  </conditionalFormatting>
  <conditionalFormatting sqref="B20">
    <cfRule type="duplicateValues" dxfId="322" priority="279"/>
  </conditionalFormatting>
  <conditionalFormatting sqref="B20">
    <cfRule type="duplicateValues" dxfId="321" priority="278"/>
  </conditionalFormatting>
  <conditionalFormatting sqref="B20">
    <cfRule type="duplicateValues" dxfId="320" priority="277"/>
  </conditionalFormatting>
  <conditionalFormatting sqref="B20">
    <cfRule type="duplicateValues" dxfId="319" priority="276"/>
  </conditionalFormatting>
  <conditionalFormatting sqref="B20">
    <cfRule type="duplicateValues" dxfId="318" priority="275"/>
  </conditionalFormatting>
  <conditionalFormatting sqref="B20">
    <cfRule type="duplicateValues" dxfId="317" priority="274"/>
  </conditionalFormatting>
  <conditionalFormatting sqref="B20">
    <cfRule type="duplicateValues" dxfId="316" priority="273"/>
  </conditionalFormatting>
  <conditionalFormatting sqref="B20">
    <cfRule type="duplicateValues" dxfId="315" priority="272"/>
  </conditionalFormatting>
  <conditionalFormatting sqref="B20">
    <cfRule type="duplicateValues" dxfId="314" priority="271"/>
  </conditionalFormatting>
  <conditionalFormatting sqref="E20">
    <cfRule type="duplicateValues" dxfId="313" priority="268"/>
    <cfRule type="duplicateValues" dxfId="312" priority="270"/>
  </conditionalFormatting>
  <conditionalFormatting sqref="B20">
    <cfRule type="duplicateValues" dxfId="311" priority="269"/>
  </conditionalFormatting>
  <conditionalFormatting sqref="E140:E1048576 E1:E50">
    <cfRule type="duplicateValues" dxfId="310" priority="267"/>
  </conditionalFormatting>
  <conditionalFormatting sqref="B21">
    <cfRule type="duplicateValues" dxfId="309" priority="266"/>
  </conditionalFormatting>
  <conditionalFormatting sqref="B21">
    <cfRule type="duplicateValues" dxfId="308" priority="265"/>
  </conditionalFormatting>
  <conditionalFormatting sqref="B21">
    <cfRule type="duplicateValues" dxfId="307" priority="264"/>
  </conditionalFormatting>
  <conditionalFormatting sqref="B21">
    <cfRule type="duplicateValues" dxfId="306" priority="263"/>
  </conditionalFormatting>
  <conditionalFormatting sqref="B21">
    <cfRule type="duplicateValues" dxfId="305" priority="262"/>
  </conditionalFormatting>
  <conditionalFormatting sqref="B21">
    <cfRule type="duplicateValues" dxfId="304" priority="261"/>
  </conditionalFormatting>
  <conditionalFormatting sqref="B21">
    <cfRule type="duplicateValues" dxfId="303" priority="260"/>
  </conditionalFormatting>
  <conditionalFormatting sqref="B21">
    <cfRule type="duplicateValues" dxfId="302" priority="259"/>
  </conditionalFormatting>
  <conditionalFormatting sqref="B21">
    <cfRule type="duplicateValues" dxfId="301" priority="258"/>
  </conditionalFormatting>
  <conditionalFormatting sqref="B21">
    <cfRule type="duplicateValues" dxfId="300" priority="257"/>
  </conditionalFormatting>
  <conditionalFormatting sqref="B21">
    <cfRule type="duplicateValues" dxfId="299" priority="256"/>
  </conditionalFormatting>
  <conditionalFormatting sqref="B21">
    <cfRule type="duplicateValues" dxfId="298" priority="255"/>
  </conditionalFormatting>
  <conditionalFormatting sqref="B21">
    <cfRule type="duplicateValues" dxfId="297" priority="254"/>
  </conditionalFormatting>
  <conditionalFormatting sqref="B21">
    <cfRule type="duplicateValues" dxfId="296" priority="253"/>
  </conditionalFormatting>
  <conditionalFormatting sqref="E24">
    <cfRule type="duplicateValues" dxfId="295" priority="238"/>
  </conditionalFormatting>
  <conditionalFormatting sqref="E24">
    <cfRule type="duplicateValues" dxfId="294" priority="237"/>
  </conditionalFormatting>
  <conditionalFormatting sqref="E24">
    <cfRule type="duplicateValues" dxfId="293" priority="236"/>
  </conditionalFormatting>
  <conditionalFormatting sqref="E24">
    <cfRule type="duplicateValues" dxfId="292" priority="235"/>
  </conditionalFormatting>
  <conditionalFormatting sqref="E24">
    <cfRule type="duplicateValues" dxfId="291" priority="234"/>
  </conditionalFormatting>
  <conditionalFormatting sqref="B24">
    <cfRule type="duplicateValues" dxfId="290" priority="233"/>
  </conditionalFormatting>
  <conditionalFormatting sqref="B24">
    <cfRule type="duplicateValues" dxfId="289" priority="232"/>
  </conditionalFormatting>
  <conditionalFormatting sqref="B24">
    <cfRule type="duplicateValues" dxfId="288" priority="231"/>
  </conditionalFormatting>
  <conditionalFormatting sqref="B24">
    <cfRule type="duplicateValues" dxfId="287" priority="230"/>
  </conditionalFormatting>
  <conditionalFormatting sqref="B24">
    <cfRule type="duplicateValues" dxfId="286" priority="229"/>
  </conditionalFormatting>
  <conditionalFormatting sqref="B24">
    <cfRule type="duplicateValues" dxfId="285" priority="228"/>
  </conditionalFormatting>
  <conditionalFormatting sqref="B24">
    <cfRule type="duplicateValues" dxfId="284" priority="227"/>
  </conditionalFormatting>
  <conditionalFormatting sqref="B24">
    <cfRule type="duplicateValues" dxfId="283" priority="226"/>
  </conditionalFormatting>
  <conditionalFormatting sqref="B24">
    <cfRule type="duplicateValues" dxfId="282" priority="225"/>
  </conditionalFormatting>
  <conditionalFormatting sqref="B24">
    <cfRule type="duplicateValues" dxfId="281" priority="224"/>
  </conditionalFormatting>
  <conditionalFormatting sqref="B24">
    <cfRule type="duplicateValues" dxfId="280" priority="223"/>
  </conditionalFormatting>
  <conditionalFormatting sqref="B24">
    <cfRule type="duplicateValues" dxfId="279" priority="222"/>
  </conditionalFormatting>
  <conditionalFormatting sqref="B24">
    <cfRule type="duplicateValues" dxfId="278" priority="221"/>
  </conditionalFormatting>
  <conditionalFormatting sqref="B24">
    <cfRule type="duplicateValues" dxfId="277" priority="220"/>
  </conditionalFormatting>
  <conditionalFormatting sqref="B25">
    <cfRule type="duplicateValues" dxfId="276" priority="218"/>
  </conditionalFormatting>
  <conditionalFormatting sqref="B25">
    <cfRule type="duplicateValues" dxfId="275" priority="217"/>
  </conditionalFormatting>
  <conditionalFormatting sqref="B25">
    <cfRule type="duplicateValues" dxfId="274" priority="216"/>
  </conditionalFormatting>
  <conditionalFormatting sqref="B25">
    <cfRule type="duplicateValues" dxfId="273" priority="215"/>
  </conditionalFormatting>
  <conditionalFormatting sqref="B25">
    <cfRule type="duplicateValues" dxfId="272" priority="214"/>
  </conditionalFormatting>
  <conditionalFormatting sqref="B25">
    <cfRule type="duplicateValues" dxfId="271" priority="213"/>
  </conditionalFormatting>
  <conditionalFormatting sqref="B25">
    <cfRule type="duplicateValues" dxfId="270" priority="212"/>
  </conditionalFormatting>
  <conditionalFormatting sqref="B25">
    <cfRule type="duplicateValues" dxfId="269" priority="211"/>
  </conditionalFormatting>
  <conditionalFormatting sqref="B25">
    <cfRule type="duplicateValues" dxfId="268" priority="210"/>
  </conditionalFormatting>
  <conditionalFormatting sqref="B25">
    <cfRule type="duplicateValues" dxfId="267" priority="209"/>
  </conditionalFormatting>
  <conditionalFormatting sqref="B25">
    <cfRule type="duplicateValues" dxfId="266" priority="208"/>
  </conditionalFormatting>
  <conditionalFormatting sqref="B25">
    <cfRule type="duplicateValues" dxfId="265" priority="207"/>
  </conditionalFormatting>
  <conditionalFormatting sqref="B25">
    <cfRule type="duplicateValues" dxfId="264" priority="206"/>
  </conditionalFormatting>
  <conditionalFormatting sqref="B26 B28 B30 B32:B33 B35">
    <cfRule type="duplicateValues" dxfId="263" priority="205"/>
  </conditionalFormatting>
  <conditionalFormatting sqref="B26">
    <cfRule type="duplicateValues" dxfId="262" priority="204"/>
  </conditionalFormatting>
  <conditionalFormatting sqref="B26">
    <cfRule type="duplicateValues" dxfId="261" priority="203"/>
  </conditionalFormatting>
  <conditionalFormatting sqref="B26">
    <cfRule type="duplicateValues" dxfId="260" priority="202"/>
  </conditionalFormatting>
  <conditionalFormatting sqref="B26">
    <cfRule type="duplicateValues" dxfId="259" priority="201"/>
  </conditionalFormatting>
  <conditionalFormatting sqref="B26">
    <cfRule type="duplicateValues" dxfId="258" priority="200"/>
  </conditionalFormatting>
  <conditionalFormatting sqref="B26">
    <cfRule type="duplicateValues" dxfId="257" priority="199"/>
  </conditionalFormatting>
  <conditionalFormatting sqref="B26">
    <cfRule type="duplicateValues" dxfId="256" priority="198"/>
  </conditionalFormatting>
  <conditionalFormatting sqref="B26">
    <cfRule type="duplicateValues" dxfId="255" priority="197"/>
  </conditionalFormatting>
  <conditionalFormatting sqref="B26">
    <cfRule type="duplicateValues" dxfId="254" priority="196"/>
  </conditionalFormatting>
  <conditionalFormatting sqref="B26">
    <cfRule type="duplicateValues" dxfId="253" priority="195"/>
  </conditionalFormatting>
  <conditionalFormatting sqref="B26">
    <cfRule type="duplicateValues" dxfId="252" priority="194"/>
  </conditionalFormatting>
  <conditionalFormatting sqref="B26">
    <cfRule type="duplicateValues" dxfId="251" priority="193"/>
  </conditionalFormatting>
  <conditionalFormatting sqref="B26">
    <cfRule type="duplicateValues" dxfId="250" priority="192"/>
  </conditionalFormatting>
  <conditionalFormatting sqref="B140:B1048576 B55:B58 B1:B50">
    <cfRule type="duplicateValues" dxfId="249" priority="176"/>
  </conditionalFormatting>
  <conditionalFormatting sqref="E140:E1048576 E1:E52">
    <cfRule type="duplicateValues" dxfId="248" priority="156"/>
  </conditionalFormatting>
  <conditionalFormatting sqref="B140:B1048576 B55:B58 B1:B52">
    <cfRule type="duplicateValues" dxfId="247" priority="155"/>
  </conditionalFormatting>
  <conditionalFormatting sqref="B53:B54">
    <cfRule type="duplicateValues" dxfId="246" priority="154"/>
  </conditionalFormatting>
  <conditionalFormatting sqref="B53:B54">
    <cfRule type="duplicateValues" dxfId="245" priority="153"/>
  </conditionalFormatting>
  <conditionalFormatting sqref="E53:E54">
    <cfRule type="duplicateValues" dxfId="244" priority="152"/>
  </conditionalFormatting>
  <conditionalFormatting sqref="E53:E54">
    <cfRule type="duplicateValues" dxfId="243" priority="151"/>
  </conditionalFormatting>
  <conditionalFormatting sqref="E53:E54">
    <cfRule type="duplicateValues" dxfId="242" priority="150"/>
  </conditionalFormatting>
  <conditionalFormatting sqref="B53:B54">
    <cfRule type="duplicateValues" dxfId="241" priority="149"/>
  </conditionalFormatting>
  <conditionalFormatting sqref="B53:B54">
    <cfRule type="duplicateValues" dxfId="240" priority="148"/>
  </conditionalFormatting>
  <conditionalFormatting sqref="E53:E54">
    <cfRule type="duplicateValues" dxfId="239" priority="147"/>
  </conditionalFormatting>
  <conditionalFormatting sqref="E53:E54">
    <cfRule type="duplicateValues" dxfId="238" priority="146"/>
  </conditionalFormatting>
  <conditionalFormatting sqref="E53:E54">
    <cfRule type="duplicateValues" dxfId="237" priority="145"/>
  </conditionalFormatting>
  <conditionalFormatting sqref="E53:E54">
    <cfRule type="duplicateValues" dxfId="236" priority="144"/>
  </conditionalFormatting>
  <conditionalFormatting sqref="E53:E54">
    <cfRule type="duplicateValues" dxfId="235" priority="143"/>
  </conditionalFormatting>
  <conditionalFormatting sqref="E53:E54">
    <cfRule type="duplicateValues" dxfId="234" priority="137"/>
    <cfRule type="duplicateValues" dxfId="233" priority="140"/>
    <cfRule type="duplicateValues" dxfId="232" priority="142"/>
  </conditionalFormatting>
  <conditionalFormatting sqref="B53:B54">
    <cfRule type="duplicateValues" dxfId="231" priority="141"/>
  </conditionalFormatting>
  <conditionalFormatting sqref="E53:E54">
    <cfRule type="duplicateValues" dxfId="230" priority="139"/>
  </conditionalFormatting>
  <conditionalFormatting sqref="B53:B54">
    <cfRule type="duplicateValues" dxfId="229" priority="138"/>
  </conditionalFormatting>
  <conditionalFormatting sqref="B53:B54">
    <cfRule type="duplicateValues" dxfId="228" priority="136"/>
  </conditionalFormatting>
  <conditionalFormatting sqref="E53:E54">
    <cfRule type="duplicateValues" dxfId="227" priority="135"/>
  </conditionalFormatting>
  <conditionalFormatting sqref="B53:B54">
    <cfRule type="duplicateValues" dxfId="226" priority="134"/>
  </conditionalFormatting>
  <conditionalFormatting sqref="E140:E1048576 E1:E54">
    <cfRule type="duplicateValues" dxfId="225" priority="133"/>
  </conditionalFormatting>
  <conditionalFormatting sqref="B140:B1048576 B1:B58">
    <cfRule type="duplicateValues" dxfId="224" priority="132"/>
  </conditionalFormatting>
  <conditionalFormatting sqref="B59:B62">
    <cfRule type="duplicateValues" dxfId="223" priority="109"/>
  </conditionalFormatting>
  <conditionalFormatting sqref="B59:B62">
    <cfRule type="duplicateValues" dxfId="222" priority="108"/>
  </conditionalFormatting>
  <conditionalFormatting sqref="B59:B62">
    <cfRule type="duplicateValues" dxfId="221" priority="107"/>
  </conditionalFormatting>
  <conditionalFormatting sqref="B59:B62">
    <cfRule type="duplicateValues" dxfId="220" priority="106"/>
  </conditionalFormatting>
  <conditionalFormatting sqref="B59:B62">
    <cfRule type="duplicateValues" dxfId="219" priority="105"/>
  </conditionalFormatting>
  <conditionalFormatting sqref="B59:B62">
    <cfRule type="duplicateValues" dxfId="218" priority="104"/>
  </conditionalFormatting>
  <conditionalFormatting sqref="B59:B62">
    <cfRule type="duplicateValues" dxfId="217" priority="103"/>
  </conditionalFormatting>
  <conditionalFormatting sqref="B59:B62">
    <cfRule type="duplicateValues" dxfId="216" priority="102"/>
  </conditionalFormatting>
  <conditionalFormatting sqref="B59:B62">
    <cfRule type="duplicateValues" dxfId="215" priority="101"/>
  </conditionalFormatting>
  <conditionalFormatting sqref="B59:B62">
    <cfRule type="duplicateValues" dxfId="214" priority="100"/>
  </conditionalFormatting>
  <conditionalFormatting sqref="B59:B62">
    <cfRule type="duplicateValues" dxfId="213" priority="99"/>
  </conditionalFormatting>
  <conditionalFormatting sqref="B59:B62">
    <cfRule type="duplicateValues" dxfId="212" priority="98"/>
  </conditionalFormatting>
  <conditionalFormatting sqref="B59:B62">
    <cfRule type="duplicateValues" dxfId="211" priority="97"/>
  </conditionalFormatting>
  <conditionalFormatting sqref="B59:B62">
    <cfRule type="duplicateValues" dxfId="210" priority="96"/>
  </conditionalFormatting>
  <conditionalFormatting sqref="B59:B62">
    <cfRule type="duplicateValues" dxfId="209" priority="95"/>
  </conditionalFormatting>
  <conditionalFormatting sqref="B59:B62">
    <cfRule type="duplicateValues" dxfId="208" priority="94"/>
  </conditionalFormatting>
  <conditionalFormatting sqref="E59:E62">
    <cfRule type="duplicateValues" dxfId="207" priority="93"/>
  </conditionalFormatting>
  <conditionalFormatting sqref="E59:E62">
    <cfRule type="duplicateValues" dxfId="206" priority="92"/>
  </conditionalFormatting>
  <conditionalFormatting sqref="E59:E62">
    <cfRule type="duplicateValues" dxfId="205" priority="91"/>
  </conditionalFormatting>
  <conditionalFormatting sqref="E59:E62">
    <cfRule type="duplicateValues" dxfId="204" priority="90"/>
  </conditionalFormatting>
  <conditionalFormatting sqref="E59:E62">
    <cfRule type="duplicateValues" dxfId="203" priority="89"/>
  </conditionalFormatting>
  <conditionalFormatting sqref="E59:E62">
    <cfRule type="duplicateValues" dxfId="202" priority="88"/>
  </conditionalFormatting>
  <conditionalFormatting sqref="E59:E62">
    <cfRule type="duplicateValues" dxfId="201" priority="87"/>
  </conditionalFormatting>
  <conditionalFormatting sqref="E59:E62">
    <cfRule type="duplicateValues" dxfId="200" priority="86"/>
  </conditionalFormatting>
  <conditionalFormatting sqref="E59:E62">
    <cfRule type="duplicateValues" dxfId="199" priority="82"/>
    <cfRule type="duplicateValues" dxfId="198" priority="84"/>
    <cfRule type="duplicateValues" dxfId="197" priority="85"/>
  </conditionalFormatting>
  <conditionalFormatting sqref="E59:E62">
    <cfRule type="duplicateValues" dxfId="196" priority="83"/>
  </conditionalFormatting>
  <conditionalFormatting sqref="E59:E62">
    <cfRule type="duplicateValues" dxfId="195" priority="81"/>
  </conditionalFormatting>
  <conditionalFormatting sqref="E59:E62">
    <cfRule type="duplicateValues" dxfId="194" priority="80"/>
  </conditionalFormatting>
  <conditionalFormatting sqref="E5:E9">
    <cfRule type="duplicateValues" dxfId="193" priority="120994"/>
  </conditionalFormatting>
  <conditionalFormatting sqref="B5">
    <cfRule type="duplicateValues" dxfId="192" priority="120995"/>
  </conditionalFormatting>
  <conditionalFormatting sqref="B22:B23">
    <cfRule type="duplicateValues" dxfId="191" priority="121044"/>
  </conditionalFormatting>
  <conditionalFormatting sqref="E140:E1048576 E1:E84">
    <cfRule type="duplicateValues" dxfId="190" priority="44"/>
  </conditionalFormatting>
  <conditionalFormatting sqref="B36:B37">
    <cfRule type="duplicateValues" dxfId="189" priority="121327"/>
  </conditionalFormatting>
  <conditionalFormatting sqref="B55:B58">
    <cfRule type="duplicateValues" dxfId="188" priority="121414"/>
  </conditionalFormatting>
  <conditionalFormatting sqref="E55:E58">
    <cfRule type="duplicateValues" dxfId="187" priority="121422"/>
  </conditionalFormatting>
  <conditionalFormatting sqref="E55:E58">
    <cfRule type="duplicateValues" dxfId="186" priority="121430"/>
    <cfRule type="duplicateValues" dxfId="185" priority="121431"/>
    <cfRule type="duplicateValues" dxfId="184" priority="121432"/>
  </conditionalFormatting>
  <conditionalFormatting sqref="B63:B67">
    <cfRule type="duplicateValues" dxfId="183" priority="121519"/>
  </conditionalFormatting>
  <conditionalFormatting sqref="E63:E67">
    <cfRule type="duplicateValues" dxfId="182" priority="121521"/>
  </conditionalFormatting>
  <conditionalFormatting sqref="E63:E67">
    <cfRule type="duplicateValues" dxfId="181" priority="121523"/>
    <cfRule type="duplicateValues" dxfId="180" priority="121524"/>
    <cfRule type="duplicateValues" dxfId="179" priority="121525"/>
  </conditionalFormatting>
  <conditionalFormatting sqref="B68:B84">
    <cfRule type="duplicateValues" dxfId="178" priority="121564"/>
  </conditionalFormatting>
  <conditionalFormatting sqref="E68:E84">
    <cfRule type="duplicateValues" dxfId="177" priority="121566"/>
  </conditionalFormatting>
  <conditionalFormatting sqref="E68:E84">
    <cfRule type="duplicateValues" dxfId="176" priority="121568"/>
    <cfRule type="duplicateValues" dxfId="175" priority="121569"/>
    <cfRule type="duplicateValues" dxfId="174" priority="121570"/>
  </conditionalFormatting>
  <conditionalFormatting sqref="E100">
    <cfRule type="duplicateValues" dxfId="173" priority="37"/>
  </conditionalFormatting>
  <conditionalFormatting sqref="B100">
    <cfRule type="duplicateValues" dxfId="172" priority="36"/>
  </conditionalFormatting>
  <conditionalFormatting sqref="E100">
    <cfRule type="duplicateValues" dxfId="171" priority="35"/>
  </conditionalFormatting>
  <conditionalFormatting sqref="E100">
    <cfRule type="duplicateValues" dxfId="170" priority="32"/>
    <cfRule type="duplicateValues" dxfId="169" priority="33"/>
    <cfRule type="duplicateValues" dxfId="168" priority="34"/>
  </conditionalFormatting>
  <conditionalFormatting sqref="E140:E1048576 E1:E111">
    <cfRule type="duplicateValues" dxfId="167" priority="25"/>
  </conditionalFormatting>
  <conditionalFormatting sqref="B10:B19">
    <cfRule type="duplicateValues" dxfId="166" priority="121626"/>
  </conditionalFormatting>
  <conditionalFormatting sqref="E85:E99">
    <cfRule type="duplicateValues" dxfId="165" priority="121719"/>
  </conditionalFormatting>
  <conditionalFormatting sqref="B85:B99">
    <cfRule type="duplicateValues" dxfId="164" priority="121721"/>
  </conditionalFormatting>
  <conditionalFormatting sqref="E85:E99">
    <cfRule type="duplicateValues" dxfId="163" priority="121725"/>
    <cfRule type="duplicateValues" dxfId="162" priority="121726"/>
    <cfRule type="duplicateValues" dxfId="161" priority="121727"/>
  </conditionalFormatting>
  <conditionalFormatting sqref="E140:E1048576 E1:E135">
    <cfRule type="duplicateValues" dxfId="160" priority="10"/>
  </conditionalFormatting>
  <conditionalFormatting sqref="E136:E139">
    <cfRule type="duplicateValues" dxfId="159" priority="9"/>
  </conditionalFormatting>
  <conditionalFormatting sqref="B136:B139">
    <cfRule type="duplicateValues" dxfId="158" priority="8"/>
  </conditionalFormatting>
  <conditionalFormatting sqref="E136:E139">
    <cfRule type="duplicateValues" dxfId="157" priority="7"/>
  </conditionalFormatting>
  <conditionalFormatting sqref="E136:E139">
    <cfRule type="duplicateValues" dxfId="156" priority="4"/>
    <cfRule type="duplicateValues" dxfId="155" priority="5"/>
    <cfRule type="duplicateValues" dxfId="154" priority="6"/>
  </conditionalFormatting>
  <conditionalFormatting sqref="E136:E139">
    <cfRule type="duplicateValues" dxfId="153" priority="3"/>
  </conditionalFormatting>
  <conditionalFormatting sqref="E136:E139">
    <cfRule type="duplicateValues" dxfId="152" priority="2"/>
  </conditionalFormatting>
  <conditionalFormatting sqref="E1:E1048576">
    <cfRule type="duplicateValues" dxfId="151" priority="1"/>
  </conditionalFormatting>
  <conditionalFormatting sqref="B25 B27 B29 B31:B50">
    <cfRule type="duplicateValues" dxfId="150" priority="121923"/>
  </conditionalFormatting>
  <conditionalFormatting sqref="E10:E50">
    <cfRule type="duplicateValues" dxfId="149" priority="121928"/>
  </conditionalFormatting>
  <conditionalFormatting sqref="B51:B52">
    <cfRule type="duplicateValues" dxfId="148" priority="121975"/>
  </conditionalFormatting>
  <conditionalFormatting sqref="E51:E52">
    <cfRule type="duplicateValues" dxfId="147" priority="121977"/>
  </conditionalFormatting>
  <conditionalFormatting sqref="E51:E52">
    <cfRule type="duplicateValues" dxfId="146" priority="121979"/>
    <cfRule type="duplicateValues" dxfId="145" priority="121980"/>
    <cfRule type="duplicateValues" dxfId="144" priority="121981"/>
  </conditionalFormatting>
  <conditionalFormatting sqref="E101:E111">
    <cfRule type="duplicateValues" dxfId="143" priority="122021"/>
  </conditionalFormatting>
  <conditionalFormatting sqref="B101:B111">
    <cfRule type="duplicateValues" dxfId="142" priority="122023"/>
  </conditionalFormatting>
  <conditionalFormatting sqref="E101:E111">
    <cfRule type="duplicateValues" dxfId="141" priority="122027"/>
    <cfRule type="duplicateValues" dxfId="140" priority="122028"/>
    <cfRule type="duplicateValues" dxfId="139" priority="122029"/>
  </conditionalFormatting>
  <conditionalFormatting sqref="E112:E128">
    <cfRule type="duplicateValues" dxfId="138" priority="122070"/>
  </conditionalFormatting>
  <conditionalFormatting sqref="B112:B128">
    <cfRule type="duplicateValues" dxfId="137" priority="122072"/>
  </conditionalFormatting>
  <conditionalFormatting sqref="E112:E128">
    <cfRule type="duplicateValues" dxfId="136" priority="122076"/>
    <cfRule type="duplicateValues" dxfId="135" priority="122077"/>
    <cfRule type="duplicateValues" dxfId="134" priority="122078"/>
  </conditionalFormatting>
  <conditionalFormatting sqref="E129:E135">
    <cfRule type="duplicateValues" dxfId="133" priority="122119"/>
  </conditionalFormatting>
  <conditionalFormatting sqref="B129:B135">
    <cfRule type="duplicateValues" dxfId="132" priority="122121"/>
  </conditionalFormatting>
  <conditionalFormatting sqref="E129:E135">
    <cfRule type="duplicateValues" dxfId="131" priority="122125"/>
    <cfRule type="duplicateValues" dxfId="130" priority="122126"/>
    <cfRule type="duplicateValues" dxfId="129" priority="12212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4"/>
  <sheetViews>
    <sheetView topLeftCell="A62" zoomScale="85" zoomScaleNormal="85" workbookViewId="0">
      <selection activeCell="B105" sqref="B105"/>
    </sheetView>
  </sheetViews>
  <sheetFormatPr baseColWidth="10" defaultColWidth="52.7109375" defaultRowHeight="15" x14ac:dyDescent="0.25"/>
  <cols>
    <col min="1" max="1" width="26.42578125" style="101" bestFit="1" customWidth="1"/>
    <col min="2" max="2" width="20.42578125" style="109" bestFit="1" customWidth="1"/>
    <col min="3" max="3" width="52.7109375" style="101"/>
    <col min="4" max="4" width="40.7109375" style="101" bestFit="1" customWidth="1"/>
    <col min="5" max="5" width="13.42578125" style="101" bestFit="1" customWidth="1"/>
    <col min="6" max="16384" width="52.7109375" style="101"/>
  </cols>
  <sheetData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53" t="s">
        <v>2474</v>
      </c>
      <c r="B3" s="154"/>
      <c r="C3" s="154"/>
      <c r="D3" s="154"/>
      <c r="E3" s="155"/>
    </row>
    <row r="4" spans="1:5" ht="18" x14ac:dyDescent="0.25">
      <c r="B4" s="102"/>
      <c r="C4" s="102"/>
      <c r="D4" s="102"/>
      <c r="E4" s="118"/>
    </row>
    <row r="5" spans="1:5" ht="18.75" thickBot="1" x14ac:dyDescent="0.3">
      <c r="A5" s="115" t="s">
        <v>2423</v>
      </c>
      <c r="B5" s="117">
        <v>44269.708333333336</v>
      </c>
      <c r="C5" s="102"/>
      <c r="D5" s="102"/>
      <c r="E5" s="119"/>
    </row>
    <row r="6" spans="1:5" ht="18.75" thickBot="1" x14ac:dyDescent="0.3">
      <c r="A6" s="115" t="s">
        <v>2424</v>
      </c>
      <c r="B6" s="117">
        <v>44270.25</v>
      </c>
      <c r="C6" s="116"/>
      <c r="D6" s="102"/>
      <c r="E6" s="119"/>
    </row>
    <row r="7" spans="1:5" ht="18" x14ac:dyDescent="0.25">
      <c r="B7" s="102"/>
      <c r="C7" s="102"/>
      <c r="D7" s="102"/>
      <c r="E7" s="121"/>
    </row>
    <row r="8" spans="1:5" ht="18" x14ac:dyDescent="0.25">
      <c r="A8" s="147" t="s">
        <v>2425</v>
      </c>
      <c r="B8" s="148"/>
      <c r="C8" s="148"/>
      <c r="D8" s="148"/>
      <c r="E8" s="149"/>
    </row>
    <row r="9" spans="1:5" ht="18" x14ac:dyDescent="0.25">
      <c r="A9" s="103" t="s">
        <v>15</v>
      </c>
      <c r="B9" s="104" t="s">
        <v>2426</v>
      </c>
      <c r="C9" s="103" t="s">
        <v>46</v>
      </c>
      <c r="D9" s="120" t="s">
        <v>2432</v>
      </c>
      <c r="E9" s="120" t="s">
        <v>2427</v>
      </c>
    </row>
    <row r="10" spans="1:5" ht="18" x14ac:dyDescent="0.25">
      <c r="A10" s="110" t="str">
        <f>VLOOKUP(B10,'[1]LISTADO ATM'!$A$2:$C$820,3,0)</f>
        <v>DISTRITO NACIONAL</v>
      </c>
      <c r="B10" s="105">
        <v>971</v>
      </c>
      <c r="C10" s="105" t="str">
        <f>VLOOKUP(B10,'[1]LISTADO ATM'!$A$2:$B$820,2,0)</f>
        <v xml:space="preserve">ATM Club Banreservas I </v>
      </c>
      <c r="D10" s="126" t="s">
        <v>2496</v>
      </c>
      <c r="E10" s="112">
        <v>335820859</v>
      </c>
    </row>
    <row r="11" spans="1:5" ht="18" x14ac:dyDescent="0.25">
      <c r="A11" s="110" t="str">
        <f>VLOOKUP(B11,'[1]LISTADO ATM'!$A$2:$C$820,3,0)</f>
        <v>SUR</v>
      </c>
      <c r="B11" s="105">
        <v>6</v>
      </c>
      <c r="C11" s="105" t="str">
        <f>VLOOKUP(B11,'[1]LISTADO ATM'!$A$2:$B$820,2,0)</f>
        <v xml:space="preserve">ATM Plaza WAO San Juan </v>
      </c>
      <c r="D11" s="126" t="s">
        <v>2496</v>
      </c>
      <c r="E11" s="112">
        <v>335820934</v>
      </c>
    </row>
    <row r="12" spans="1:5" ht="18" x14ac:dyDescent="0.25">
      <c r="A12" s="110" t="str">
        <f>VLOOKUP(B12,'[1]LISTADO ATM'!$A$2:$C$820,3,0)</f>
        <v>DISTRITO NACIONAL</v>
      </c>
      <c r="B12" s="105">
        <v>911</v>
      </c>
      <c r="C12" s="105" t="str">
        <f>VLOOKUP(B12,'[1]LISTADO ATM'!$A$2:$B$820,2,0)</f>
        <v xml:space="preserve">ATM Oficina Venezuela II </v>
      </c>
      <c r="D12" s="126" t="s">
        <v>2496</v>
      </c>
      <c r="E12" s="112" t="s">
        <v>2529</v>
      </c>
    </row>
    <row r="13" spans="1:5" ht="18" x14ac:dyDescent="0.25">
      <c r="A13" s="110" t="str">
        <f>VLOOKUP(B13,'[1]LISTADO ATM'!$A$2:$C$820,3,0)</f>
        <v>DISTRITO NACIONAL</v>
      </c>
      <c r="B13" s="105">
        <v>938</v>
      </c>
      <c r="C13" s="105" t="str">
        <f>VLOOKUP(B13,'[1]LISTADO ATM'!$A$2:$B$820,2,0)</f>
        <v xml:space="preserve">ATM Autobanco Oficina Filadelfia Plaza </v>
      </c>
      <c r="D13" s="126" t="s">
        <v>2496</v>
      </c>
      <c r="E13" s="112" t="s">
        <v>2528</v>
      </c>
    </row>
    <row r="14" spans="1:5" ht="18" x14ac:dyDescent="0.25">
      <c r="A14" s="110" t="str">
        <f>VLOOKUP(B14,'[1]LISTADO ATM'!$A$2:$C$820,3,0)</f>
        <v>DISTRITO NACIONAL</v>
      </c>
      <c r="B14" s="105">
        <v>714</v>
      </c>
      <c r="C14" s="105" t="str">
        <f>VLOOKUP(B14,'[1]LISTADO ATM'!$A$2:$B$820,2,0)</f>
        <v xml:space="preserve">ATM Hospital de Herrera </v>
      </c>
      <c r="D14" s="126" t="s">
        <v>2496</v>
      </c>
      <c r="E14" s="112" t="s">
        <v>2527</v>
      </c>
    </row>
    <row r="15" spans="1:5" ht="18" x14ac:dyDescent="0.25">
      <c r="A15" s="110" t="str">
        <f>VLOOKUP(B15,'[1]LISTADO ATM'!$A$2:$C$820,3,0)</f>
        <v>DISTRITO NACIONAL</v>
      </c>
      <c r="B15" s="105">
        <v>577</v>
      </c>
      <c r="C15" s="105" t="str">
        <f>VLOOKUP(B15,'[1]LISTADO ATM'!$A$2:$B$820,2,0)</f>
        <v xml:space="preserve">ATM Olé Ave. Duarte </v>
      </c>
      <c r="D15" s="126" t="s">
        <v>2496</v>
      </c>
      <c r="E15" s="112" t="s">
        <v>2525</v>
      </c>
    </row>
    <row r="16" spans="1:5" ht="18" x14ac:dyDescent="0.25">
      <c r="A16" s="110" t="str">
        <f>VLOOKUP(B16,'[1]LISTADO ATM'!$A$2:$C$820,3,0)</f>
        <v>ESTE</v>
      </c>
      <c r="B16" s="105">
        <v>521</v>
      </c>
      <c r="C16" s="105" t="str">
        <f>VLOOKUP(B16,'[1]LISTADO ATM'!$A$2:$B$820,2,0)</f>
        <v xml:space="preserve">ATM UNP Bayahibe (La Romana) </v>
      </c>
      <c r="D16" s="126" t="s">
        <v>2496</v>
      </c>
      <c r="E16" s="112" t="s">
        <v>2561</v>
      </c>
    </row>
    <row r="17" spans="1:5" ht="18" x14ac:dyDescent="0.25">
      <c r="A17" s="110" t="str">
        <f>VLOOKUP(B17,'[1]LISTADO ATM'!$A$2:$C$820,3,0)</f>
        <v>DISTRITO NACIONAL</v>
      </c>
      <c r="B17" s="105">
        <v>572</v>
      </c>
      <c r="C17" s="105" t="str">
        <f>VLOOKUP(B17,'[1]LISTADO ATM'!$A$2:$B$820,2,0)</f>
        <v xml:space="preserve">ATM Olé Ovando </v>
      </c>
      <c r="D17" s="126" t="s">
        <v>2496</v>
      </c>
      <c r="E17" s="112" t="s">
        <v>2526</v>
      </c>
    </row>
    <row r="18" spans="1:5" ht="18" x14ac:dyDescent="0.25">
      <c r="A18" s="110" t="str">
        <f>VLOOKUP(B18,'[1]LISTADO ATM'!$A$2:$C$820,3,0)</f>
        <v>DISTRITO NACIONAL</v>
      </c>
      <c r="B18" s="105">
        <v>494</v>
      </c>
      <c r="C18" s="105" t="str">
        <f>VLOOKUP(B18,'[1]LISTADO ATM'!$A$2:$B$820,2,0)</f>
        <v xml:space="preserve">ATM Oficina Blue Mall </v>
      </c>
      <c r="D18" s="126" t="s">
        <v>2496</v>
      </c>
      <c r="E18" s="112">
        <v>335820761</v>
      </c>
    </row>
    <row r="19" spans="1:5" ht="18" x14ac:dyDescent="0.25">
      <c r="A19" s="110" t="str">
        <f>VLOOKUP(B19,'[1]LISTADO ATM'!$A$2:$C$820,3,0)</f>
        <v>DISTRITO NACIONAL</v>
      </c>
      <c r="B19" s="105">
        <v>554</v>
      </c>
      <c r="C19" s="105" t="str">
        <f>VLOOKUP(B19,'[1]LISTADO ATM'!$A$2:$B$820,2,0)</f>
        <v xml:space="preserve">ATM Oficina Isabel La Católica I </v>
      </c>
      <c r="D19" s="126" t="s">
        <v>2496</v>
      </c>
      <c r="E19" s="112">
        <v>335820838</v>
      </c>
    </row>
    <row r="20" spans="1:5" ht="18" x14ac:dyDescent="0.25">
      <c r="A20" s="110" t="str">
        <f>VLOOKUP(B20,'[1]LISTADO ATM'!$A$2:$C$820,3,0)</f>
        <v>NORTE</v>
      </c>
      <c r="B20" s="105">
        <v>712</v>
      </c>
      <c r="C20" s="105" t="str">
        <f>VLOOKUP(B20,'[1]LISTADO ATM'!$A$2:$B$820,2,0)</f>
        <v xml:space="preserve">ATM Oficina Imbert </v>
      </c>
      <c r="D20" s="126" t="s">
        <v>2496</v>
      </c>
      <c r="E20" s="112">
        <v>335820852</v>
      </c>
    </row>
    <row r="21" spans="1:5" ht="18" x14ac:dyDescent="0.25">
      <c r="A21" s="110" t="str">
        <f>VLOOKUP(B21,'[1]LISTADO ATM'!$A$2:$C$820,3,0)</f>
        <v>DISTRITO NACIONAL</v>
      </c>
      <c r="B21" s="105">
        <v>566</v>
      </c>
      <c r="C21" s="105" t="str">
        <f>VLOOKUP(B21,'[1]LISTADO ATM'!$A$2:$B$820,2,0)</f>
        <v xml:space="preserve">ATM Hiper Olé Aut. Duarte </v>
      </c>
      <c r="D21" s="126" t="s">
        <v>2496</v>
      </c>
      <c r="E21" s="112">
        <v>335820860</v>
      </c>
    </row>
    <row r="22" spans="1:5" ht="18" x14ac:dyDescent="0.25">
      <c r="A22" s="110" t="str">
        <f>VLOOKUP(B22,'[1]LISTADO ATM'!$A$2:$C$820,3,0)</f>
        <v>ESTE</v>
      </c>
      <c r="B22" s="105">
        <v>268</v>
      </c>
      <c r="C22" s="105" t="str">
        <f>VLOOKUP(B22,'[1]LISTADO ATM'!$A$2:$B$820,2,0)</f>
        <v xml:space="preserve">ATM Autobanco La Altagracia (Higuey) </v>
      </c>
      <c r="D22" s="126" t="s">
        <v>2496</v>
      </c>
      <c r="E22" s="112">
        <v>335820935</v>
      </c>
    </row>
    <row r="23" spans="1:5" ht="18" x14ac:dyDescent="0.25">
      <c r="A23" s="110" t="str">
        <f>VLOOKUP(B23,'[1]LISTADO ATM'!$A$2:$C$820,3,0)</f>
        <v>DISTRITO NACIONAL</v>
      </c>
      <c r="B23" s="105">
        <v>698</v>
      </c>
      <c r="C23" s="105" t="str">
        <f>VLOOKUP(B23,'[1]LISTADO ATM'!$A$2:$B$820,2,0)</f>
        <v>ATM Parador Bellamar</v>
      </c>
      <c r="D23" s="126" t="s">
        <v>2496</v>
      </c>
      <c r="E23" s="112">
        <v>335820946</v>
      </c>
    </row>
    <row r="24" spans="1:5" ht="18" x14ac:dyDescent="0.25">
      <c r="A24" s="110" t="str">
        <f>VLOOKUP(B24,'[1]LISTADO ATM'!$A$2:$C$820,3,0)</f>
        <v>DISTRITO NACIONAL</v>
      </c>
      <c r="B24" s="105">
        <v>721</v>
      </c>
      <c r="C24" s="105" t="str">
        <f>VLOOKUP(B24,'[1]LISTADO ATM'!$A$2:$B$820,2,0)</f>
        <v xml:space="preserve">ATM Oficina Charles de Gaulle II </v>
      </c>
      <c r="D24" s="126" t="s">
        <v>2496</v>
      </c>
      <c r="E24" s="112">
        <v>335820950</v>
      </c>
    </row>
    <row r="25" spans="1:5" ht="18" x14ac:dyDescent="0.25">
      <c r="A25" s="110" t="str">
        <f>VLOOKUP(B25,'[1]LISTADO ATM'!$A$2:$C$820,3,0)</f>
        <v>NORTE</v>
      </c>
      <c r="B25" s="105">
        <v>903</v>
      </c>
      <c r="C25" s="105" t="str">
        <f>VLOOKUP(B25,'[1]LISTADO ATM'!$A$2:$B$820,2,0)</f>
        <v xml:space="preserve">ATM Oficina La Vega Real I </v>
      </c>
      <c r="D25" s="126" t="s">
        <v>2496</v>
      </c>
      <c r="E25" s="112" t="s">
        <v>2515</v>
      </c>
    </row>
    <row r="26" spans="1:5" ht="18" x14ac:dyDescent="0.25">
      <c r="A26" s="110" t="str">
        <f>VLOOKUP(B26,'[1]LISTADO ATM'!$A$2:$C$820,3,0)</f>
        <v>DISTRITO NACIONAL</v>
      </c>
      <c r="B26" s="105">
        <v>325</v>
      </c>
      <c r="C26" s="105" t="str">
        <f>VLOOKUP(B26,'[1]LISTADO ATM'!$A$2:$B$820,2,0)</f>
        <v>ATM Casa Edwin</v>
      </c>
      <c r="D26" s="126" t="s">
        <v>2496</v>
      </c>
      <c r="E26" s="112" t="s">
        <v>2521</v>
      </c>
    </row>
    <row r="27" spans="1:5" ht="18" x14ac:dyDescent="0.25">
      <c r="A27" s="110" t="str">
        <f>VLOOKUP(B27,'[1]LISTADO ATM'!$A$2:$C$820,3,0)</f>
        <v>DISTRITO NACIONAL</v>
      </c>
      <c r="B27" s="105">
        <v>235</v>
      </c>
      <c r="C27" s="105" t="str">
        <f>VLOOKUP(B27,'[1]LISTADO ATM'!$A$2:$B$820,2,0)</f>
        <v xml:space="preserve">ATM Oficina Multicentro La Sirena San Isidro </v>
      </c>
      <c r="D27" s="126" t="s">
        <v>2496</v>
      </c>
      <c r="E27" s="112" t="s">
        <v>2530</v>
      </c>
    </row>
    <row r="28" spans="1:5" ht="18" x14ac:dyDescent="0.25">
      <c r="A28" s="110" t="str">
        <f>VLOOKUP(B28,'[1]LISTADO ATM'!$A$2:$C$820,3,0)</f>
        <v>ESTE</v>
      </c>
      <c r="B28" s="105">
        <v>742</v>
      </c>
      <c r="C28" s="105" t="str">
        <f>VLOOKUP(B28,'[1]LISTADO ATM'!$A$2:$B$820,2,0)</f>
        <v xml:space="preserve">ATM Oficina Plaza del Rey (La Romana) </v>
      </c>
      <c r="D28" s="126" t="s">
        <v>2496</v>
      </c>
      <c r="E28" s="112" t="s">
        <v>2560</v>
      </c>
    </row>
    <row r="29" spans="1:5" ht="18" x14ac:dyDescent="0.25">
      <c r="A29" s="110" t="str">
        <f>VLOOKUP(B29,'[1]LISTADO ATM'!$A$2:$C$820,3,0)</f>
        <v>DISTRITO NACIONAL</v>
      </c>
      <c r="B29" s="105">
        <v>338</v>
      </c>
      <c r="C29" s="105" t="str">
        <f>VLOOKUP(B29,'[1]LISTADO ATM'!$A$2:$B$820,2,0)</f>
        <v>ATM S/M Aprezio Pantoja</v>
      </c>
      <c r="D29" s="126" t="s">
        <v>2496</v>
      </c>
      <c r="E29" s="112" t="s">
        <v>2557</v>
      </c>
    </row>
    <row r="30" spans="1:5" ht="18" x14ac:dyDescent="0.25">
      <c r="A30" s="110" t="str">
        <f>VLOOKUP(B30,'[1]LISTADO ATM'!$A$2:$C$820,3,0)</f>
        <v>NORTE</v>
      </c>
      <c r="B30" s="105">
        <v>760</v>
      </c>
      <c r="C30" s="105" t="str">
        <f>VLOOKUP(B30,'[1]LISTADO ATM'!$A$2:$B$820,2,0)</f>
        <v xml:space="preserve">ATM UNP Cruce Guayacanes (Mao) </v>
      </c>
      <c r="D30" s="126" t="s">
        <v>2496</v>
      </c>
      <c r="E30" s="112" t="s">
        <v>2555</v>
      </c>
    </row>
    <row r="31" spans="1:5" ht="18" x14ac:dyDescent="0.25">
      <c r="A31" s="110" t="str">
        <f>VLOOKUP(B31,'[1]LISTADO ATM'!$A$2:$C$820,3,0)</f>
        <v>DISTRITO NACIONAL</v>
      </c>
      <c r="B31" s="105">
        <v>183</v>
      </c>
      <c r="C31" s="105" t="str">
        <f>VLOOKUP(B31,'[1]LISTADO ATM'!$A$2:$B$820,2,0)</f>
        <v>ATM Estación Nativa Km. 22 Aut. Duarte.</v>
      </c>
      <c r="D31" s="126" t="s">
        <v>2496</v>
      </c>
      <c r="E31" s="112" t="s">
        <v>2593</v>
      </c>
    </row>
    <row r="32" spans="1:5" ht="18.75" thickBot="1" x14ac:dyDescent="0.3">
      <c r="A32" s="107" t="s">
        <v>2428</v>
      </c>
      <c r="B32" s="113">
        <f>COUNT(B10:B31)</f>
        <v>22</v>
      </c>
      <c r="C32" s="135"/>
      <c r="D32" s="150"/>
      <c r="E32" s="136"/>
    </row>
    <row r="33" spans="1:5" ht="15.75" thickBot="1" x14ac:dyDescent="0.3">
      <c r="E33" s="109"/>
    </row>
    <row r="34" spans="1:5" ht="18.75" thickBot="1" x14ac:dyDescent="0.3">
      <c r="A34" s="139" t="s">
        <v>2430</v>
      </c>
      <c r="B34" s="140"/>
      <c r="C34" s="140"/>
      <c r="D34" s="140"/>
      <c r="E34" s="141"/>
    </row>
    <row r="35" spans="1:5" ht="18" x14ac:dyDescent="0.25">
      <c r="A35" s="103" t="s">
        <v>15</v>
      </c>
      <c r="B35" s="103" t="s">
        <v>2426</v>
      </c>
      <c r="C35" s="104" t="s">
        <v>46</v>
      </c>
      <c r="D35" s="104" t="s">
        <v>2432</v>
      </c>
      <c r="E35" s="104" t="s">
        <v>2427</v>
      </c>
    </row>
    <row r="36" spans="1:5" ht="18" x14ac:dyDescent="0.25">
      <c r="A36" s="110" t="str">
        <f>VLOOKUP(B36,'[1]LISTADO ATM'!$A$2:$C$820,3,0)</f>
        <v>SUR</v>
      </c>
      <c r="B36" s="105">
        <v>870</v>
      </c>
      <c r="C36" s="105" t="str">
        <f>VLOOKUP(B36,'[1]LISTADO ATM'!$A$2:$B$820,2,0)</f>
        <v xml:space="preserve">ATM Willbes Dominicana (Barahona) </v>
      </c>
      <c r="D36" s="123" t="s">
        <v>2454</v>
      </c>
      <c r="E36" s="128">
        <v>335820721</v>
      </c>
    </row>
    <row r="37" spans="1:5" ht="18" x14ac:dyDescent="0.25">
      <c r="A37" s="110" t="str">
        <f>VLOOKUP(B37,'[1]LISTADO ATM'!$A$2:$C$820,3,0)</f>
        <v>SUR</v>
      </c>
      <c r="B37" s="105">
        <v>252</v>
      </c>
      <c r="C37" s="105" t="str">
        <f>VLOOKUP(B37,'[1]LISTADO ATM'!$A$2:$B$820,2,0)</f>
        <v xml:space="preserve">ATM Banco Agrícola (Barahona) </v>
      </c>
      <c r="D37" s="123" t="s">
        <v>2454</v>
      </c>
      <c r="E37" s="128">
        <v>335820870</v>
      </c>
    </row>
    <row r="38" spans="1:5" ht="18" x14ac:dyDescent="0.25">
      <c r="A38" s="110" t="str">
        <f>VLOOKUP(B38,'[1]LISTADO ATM'!$A$2:$C$820,3,0)</f>
        <v>ESTE</v>
      </c>
      <c r="B38" s="105">
        <v>211</v>
      </c>
      <c r="C38" s="105" t="str">
        <f>VLOOKUP(B38,'[1]LISTADO ATM'!$A$2:$B$820,2,0)</f>
        <v xml:space="preserve">ATM Oficina La Romana I </v>
      </c>
      <c r="D38" s="123" t="s">
        <v>2454</v>
      </c>
      <c r="E38" s="128">
        <v>335820887</v>
      </c>
    </row>
    <row r="39" spans="1:5" ht="18" x14ac:dyDescent="0.25">
      <c r="A39" s="110" t="str">
        <f>VLOOKUP(B39,'[1]LISTADO ATM'!$A$2:$C$820,3,0)</f>
        <v>DISTRITO NACIONAL</v>
      </c>
      <c r="B39" s="105">
        <v>32</v>
      </c>
      <c r="C39" s="105" t="str">
        <f>VLOOKUP(B39,'[1]LISTADO ATM'!$A$2:$B$820,2,0)</f>
        <v xml:space="preserve">ATM Oficina San Martín II </v>
      </c>
      <c r="D39" s="123" t="s">
        <v>2454</v>
      </c>
      <c r="E39" s="128">
        <v>335820937</v>
      </c>
    </row>
    <row r="40" spans="1:5" ht="18" x14ac:dyDescent="0.25">
      <c r="A40" s="110" t="str">
        <f>VLOOKUP(B40,'[1]LISTADO ATM'!$A$2:$C$820,3,0)</f>
        <v>SUR</v>
      </c>
      <c r="B40" s="105">
        <v>783</v>
      </c>
      <c r="C40" s="105" t="str">
        <f>VLOOKUP(B40,'[1]LISTADO ATM'!$A$2:$B$820,2,0)</f>
        <v xml:space="preserve">ATM Autobanco Alfa y Omega (Barahona) </v>
      </c>
      <c r="D40" s="123" t="s">
        <v>2454</v>
      </c>
      <c r="E40" s="128" t="s">
        <v>2519</v>
      </c>
    </row>
    <row r="41" spans="1:5" ht="18" x14ac:dyDescent="0.25">
      <c r="A41" s="110" t="str">
        <f>VLOOKUP(B41,'[1]LISTADO ATM'!$A$2:$C$820,3,0)</f>
        <v>SUR</v>
      </c>
      <c r="B41" s="105">
        <v>984</v>
      </c>
      <c r="C41" s="105" t="str">
        <f>VLOOKUP(B41,'[1]LISTADO ATM'!$A$2:$B$820,2,0)</f>
        <v xml:space="preserve">ATM Oficina Neiba II </v>
      </c>
      <c r="D41" s="123" t="s">
        <v>2454</v>
      </c>
      <c r="E41" s="128" t="s">
        <v>2518</v>
      </c>
    </row>
    <row r="42" spans="1:5" ht="18" x14ac:dyDescent="0.25">
      <c r="A42" s="110" t="str">
        <f>VLOOKUP(B42,'[1]LISTADO ATM'!$A$2:$C$820,3,0)</f>
        <v>SUR</v>
      </c>
      <c r="B42" s="105">
        <v>182</v>
      </c>
      <c r="C42" s="105" t="str">
        <f>VLOOKUP(B42,'[1]LISTADO ATM'!$A$2:$B$820,2,0)</f>
        <v xml:space="preserve">ATM Barahona Comb </v>
      </c>
      <c r="D42" s="123" t="s">
        <v>2454</v>
      </c>
      <c r="E42" s="128" t="s">
        <v>2556</v>
      </c>
    </row>
    <row r="43" spans="1:5" ht="18" x14ac:dyDescent="0.25">
      <c r="A43" s="110" t="str">
        <f>VLOOKUP(B43,'[1]LISTADO ATM'!$A$2:$C$820,3,0)</f>
        <v>NORTE</v>
      </c>
      <c r="B43" s="105">
        <v>119</v>
      </c>
      <c r="C43" s="105" t="str">
        <f>VLOOKUP(B43,'[1]LISTADO ATM'!$A$2:$B$820,2,0)</f>
        <v>ATM Oficina La Barranquita</v>
      </c>
      <c r="D43" s="123" t="s">
        <v>2454</v>
      </c>
      <c r="E43" s="128" t="s">
        <v>2583</v>
      </c>
    </row>
    <row r="44" spans="1:5" ht="18" x14ac:dyDescent="0.25">
      <c r="A44" s="110" t="str">
        <f>VLOOKUP(B44,'[1]LISTADO ATM'!$A$2:$C$820,3,0)</f>
        <v>NORTE</v>
      </c>
      <c r="B44" s="105">
        <v>965</v>
      </c>
      <c r="C44" s="105" t="str">
        <f>VLOOKUP(B44,'[1]LISTADO ATM'!$A$2:$B$820,2,0)</f>
        <v xml:space="preserve">ATM S/M La Fuente FUN (Santiago) </v>
      </c>
      <c r="D44" s="123" t="s">
        <v>2454</v>
      </c>
      <c r="E44" s="128" t="s">
        <v>2582</v>
      </c>
    </row>
    <row r="45" spans="1:5" ht="18" x14ac:dyDescent="0.25">
      <c r="A45" s="110" t="str">
        <f>VLOOKUP(B45,'[1]LISTADO ATM'!$A$2:$C$820,3,0)</f>
        <v>SUR</v>
      </c>
      <c r="B45" s="105">
        <v>881</v>
      </c>
      <c r="C45" s="105" t="str">
        <f>VLOOKUP(B45,'[1]LISTADO ATM'!$A$2:$B$820,2,0)</f>
        <v xml:space="preserve">ATM UNP Yaguate (San Cristóbal) </v>
      </c>
      <c r="D45" s="123" t="s">
        <v>2454</v>
      </c>
      <c r="E45" s="128" t="s">
        <v>2581</v>
      </c>
    </row>
    <row r="46" spans="1:5" ht="18" x14ac:dyDescent="0.25">
      <c r="A46" s="110" t="e">
        <f>VLOOKUP(B46,'[1]LISTADO ATM'!$A$2:$C$820,3,0)</f>
        <v>#N/A</v>
      </c>
      <c r="B46" s="105"/>
      <c r="C46" s="105" t="e">
        <f>VLOOKUP(B46,'[1]LISTADO ATM'!$A$2:$B$820,2,0)</f>
        <v>#N/A</v>
      </c>
      <c r="D46" s="123" t="s">
        <v>2454</v>
      </c>
      <c r="E46" s="128"/>
    </row>
    <row r="47" spans="1:5" ht="18" x14ac:dyDescent="0.25">
      <c r="A47" s="110" t="e">
        <f>VLOOKUP(B47,'[1]LISTADO ATM'!$A$2:$C$820,3,0)</f>
        <v>#N/A</v>
      </c>
      <c r="B47" s="105"/>
      <c r="C47" s="105" t="e">
        <f>VLOOKUP(B47,'[1]LISTADO ATM'!$A$2:$B$820,2,0)</f>
        <v>#N/A</v>
      </c>
      <c r="D47" s="123" t="s">
        <v>2454</v>
      </c>
      <c r="E47" s="128"/>
    </row>
    <row r="48" spans="1:5" ht="18" x14ac:dyDescent="0.25">
      <c r="A48" s="110" t="e">
        <f>VLOOKUP(B48,'[1]LISTADO ATM'!$A$2:$C$820,3,0)</f>
        <v>#N/A</v>
      </c>
      <c r="B48" s="105"/>
      <c r="C48" s="105" t="e">
        <f>VLOOKUP(B48,'[1]LISTADO ATM'!$A$2:$B$820,2,0)</f>
        <v>#N/A</v>
      </c>
      <c r="D48" s="123" t="s">
        <v>2454</v>
      </c>
      <c r="E48" s="128"/>
    </row>
    <row r="49" spans="1:5" ht="18" x14ac:dyDescent="0.25">
      <c r="A49" s="110" t="e">
        <f>VLOOKUP(B49,'[1]LISTADO ATM'!$A$2:$C$820,3,0)</f>
        <v>#N/A</v>
      </c>
      <c r="B49" s="105"/>
      <c r="C49" s="105" t="e">
        <f>VLOOKUP(B49,'[1]LISTADO ATM'!$A$2:$B$820,2,0)</f>
        <v>#N/A</v>
      </c>
      <c r="D49" s="123" t="s">
        <v>2454</v>
      </c>
      <c r="E49" s="128"/>
    </row>
    <row r="50" spans="1:5" ht="18" x14ac:dyDescent="0.25">
      <c r="A50" s="110" t="e">
        <f>VLOOKUP(B50,'[1]LISTADO ATM'!$A$2:$C$820,3,0)</f>
        <v>#N/A</v>
      </c>
      <c r="B50" s="105"/>
      <c r="C50" s="105" t="e">
        <f>VLOOKUP(B50,'[1]LISTADO ATM'!$A$2:$B$820,2,0)</f>
        <v>#N/A</v>
      </c>
      <c r="D50" s="123" t="s">
        <v>2454</v>
      </c>
      <c r="E50" s="128"/>
    </row>
    <row r="51" spans="1:5" ht="18" x14ac:dyDescent="0.25">
      <c r="A51" s="110" t="e">
        <f>VLOOKUP(B51,'[1]LISTADO ATM'!$A$2:$C$820,3,0)</f>
        <v>#N/A</v>
      </c>
      <c r="B51" s="105"/>
      <c r="C51" s="105" t="e">
        <f>VLOOKUP(B51,'[1]LISTADO ATM'!$A$2:$B$820,2,0)</f>
        <v>#N/A</v>
      </c>
      <c r="D51" s="123" t="s">
        <v>2454</v>
      </c>
      <c r="E51" s="128"/>
    </row>
    <row r="52" spans="1:5" ht="18" x14ac:dyDescent="0.25">
      <c r="A52" s="110" t="e">
        <f>VLOOKUP(B52,'[1]LISTADO ATM'!$A$2:$C$820,3,0)</f>
        <v>#N/A</v>
      </c>
      <c r="B52" s="105"/>
      <c r="C52" s="105" t="e">
        <f>VLOOKUP(B52,'[1]LISTADO ATM'!$A$2:$B$820,2,0)</f>
        <v>#N/A</v>
      </c>
      <c r="D52" s="123" t="s">
        <v>2454</v>
      </c>
      <c r="E52" s="128"/>
    </row>
    <row r="53" spans="1:5" ht="18" x14ac:dyDescent="0.25">
      <c r="A53" s="110" t="e">
        <f>VLOOKUP(B53,'[1]LISTADO ATM'!$A$2:$C$820,3,0)</f>
        <v>#N/A</v>
      </c>
      <c r="B53" s="105"/>
      <c r="C53" s="105" t="e">
        <f>VLOOKUP(B53,'[1]LISTADO ATM'!$A$2:$B$820,2,0)</f>
        <v>#N/A</v>
      </c>
      <c r="D53" s="123" t="s">
        <v>2454</v>
      </c>
      <c r="E53" s="128"/>
    </row>
    <row r="54" spans="1:5" ht="18" x14ac:dyDescent="0.25">
      <c r="A54" s="110" t="e">
        <f>VLOOKUP(B54,'[1]LISTADO ATM'!$A$2:$C$820,3,0)</f>
        <v>#N/A</v>
      </c>
      <c r="B54" s="105"/>
      <c r="C54" s="105" t="e">
        <f>VLOOKUP(B54,'[1]LISTADO ATM'!$A$2:$B$820,2,0)</f>
        <v>#N/A</v>
      </c>
      <c r="D54" s="123" t="s">
        <v>2454</v>
      </c>
      <c r="E54" s="128"/>
    </row>
    <row r="55" spans="1:5" ht="18" x14ac:dyDescent="0.25">
      <c r="A55" s="110" t="e">
        <f>VLOOKUP(B55,'[1]LISTADO ATM'!$A$2:$C$820,3,0)</f>
        <v>#N/A</v>
      </c>
      <c r="B55" s="105"/>
      <c r="C55" s="105" t="e">
        <f>VLOOKUP(B55,'[1]LISTADO ATM'!$A$2:$B$820,2,0)</f>
        <v>#N/A</v>
      </c>
      <c r="D55" s="123" t="s">
        <v>2454</v>
      </c>
      <c r="E55" s="128"/>
    </row>
    <row r="56" spans="1:5" ht="18" x14ac:dyDescent="0.25">
      <c r="A56" s="110" t="e">
        <f>VLOOKUP(B56,'[1]LISTADO ATM'!$A$2:$C$820,3,0)</f>
        <v>#N/A</v>
      </c>
      <c r="B56" s="105"/>
      <c r="C56" s="105" t="e">
        <f>VLOOKUP(B56,'[1]LISTADO ATM'!$A$2:$B$820,2,0)</f>
        <v>#N/A</v>
      </c>
      <c r="D56" s="123" t="s">
        <v>2454</v>
      </c>
      <c r="E56" s="128"/>
    </row>
    <row r="57" spans="1:5" ht="18" x14ac:dyDescent="0.25">
      <c r="A57" s="110" t="e">
        <f>VLOOKUP(B57,'[1]LISTADO ATM'!$A$2:$C$820,3,0)</f>
        <v>#N/A</v>
      </c>
      <c r="B57" s="105"/>
      <c r="C57" s="105" t="e">
        <f>VLOOKUP(B57,'[1]LISTADO ATM'!$A$2:$B$820,2,0)</f>
        <v>#N/A</v>
      </c>
      <c r="D57" s="123" t="s">
        <v>2454</v>
      </c>
      <c r="E57" s="128"/>
    </row>
    <row r="58" spans="1:5" ht="18" x14ac:dyDescent="0.25">
      <c r="A58" s="110" t="e">
        <f>VLOOKUP(B58,'[1]LISTADO ATM'!$A$2:$C$820,3,0)</f>
        <v>#N/A</v>
      </c>
      <c r="B58" s="105"/>
      <c r="C58" s="105" t="e">
        <f>VLOOKUP(B58,'[1]LISTADO ATM'!$A$2:$B$820,2,0)</f>
        <v>#N/A</v>
      </c>
      <c r="D58" s="123" t="s">
        <v>2454</v>
      </c>
      <c r="E58" s="128"/>
    </row>
    <row r="59" spans="1:5" ht="18" x14ac:dyDescent="0.25">
      <c r="A59" s="110" t="e">
        <f>VLOOKUP(B59,'[1]LISTADO ATM'!$A$2:$C$820,3,0)</f>
        <v>#N/A</v>
      </c>
      <c r="B59" s="105"/>
      <c r="C59" s="105" t="e">
        <f>VLOOKUP(B59,'[1]LISTADO ATM'!$A$2:$B$820,2,0)</f>
        <v>#N/A</v>
      </c>
      <c r="D59" s="123" t="s">
        <v>2454</v>
      </c>
      <c r="E59" s="128"/>
    </row>
    <row r="60" spans="1:5" ht="18" x14ac:dyDescent="0.25">
      <c r="A60" s="110" t="e">
        <f>VLOOKUP(B60,'[1]LISTADO ATM'!$A$2:$C$820,3,0)</f>
        <v>#N/A</v>
      </c>
      <c r="B60" s="105"/>
      <c r="C60" s="105" t="e">
        <f>VLOOKUP(B60,'[1]LISTADO ATM'!$A$2:$B$820,2,0)</f>
        <v>#N/A</v>
      </c>
      <c r="D60" s="123" t="s">
        <v>2454</v>
      </c>
      <c r="E60" s="128"/>
    </row>
    <row r="61" spans="1:5" ht="18" x14ac:dyDescent="0.25">
      <c r="A61" s="110" t="e">
        <f>VLOOKUP(B61,'[1]LISTADO ATM'!$A$2:$C$820,3,0)</f>
        <v>#N/A</v>
      </c>
      <c r="B61" s="105"/>
      <c r="C61" s="105" t="e">
        <f>VLOOKUP(B61,'[1]LISTADO ATM'!$A$2:$B$820,2,0)</f>
        <v>#N/A</v>
      </c>
      <c r="D61" s="123" t="s">
        <v>2454</v>
      </c>
      <c r="E61" s="128"/>
    </row>
    <row r="62" spans="1:5" ht="18.75" thickBot="1" x14ac:dyDescent="0.3">
      <c r="A62" s="111" t="s">
        <v>2428</v>
      </c>
      <c r="B62" s="113">
        <f>COUNT(B36:B51)</f>
        <v>10</v>
      </c>
      <c r="C62" s="122"/>
      <c r="D62" s="122"/>
      <c r="E62" s="122"/>
    </row>
    <row r="63" spans="1:5" ht="15.75" thickBot="1" x14ac:dyDescent="0.3">
      <c r="E63" s="109"/>
    </row>
    <row r="64" spans="1:5" ht="18.75" thickBot="1" x14ac:dyDescent="0.3">
      <c r="A64" s="139" t="s">
        <v>2503</v>
      </c>
      <c r="B64" s="140"/>
      <c r="C64" s="140"/>
      <c r="D64" s="140"/>
      <c r="E64" s="141"/>
    </row>
    <row r="65" spans="1:5" ht="18" x14ac:dyDescent="0.25">
      <c r="A65" s="103" t="s">
        <v>15</v>
      </c>
      <c r="B65" s="103" t="s">
        <v>2426</v>
      </c>
      <c r="C65" s="104" t="s">
        <v>46</v>
      </c>
      <c r="D65" s="104" t="s">
        <v>2432</v>
      </c>
      <c r="E65" s="104" t="s">
        <v>2427</v>
      </c>
    </row>
    <row r="66" spans="1:5" ht="18" x14ac:dyDescent="0.25">
      <c r="A66" s="110" t="str">
        <f>VLOOKUP(B66,'[1]LISTADO ATM'!$A$2:$C$820,3,0)</f>
        <v>DISTRITO NACIONAL</v>
      </c>
      <c r="B66" s="105">
        <v>314</v>
      </c>
      <c r="C66" s="105" t="str">
        <f>VLOOKUP(B66,'[1]LISTADO ATM'!$A$2:$B$820,2,0)</f>
        <v xml:space="preserve">ATM UNP Cambita Garabito (San Cristóbal) </v>
      </c>
      <c r="D66" s="105" t="s">
        <v>2494</v>
      </c>
      <c r="E66" s="125">
        <v>335820882</v>
      </c>
    </row>
    <row r="67" spans="1:5" ht="18" x14ac:dyDescent="0.25">
      <c r="A67" s="110" t="str">
        <f>VLOOKUP(B67,'[1]LISTADO ATM'!$A$2:$C$820,3,0)</f>
        <v>DISTRITO NACIONAL</v>
      </c>
      <c r="B67" s="105">
        <v>37</v>
      </c>
      <c r="C67" s="105" t="str">
        <f>VLOOKUP(B67,'[1]LISTADO ATM'!$A$2:$B$820,2,0)</f>
        <v xml:space="preserve">ATM Oficina Villa Mella </v>
      </c>
      <c r="D67" s="105" t="s">
        <v>2494</v>
      </c>
      <c r="E67" s="125" t="s">
        <v>2534</v>
      </c>
    </row>
    <row r="68" spans="1:5" ht="18" x14ac:dyDescent="0.25">
      <c r="A68" s="110" t="str">
        <f>VLOOKUP(B68,'[1]LISTADO ATM'!$A$2:$C$820,3,0)</f>
        <v>DISTRITO NACIONAL</v>
      </c>
      <c r="B68" s="105">
        <v>267</v>
      </c>
      <c r="C68" s="105" t="str">
        <f>VLOOKUP(B68,'[1]LISTADO ATM'!$A$2:$B$820,2,0)</f>
        <v xml:space="preserve">ATM Centro de Caja México </v>
      </c>
      <c r="D68" s="105" t="s">
        <v>2494</v>
      </c>
      <c r="E68" s="112" t="s">
        <v>2588</v>
      </c>
    </row>
    <row r="69" spans="1:5" ht="18" x14ac:dyDescent="0.25">
      <c r="A69" s="110" t="e">
        <f>VLOOKUP(B69,'[1]LISTADO ATM'!$A$2:$C$820,3,0)</f>
        <v>#N/A</v>
      </c>
      <c r="B69" s="105"/>
      <c r="C69" s="105" t="e">
        <f>VLOOKUP(B69,'[1]LISTADO ATM'!$A$2:$B$820,2,0)</f>
        <v>#N/A</v>
      </c>
      <c r="D69" s="105" t="s">
        <v>2494</v>
      </c>
      <c r="E69" s="112"/>
    </row>
    <row r="70" spans="1:5" ht="18" x14ac:dyDescent="0.25">
      <c r="A70" s="110" t="e">
        <f>VLOOKUP(B70,'[1]LISTADO ATM'!$A$2:$C$820,3,0)</f>
        <v>#N/A</v>
      </c>
      <c r="B70" s="105"/>
      <c r="C70" s="105" t="e">
        <f>VLOOKUP(B70,'[1]LISTADO ATM'!$A$2:$B$820,2,0)</f>
        <v>#N/A</v>
      </c>
      <c r="D70" s="105" t="s">
        <v>2494</v>
      </c>
      <c r="E70" s="125"/>
    </row>
    <row r="71" spans="1:5" ht="18" x14ac:dyDescent="0.25">
      <c r="A71" s="110" t="e">
        <f>VLOOKUP(B71,'[1]LISTADO ATM'!$A$2:$C$820,3,0)</f>
        <v>#N/A</v>
      </c>
      <c r="B71" s="105"/>
      <c r="C71" s="105" t="e">
        <f>VLOOKUP(B71,'[1]LISTADO ATM'!$A$2:$B$820,2,0)</f>
        <v>#N/A</v>
      </c>
      <c r="D71" s="105" t="s">
        <v>2494</v>
      </c>
      <c r="E71" s="112"/>
    </row>
    <row r="72" spans="1:5" ht="18" x14ac:dyDescent="0.25">
      <c r="A72" s="110" t="e">
        <f>VLOOKUP(B72,'[1]LISTADO ATM'!$A$2:$C$820,3,0)</f>
        <v>#N/A</v>
      </c>
      <c r="B72" s="105"/>
      <c r="C72" s="105" t="e">
        <f>VLOOKUP(B72,'[1]LISTADO ATM'!$A$2:$B$820,2,0)</f>
        <v>#N/A</v>
      </c>
      <c r="D72" s="105" t="s">
        <v>2494</v>
      </c>
      <c r="E72" s="112"/>
    </row>
    <row r="73" spans="1:5" ht="18" x14ac:dyDescent="0.25">
      <c r="A73" s="110" t="e">
        <f>VLOOKUP(B73,'[1]LISTADO ATM'!$A$2:$C$820,3,0)</f>
        <v>#N/A</v>
      </c>
      <c r="B73" s="105"/>
      <c r="C73" s="105" t="e">
        <f>VLOOKUP(B73,'[1]LISTADO ATM'!$A$2:$B$820,2,0)</f>
        <v>#N/A</v>
      </c>
      <c r="D73" s="105" t="s">
        <v>2494</v>
      </c>
      <c r="E73" s="112"/>
    </row>
    <row r="74" spans="1:5" ht="18" x14ac:dyDescent="0.25">
      <c r="A74" s="110" t="e">
        <f>VLOOKUP(B74,'[1]LISTADO ATM'!$A$2:$C$820,3,0)</f>
        <v>#N/A</v>
      </c>
      <c r="B74" s="105"/>
      <c r="C74" s="105" t="e">
        <f>VLOOKUP(B74,'[1]LISTADO ATM'!$A$2:$B$820,2,0)</f>
        <v>#N/A</v>
      </c>
      <c r="D74" s="105" t="s">
        <v>2494</v>
      </c>
      <c r="E74" s="112"/>
    </row>
    <row r="75" spans="1:5" ht="18" x14ac:dyDescent="0.25">
      <c r="A75" s="110" t="e">
        <f>VLOOKUP(B75,'[1]LISTADO ATM'!$A$2:$C$820,3,0)</f>
        <v>#N/A</v>
      </c>
      <c r="B75" s="105"/>
      <c r="C75" s="105" t="e">
        <f>VLOOKUP(B75,'[1]LISTADO ATM'!$A$2:$B$820,2,0)</f>
        <v>#N/A</v>
      </c>
      <c r="D75" s="105" t="s">
        <v>2494</v>
      </c>
      <c r="E75" s="112"/>
    </row>
    <row r="76" spans="1:5" ht="18" x14ac:dyDescent="0.25">
      <c r="A76" s="110" t="e">
        <f>VLOOKUP(B76,'[1]LISTADO ATM'!$A$2:$C$820,3,0)</f>
        <v>#N/A</v>
      </c>
      <c r="B76" s="105"/>
      <c r="C76" s="105" t="e">
        <f>VLOOKUP(B76,'[1]LISTADO ATM'!$A$2:$B$820,2,0)</f>
        <v>#N/A</v>
      </c>
      <c r="D76" s="105" t="s">
        <v>2494</v>
      </c>
      <c r="E76" s="112"/>
    </row>
    <row r="77" spans="1:5" ht="18" x14ac:dyDescent="0.25">
      <c r="A77" s="110" t="e">
        <f>VLOOKUP(B77,'[1]LISTADO ATM'!$A$2:$C$820,3,0)</f>
        <v>#N/A</v>
      </c>
      <c r="B77" s="105"/>
      <c r="C77" s="105" t="e">
        <f>VLOOKUP(B77,'[1]LISTADO ATM'!$A$2:$B$820,2,0)</f>
        <v>#N/A</v>
      </c>
      <c r="D77" s="105" t="s">
        <v>2494</v>
      </c>
      <c r="E77" s="112"/>
    </row>
    <row r="78" spans="1:5" ht="18.75" thickBot="1" x14ac:dyDescent="0.3">
      <c r="A78" s="107" t="s">
        <v>2428</v>
      </c>
      <c r="B78" s="113">
        <f>COUNT(B66:B77)</f>
        <v>3</v>
      </c>
      <c r="C78" s="122"/>
      <c r="D78" s="106"/>
      <c r="E78" s="124"/>
    </row>
    <row r="79" spans="1:5" ht="15.75" thickBot="1" x14ac:dyDescent="0.3">
      <c r="E79" s="109"/>
    </row>
    <row r="80" spans="1:5" ht="18.75" thickBot="1" x14ac:dyDescent="0.3">
      <c r="A80" s="151" t="s">
        <v>2429</v>
      </c>
      <c r="B80" s="152"/>
      <c r="E80" s="109"/>
    </row>
    <row r="81" spans="1:5" ht="18.75" thickBot="1" x14ac:dyDescent="0.3">
      <c r="A81" s="137">
        <f>+B62+B78</f>
        <v>13</v>
      </c>
      <c r="B81" s="138"/>
    </row>
    <row r="82" spans="1:5" ht="15.75" thickBot="1" x14ac:dyDescent="0.3">
      <c r="E82" s="109"/>
    </row>
    <row r="83" spans="1:5" ht="18.75" thickBot="1" x14ac:dyDescent="0.3">
      <c r="A83" s="139" t="s">
        <v>2431</v>
      </c>
      <c r="B83" s="140"/>
      <c r="C83" s="140"/>
      <c r="D83" s="140"/>
      <c r="E83" s="141"/>
    </row>
    <row r="84" spans="1:5" ht="18" x14ac:dyDescent="0.25">
      <c r="A84" s="114" t="s">
        <v>15</v>
      </c>
      <c r="B84" s="114" t="s">
        <v>2426</v>
      </c>
      <c r="C84" s="108" t="s">
        <v>46</v>
      </c>
      <c r="D84" s="142" t="s">
        <v>2432</v>
      </c>
      <c r="E84" s="143"/>
    </row>
    <row r="85" spans="1:5" ht="18" x14ac:dyDescent="0.25">
      <c r="A85" s="105" t="str">
        <f>VLOOKUP(B85,'[1]LISTADO ATM'!$A$2:$C$820,3,0)</f>
        <v>DISTRITO NACIONAL</v>
      </c>
      <c r="B85" s="129">
        <v>575</v>
      </c>
      <c r="C85" s="105" t="str">
        <f>VLOOKUP(B85,'[1]LISTADO ATM'!$A$2:$B$820,2,0)</f>
        <v xml:space="preserve">ATM EDESUR Tiradentes </v>
      </c>
      <c r="D85" s="133" t="s">
        <v>2506</v>
      </c>
      <c r="E85" s="134"/>
    </row>
    <row r="86" spans="1:5" ht="18" x14ac:dyDescent="0.25">
      <c r="A86" s="105" t="str">
        <f>VLOOKUP(B86,'[1]LISTADO ATM'!$A$2:$C$820,3,0)</f>
        <v>DISTRITO NACIONAL</v>
      </c>
      <c r="B86" s="129">
        <v>600</v>
      </c>
      <c r="C86" s="105" t="str">
        <f>VLOOKUP(B86,'[1]LISTADO ATM'!$A$2:$B$820,2,0)</f>
        <v>ATM S/M Bravo Hipica</v>
      </c>
      <c r="D86" s="133" t="s">
        <v>2508</v>
      </c>
      <c r="E86" s="134"/>
    </row>
    <row r="87" spans="1:5" ht="18" x14ac:dyDescent="0.25">
      <c r="A87" s="105" t="str">
        <f>VLOOKUP(B87,'[1]LISTADO ATM'!$A$2:$C$820,3,0)</f>
        <v>DISTRITO NACIONAL</v>
      </c>
      <c r="B87" s="129">
        <v>559</v>
      </c>
      <c r="C87" s="105" t="str">
        <f>VLOOKUP(B87,'[1]LISTADO ATM'!$A$2:$B$820,2,0)</f>
        <v xml:space="preserve">ATM UNP Metro I </v>
      </c>
      <c r="D87" s="133" t="s">
        <v>2499</v>
      </c>
      <c r="E87" s="134"/>
    </row>
    <row r="88" spans="1:5" ht="18" x14ac:dyDescent="0.25">
      <c r="A88" s="105" t="str">
        <f>VLOOKUP(B88,'[1]LISTADO ATM'!$A$2:$C$820,3,0)</f>
        <v>DISTRITO NACIONAL</v>
      </c>
      <c r="B88" s="129">
        <v>571</v>
      </c>
      <c r="C88" s="105" t="str">
        <f>VLOOKUP(B88,'[1]LISTADO ATM'!$A$2:$B$820,2,0)</f>
        <v xml:space="preserve">ATM Hospital Central FF. AA. </v>
      </c>
      <c r="D88" s="133" t="s">
        <v>2499</v>
      </c>
      <c r="E88" s="134"/>
    </row>
    <row r="89" spans="1:5" ht="18" x14ac:dyDescent="0.25">
      <c r="A89" s="105" t="str">
        <f>VLOOKUP(B89,'[1]LISTADO ATM'!$A$2:$C$820,3,0)</f>
        <v>DISTRITO NACIONAL</v>
      </c>
      <c r="B89" s="129">
        <v>407</v>
      </c>
      <c r="C89" s="105" t="str">
        <f>VLOOKUP(B89,'[1]LISTADO ATM'!$A$2:$B$820,2,0)</f>
        <v xml:space="preserve">ATM Multicentro La Sirena Villa Mella </v>
      </c>
      <c r="D89" s="133" t="s">
        <v>2499</v>
      </c>
      <c r="E89" s="134"/>
    </row>
    <row r="90" spans="1:5" ht="18" x14ac:dyDescent="0.25">
      <c r="A90" s="105" t="str">
        <f>VLOOKUP(B90,'[1]LISTADO ATM'!$A$2:$C$820,3,0)</f>
        <v>NORTE</v>
      </c>
      <c r="B90" s="129">
        <v>747</v>
      </c>
      <c r="C90" s="105" t="str">
        <f>VLOOKUP(B90,'[1]LISTADO ATM'!$A$2:$B$820,2,0)</f>
        <v xml:space="preserve">ATM Club BR (Santiago) </v>
      </c>
      <c r="D90" s="133" t="s">
        <v>2499</v>
      </c>
      <c r="E90" s="134"/>
    </row>
    <row r="91" spans="1:5" ht="18" x14ac:dyDescent="0.25">
      <c r="A91" s="105" t="str">
        <f>VLOOKUP(B91,'[1]LISTADO ATM'!$A$2:$C$820,3,0)</f>
        <v>SUR</v>
      </c>
      <c r="B91" s="129">
        <v>48</v>
      </c>
      <c r="C91" s="105" t="str">
        <f>VLOOKUP(B91,'[1]LISTADO ATM'!$A$2:$B$820,2,0)</f>
        <v xml:space="preserve">ATM Autoservicio Neiba I </v>
      </c>
      <c r="D91" s="133" t="s">
        <v>2499</v>
      </c>
      <c r="E91" s="134"/>
    </row>
    <row r="92" spans="1:5" ht="18" x14ac:dyDescent="0.25">
      <c r="A92" s="105" t="str">
        <f>VLOOKUP(B92,'[1]LISTADO ATM'!$A$2:$C$820,3,0)</f>
        <v>NORTE</v>
      </c>
      <c r="B92" s="129">
        <v>333</v>
      </c>
      <c r="C92" s="105" t="str">
        <f>VLOOKUP(B92,'[1]LISTADO ATM'!$A$2:$B$820,2,0)</f>
        <v>ATM Oficina Turey Maimón</v>
      </c>
      <c r="D92" s="133" t="s">
        <v>2506</v>
      </c>
      <c r="E92" s="134"/>
    </row>
    <row r="93" spans="1:5" ht="18" x14ac:dyDescent="0.25">
      <c r="A93" s="105" t="str">
        <f>VLOOKUP(B93,'[1]LISTADO ATM'!$A$2:$C$820,3,0)</f>
        <v>DISTRITO NACIONAL</v>
      </c>
      <c r="B93" s="129">
        <v>339</v>
      </c>
      <c r="C93" s="105" t="str">
        <f>VLOOKUP(B93,'[1]LISTADO ATM'!$A$2:$B$820,2,0)</f>
        <v>ATM S/M Aprezio Bayona</v>
      </c>
      <c r="D93" s="133" t="s">
        <v>2499</v>
      </c>
      <c r="E93" s="134"/>
    </row>
    <row r="94" spans="1:5" ht="18" x14ac:dyDescent="0.25">
      <c r="A94" s="105" t="str">
        <f>VLOOKUP(B94,'[1]LISTADO ATM'!$A$2:$C$820,3,0)</f>
        <v>NORTE</v>
      </c>
      <c r="B94" s="129">
        <v>636</v>
      </c>
      <c r="C94" s="105" t="str">
        <f>VLOOKUP(B94,'[1]LISTADO ATM'!$A$2:$B$820,2,0)</f>
        <v xml:space="preserve">ATM Oficina Tamboríl </v>
      </c>
      <c r="D94" s="133" t="s">
        <v>2506</v>
      </c>
      <c r="E94" s="134"/>
    </row>
    <row r="95" spans="1:5" ht="18" x14ac:dyDescent="0.25">
      <c r="A95" s="105" t="str">
        <f>VLOOKUP(B95,'[1]LISTADO ATM'!$A$2:$C$820,3,0)</f>
        <v>DISTRITO NACIONAL</v>
      </c>
      <c r="B95" s="129">
        <v>676</v>
      </c>
      <c r="C95" s="105" t="str">
        <f>VLOOKUP(B95,'[1]LISTADO ATM'!$A$2:$B$820,2,0)</f>
        <v>ATM S/M Bravo Colina Del Oeste</v>
      </c>
      <c r="D95" s="133" t="s">
        <v>2499</v>
      </c>
      <c r="E95" s="134"/>
    </row>
    <row r="96" spans="1:5" ht="18" x14ac:dyDescent="0.25">
      <c r="A96" s="105" t="str">
        <f>VLOOKUP(B96,'[1]LISTADO ATM'!$A$2:$C$820,3,0)</f>
        <v>SUR</v>
      </c>
      <c r="B96" s="129">
        <v>781</v>
      </c>
      <c r="C96" s="105" t="str">
        <f>VLOOKUP(B96,'[1]LISTADO ATM'!$A$2:$B$820,2,0)</f>
        <v xml:space="preserve">ATM Estación Isla Barahona </v>
      </c>
      <c r="D96" s="133" t="s">
        <v>2499</v>
      </c>
      <c r="E96" s="134"/>
    </row>
    <row r="97" spans="1:5" ht="18" x14ac:dyDescent="0.25">
      <c r="A97" s="105" t="str">
        <f>VLOOKUP(B97,'[1]LISTADO ATM'!$A$2:$C$820,3,0)</f>
        <v>NORTE</v>
      </c>
      <c r="B97" s="129">
        <v>864</v>
      </c>
      <c r="C97" s="105" t="str">
        <f>VLOOKUP(B97,'[1]LISTADO ATM'!$A$2:$B$820,2,0)</f>
        <v xml:space="preserve">ATM Palmares Mall (San Francisco) </v>
      </c>
      <c r="D97" s="133" t="s">
        <v>2506</v>
      </c>
      <c r="E97" s="134"/>
    </row>
    <row r="98" spans="1:5" ht="18" x14ac:dyDescent="0.25">
      <c r="A98" s="105" t="e">
        <f>VLOOKUP(B98,'[1]LISTADO ATM'!$A$2:$C$820,3,0)</f>
        <v>#N/A</v>
      </c>
      <c r="B98" s="129"/>
      <c r="C98" s="105" t="e">
        <f>VLOOKUP(B98,'[1]LISTADO ATM'!$A$2:$B$820,2,0)</f>
        <v>#N/A</v>
      </c>
      <c r="D98" s="133"/>
      <c r="E98" s="134"/>
    </row>
    <row r="99" spans="1:5" ht="18" x14ac:dyDescent="0.25">
      <c r="A99" s="105" t="e">
        <f>VLOOKUP(B99,'[1]LISTADO ATM'!$A$2:$C$820,3,0)</f>
        <v>#N/A</v>
      </c>
      <c r="B99" s="129"/>
      <c r="C99" s="105" t="e">
        <f>VLOOKUP(B99,'[1]LISTADO ATM'!$A$2:$B$820,2,0)</f>
        <v>#N/A</v>
      </c>
      <c r="D99" s="133"/>
      <c r="E99" s="134"/>
    </row>
    <row r="100" spans="1:5" ht="18" x14ac:dyDescent="0.25">
      <c r="A100" s="105" t="e">
        <f>VLOOKUP(B100,'[1]LISTADO ATM'!$A$2:$C$820,3,0)</f>
        <v>#N/A</v>
      </c>
      <c r="B100" s="129"/>
      <c r="C100" s="105" t="e">
        <f>VLOOKUP(B100,'[1]LISTADO ATM'!$A$2:$B$820,2,0)</f>
        <v>#N/A</v>
      </c>
      <c r="D100" s="133"/>
      <c r="E100" s="134"/>
    </row>
    <row r="101" spans="1:5" ht="18" x14ac:dyDescent="0.25">
      <c r="A101" s="105" t="e">
        <f>VLOOKUP(B101,'[1]LISTADO ATM'!$A$2:$C$820,3,0)</f>
        <v>#N/A</v>
      </c>
      <c r="B101" s="129"/>
      <c r="C101" s="105" t="e">
        <f>VLOOKUP(B101,'[1]LISTADO ATM'!$A$2:$B$820,2,0)</f>
        <v>#N/A</v>
      </c>
      <c r="D101" s="133"/>
      <c r="E101" s="134"/>
    </row>
    <row r="102" spans="1:5" ht="18" x14ac:dyDescent="0.25">
      <c r="A102" s="105" t="e">
        <f>VLOOKUP(B102,'[1]LISTADO ATM'!$A$2:$C$820,3,0)</f>
        <v>#N/A</v>
      </c>
      <c r="B102" s="129"/>
      <c r="C102" s="105" t="e">
        <f>VLOOKUP(B102,'[1]LISTADO ATM'!$A$2:$B$820,2,0)</f>
        <v>#N/A</v>
      </c>
      <c r="D102" s="133"/>
      <c r="E102" s="134"/>
    </row>
    <row r="103" spans="1:5" ht="18" x14ac:dyDescent="0.25">
      <c r="A103" s="105" t="e">
        <f>VLOOKUP(B103,'[1]LISTADO ATM'!$A$2:$C$820,3,0)</f>
        <v>#N/A</v>
      </c>
      <c r="B103" s="129"/>
      <c r="C103" s="105" t="e">
        <f>VLOOKUP(B103,'[1]LISTADO ATM'!$A$2:$B$820,2,0)</f>
        <v>#N/A</v>
      </c>
      <c r="D103" s="133"/>
      <c r="E103" s="134"/>
    </row>
    <row r="104" spans="1:5" ht="18.75" thickBot="1" x14ac:dyDescent="0.3">
      <c r="A104" s="107" t="s">
        <v>2428</v>
      </c>
      <c r="B104" s="113">
        <f>COUNT(B85:B97)</f>
        <v>13</v>
      </c>
      <c r="C104" s="122"/>
      <c r="D104" s="135"/>
      <c r="E104" s="136"/>
    </row>
  </sheetData>
  <mergeCells count="30">
    <mergeCell ref="D96:E96"/>
    <mergeCell ref="D97:E97"/>
    <mergeCell ref="D98:E98"/>
    <mergeCell ref="A2:E2"/>
    <mergeCell ref="A8:E8"/>
    <mergeCell ref="C32:E32"/>
    <mergeCell ref="A64:E64"/>
    <mergeCell ref="A80:B80"/>
    <mergeCell ref="A34:E34"/>
    <mergeCell ref="A3:E3"/>
    <mergeCell ref="A81:B81"/>
    <mergeCell ref="A83:E83"/>
    <mergeCell ref="D84:E84"/>
    <mergeCell ref="D85:E85"/>
    <mergeCell ref="D86:E86"/>
    <mergeCell ref="D87:E87"/>
    <mergeCell ref="D88:E88"/>
    <mergeCell ref="D89:E89"/>
    <mergeCell ref="D90:E90"/>
    <mergeCell ref="D104:E104"/>
    <mergeCell ref="D91:E91"/>
    <mergeCell ref="D92:E92"/>
    <mergeCell ref="D99:E99"/>
    <mergeCell ref="D100:E100"/>
    <mergeCell ref="D101:E101"/>
    <mergeCell ref="D102:E102"/>
    <mergeCell ref="D103:E103"/>
    <mergeCell ref="D93:E93"/>
    <mergeCell ref="D94:E94"/>
    <mergeCell ref="D95:E95"/>
  </mergeCells>
  <phoneticPr fontId="47" type="noConversion"/>
  <conditionalFormatting sqref="B104 B78:B87 B62:B66 B2:B17 B32:B40">
    <cfRule type="duplicateValues" dxfId="128" priority="67"/>
  </conditionalFormatting>
  <conditionalFormatting sqref="E104 E82:E87 E62:E66 E70 E78:E80 E2:E45">
    <cfRule type="duplicateValues" dxfId="127" priority="66"/>
  </conditionalFormatting>
  <conditionalFormatting sqref="E70">
    <cfRule type="duplicateValues" dxfId="126" priority="63"/>
  </conditionalFormatting>
  <conditionalFormatting sqref="E41">
    <cfRule type="duplicateValues" dxfId="125" priority="62"/>
  </conditionalFormatting>
  <conditionalFormatting sqref="B89">
    <cfRule type="duplicateValues" dxfId="124" priority="53"/>
  </conditionalFormatting>
  <conditionalFormatting sqref="B89">
    <cfRule type="duplicateValues" dxfId="123" priority="52"/>
  </conditionalFormatting>
  <conditionalFormatting sqref="B89">
    <cfRule type="duplicateValues" dxfId="122" priority="54"/>
  </conditionalFormatting>
  <conditionalFormatting sqref="E46">
    <cfRule type="duplicateValues" dxfId="121" priority="48"/>
  </conditionalFormatting>
  <conditionalFormatting sqref="B46:B50">
    <cfRule type="duplicateValues" dxfId="120" priority="47"/>
  </conditionalFormatting>
  <conditionalFormatting sqref="B46:B50">
    <cfRule type="duplicateValues" dxfId="119" priority="46"/>
  </conditionalFormatting>
  <conditionalFormatting sqref="B46:B50">
    <cfRule type="duplicateValues" dxfId="118" priority="45"/>
  </conditionalFormatting>
  <conditionalFormatting sqref="E47:E48">
    <cfRule type="duplicateValues" dxfId="117" priority="44"/>
  </conditionalFormatting>
  <conditionalFormatting sqref="E49">
    <cfRule type="duplicateValues" dxfId="116" priority="43"/>
  </conditionalFormatting>
  <conditionalFormatting sqref="E50">
    <cfRule type="duplicateValues" dxfId="115" priority="42"/>
  </conditionalFormatting>
  <conditionalFormatting sqref="E67:E68">
    <cfRule type="duplicateValues" dxfId="114" priority="40"/>
  </conditionalFormatting>
  <conditionalFormatting sqref="E67">
    <cfRule type="duplicateValues" dxfId="113" priority="39"/>
  </conditionalFormatting>
  <conditionalFormatting sqref="B67:B68">
    <cfRule type="duplicateValues" dxfId="112" priority="38"/>
  </conditionalFormatting>
  <conditionalFormatting sqref="B67:B68">
    <cfRule type="duplicateValues" dxfId="111" priority="37"/>
  </conditionalFormatting>
  <conditionalFormatting sqref="B67:B68">
    <cfRule type="duplicateValues" dxfId="110" priority="41"/>
  </conditionalFormatting>
  <conditionalFormatting sqref="E69">
    <cfRule type="duplicateValues" dxfId="109" priority="36"/>
  </conditionalFormatting>
  <conditionalFormatting sqref="B77">
    <cfRule type="duplicateValues" dxfId="108" priority="34"/>
  </conditionalFormatting>
  <conditionalFormatting sqref="B77">
    <cfRule type="duplicateValues" dxfId="107" priority="33"/>
  </conditionalFormatting>
  <conditionalFormatting sqref="B77">
    <cfRule type="duplicateValues" dxfId="106" priority="35"/>
  </conditionalFormatting>
  <conditionalFormatting sqref="E71:E77">
    <cfRule type="duplicateValues" dxfId="105" priority="31"/>
  </conditionalFormatting>
  <conditionalFormatting sqref="B72:B76">
    <cfRule type="duplicateValues" dxfId="104" priority="30"/>
  </conditionalFormatting>
  <conditionalFormatting sqref="B72:B76">
    <cfRule type="duplicateValues" dxfId="103" priority="29"/>
  </conditionalFormatting>
  <conditionalFormatting sqref="B72:B76">
    <cfRule type="duplicateValues" dxfId="102" priority="32"/>
  </conditionalFormatting>
  <conditionalFormatting sqref="E71">
    <cfRule type="duplicateValues" dxfId="101" priority="27"/>
  </conditionalFormatting>
  <conditionalFormatting sqref="B71">
    <cfRule type="duplicateValues" dxfId="100" priority="26"/>
  </conditionalFormatting>
  <conditionalFormatting sqref="B71">
    <cfRule type="duplicateValues" dxfId="99" priority="25"/>
  </conditionalFormatting>
  <conditionalFormatting sqref="B71">
    <cfRule type="duplicateValues" dxfId="98" priority="28"/>
  </conditionalFormatting>
  <conditionalFormatting sqref="E51:E61">
    <cfRule type="duplicateValues" dxfId="97" priority="70"/>
  </conditionalFormatting>
  <conditionalFormatting sqref="B41:B45 B51:B61">
    <cfRule type="duplicateValues" dxfId="96" priority="71"/>
  </conditionalFormatting>
  <conditionalFormatting sqref="B69">
    <cfRule type="duplicateValues" dxfId="95" priority="72"/>
  </conditionalFormatting>
  <conditionalFormatting sqref="B70">
    <cfRule type="duplicateValues" dxfId="94" priority="73"/>
  </conditionalFormatting>
  <conditionalFormatting sqref="B104 B62:B66 B70 B78:B88 B2:B17 B32:B40">
    <cfRule type="duplicateValues" dxfId="93" priority="74"/>
  </conditionalFormatting>
  <conditionalFormatting sqref="B104 B70 B78:B88 B51:B66 B2:B17 B32:B45">
    <cfRule type="duplicateValues" dxfId="92" priority="75"/>
  </conditionalFormatting>
  <conditionalFormatting sqref="B88">
    <cfRule type="duplicateValues" dxfId="91" priority="76"/>
  </conditionalFormatting>
  <conditionalFormatting sqref="B32:B1048576 B1:B17">
    <cfRule type="duplicateValues" dxfId="90" priority="23"/>
  </conditionalFormatting>
  <conditionalFormatting sqref="E98:E103 E88:E90">
    <cfRule type="duplicateValues" dxfId="89" priority="121742"/>
  </conditionalFormatting>
  <conditionalFormatting sqref="E91">
    <cfRule type="duplicateValues" dxfId="88" priority="22"/>
  </conditionalFormatting>
  <conditionalFormatting sqref="E92">
    <cfRule type="duplicateValues" dxfId="87" priority="20"/>
  </conditionalFormatting>
  <conditionalFormatting sqref="E93">
    <cfRule type="duplicateValues" dxfId="86" priority="19"/>
  </conditionalFormatting>
  <conditionalFormatting sqref="E94">
    <cfRule type="duplicateValues" dxfId="85" priority="18"/>
  </conditionalFormatting>
  <conditionalFormatting sqref="E95">
    <cfRule type="duplicateValues" dxfId="84" priority="17"/>
  </conditionalFormatting>
  <conditionalFormatting sqref="E96">
    <cfRule type="duplicateValues" dxfId="83" priority="16"/>
  </conditionalFormatting>
  <conditionalFormatting sqref="E97">
    <cfRule type="duplicateValues" dxfId="82" priority="15"/>
  </conditionalFormatting>
  <conditionalFormatting sqref="B18:B31">
    <cfRule type="duplicateValues" dxfId="81" priority="14"/>
  </conditionalFormatting>
  <conditionalFormatting sqref="B18:B20">
    <cfRule type="duplicateValues" dxfId="80" priority="13"/>
  </conditionalFormatting>
  <conditionalFormatting sqref="B18:B20">
    <cfRule type="duplicateValues" dxfId="79" priority="10"/>
    <cfRule type="duplicateValues" dxfId="78" priority="11"/>
    <cfRule type="duplicateValues" dxfId="77" priority="12"/>
  </conditionalFormatting>
  <conditionalFormatting sqref="B21:B31">
    <cfRule type="duplicateValues" dxfId="76" priority="9"/>
  </conditionalFormatting>
  <conditionalFormatting sqref="B21:B31">
    <cfRule type="duplicateValues" dxfId="75" priority="6"/>
    <cfRule type="duplicateValues" dxfId="74" priority="7"/>
    <cfRule type="duplicateValues" dxfId="73" priority="8"/>
  </conditionalFormatting>
  <conditionalFormatting sqref="B18:B31">
    <cfRule type="duplicateValues" dxfId="72" priority="5"/>
  </conditionalFormatting>
  <conditionalFormatting sqref="B18:B31">
    <cfRule type="duplicateValues" dxfId="71" priority="4"/>
  </conditionalFormatting>
  <conditionalFormatting sqref="B18:B31">
    <cfRule type="duplicateValues" dxfId="70" priority="3"/>
  </conditionalFormatting>
  <conditionalFormatting sqref="B1:B1048576">
    <cfRule type="duplicateValues" dxfId="69" priority="2"/>
  </conditionalFormatting>
  <conditionalFormatting sqref="E1:E1048576">
    <cfRule type="duplicateValues" dxfId="68" priority="1"/>
  </conditionalFormatting>
  <conditionalFormatting sqref="B90:B103">
    <cfRule type="duplicateValues" dxfId="0" priority="12213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7" priority="119152"/>
  </conditionalFormatting>
  <conditionalFormatting sqref="A7:A11">
    <cfRule type="duplicateValues" dxfId="66" priority="119156"/>
    <cfRule type="duplicateValues" dxfId="65" priority="119157"/>
  </conditionalFormatting>
  <conditionalFormatting sqref="A7:A11">
    <cfRule type="duplicateValues" dxfId="64" priority="119160"/>
    <cfRule type="duplicateValues" dxfId="63" priority="119161"/>
  </conditionalFormatting>
  <conditionalFormatting sqref="B3">
    <cfRule type="duplicateValues" dxfId="62" priority="193"/>
    <cfRule type="duplicateValues" dxfId="61" priority="194"/>
  </conditionalFormatting>
  <conditionalFormatting sqref="B3">
    <cfRule type="duplicateValues" dxfId="60" priority="192"/>
  </conditionalFormatting>
  <conditionalFormatting sqref="B3">
    <cfRule type="duplicateValues" dxfId="59" priority="191"/>
  </conditionalFormatting>
  <conditionalFormatting sqref="B3">
    <cfRule type="duplicateValues" dxfId="58" priority="189"/>
    <cfRule type="duplicateValues" dxfId="57" priority="190"/>
  </conditionalFormatting>
  <conditionalFormatting sqref="A4:A6">
    <cfRule type="duplicateValues" dxfId="56" priority="188"/>
  </conditionalFormatting>
  <conditionalFormatting sqref="A4:A6">
    <cfRule type="duplicateValues" dxfId="55" priority="186"/>
    <cfRule type="duplicateValues" dxfId="54" priority="187"/>
  </conditionalFormatting>
  <conditionalFormatting sqref="A4:A6">
    <cfRule type="duplicateValues" dxfId="53" priority="184"/>
    <cfRule type="duplicateValues" dxfId="52" priority="185"/>
  </conditionalFormatting>
  <conditionalFormatting sqref="A3:A6">
    <cfRule type="duplicateValues" dxfId="51" priority="165"/>
  </conditionalFormatting>
  <conditionalFormatting sqref="A3:A6">
    <cfRule type="duplicateValues" dxfId="50" priority="163"/>
    <cfRule type="duplicateValues" dxfId="49" priority="164"/>
  </conditionalFormatting>
  <conditionalFormatting sqref="A3:A6">
    <cfRule type="duplicateValues" dxfId="48" priority="161"/>
    <cfRule type="duplicateValues" dxfId="47" priority="162"/>
  </conditionalFormatting>
  <conditionalFormatting sqref="B4:B6">
    <cfRule type="duplicateValues" dxfId="46" priority="158"/>
    <cfRule type="duplicateValues" dxfId="45" priority="159"/>
  </conditionalFormatting>
  <conditionalFormatting sqref="B4:B6">
    <cfRule type="duplicateValues" dxfId="44" priority="157"/>
  </conditionalFormatting>
  <conditionalFormatting sqref="B4:B6">
    <cfRule type="duplicateValues" dxfId="43" priority="156"/>
  </conditionalFormatting>
  <conditionalFormatting sqref="B4:B6">
    <cfRule type="duplicateValues" dxfId="42" priority="154"/>
    <cfRule type="duplicateValues" dxfId="41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13.6746064814797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69"/>
  </conditionalFormatting>
  <conditionalFormatting sqref="E9:E1048576 E1:E2">
    <cfRule type="duplicateValues" dxfId="39" priority="99250"/>
  </conditionalFormatting>
  <conditionalFormatting sqref="E4">
    <cfRule type="duplicateValues" dxfId="38" priority="62"/>
  </conditionalFormatting>
  <conditionalFormatting sqref="E5:E8">
    <cfRule type="duplicateValues" dxfId="37" priority="60"/>
  </conditionalFormatting>
  <conditionalFormatting sqref="B12">
    <cfRule type="duplicateValues" dxfId="36" priority="34"/>
    <cfRule type="duplicateValues" dxfId="35" priority="35"/>
    <cfRule type="duplicateValues" dxfId="34" priority="36"/>
  </conditionalFormatting>
  <conditionalFormatting sqref="B12">
    <cfRule type="duplicateValues" dxfId="33" priority="33"/>
  </conditionalFormatting>
  <conditionalFormatting sqref="B12">
    <cfRule type="duplicateValues" dxfId="32" priority="31"/>
    <cfRule type="duplicateValues" dxfId="31" priority="32"/>
  </conditionalFormatting>
  <conditionalFormatting sqref="B12">
    <cfRule type="duplicateValues" dxfId="30" priority="28"/>
    <cfRule type="duplicateValues" dxfId="29" priority="29"/>
    <cfRule type="duplicateValues" dxfId="28" priority="30"/>
  </conditionalFormatting>
  <conditionalFormatting sqref="B12">
    <cfRule type="duplicateValues" dxfId="27" priority="27"/>
  </conditionalFormatting>
  <conditionalFormatting sqref="B12">
    <cfRule type="duplicateValues" dxfId="26" priority="25"/>
    <cfRule type="duplicateValues" dxfId="25" priority="26"/>
  </conditionalFormatting>
  <conditionalFormatting sqref="B12">
    <cfRule type="duplicateValues" dxfId="24" priority="24"/>
  </conditionalFormatting>
  <conditionalFormatting sqref="B12">
    <cfRule type="duplicateValues" dxfId="23" priority="21"/>
    <cfRule type="duplicateValues" dxfId="22" priority="22"/>
    <cfRule type="duplicateValues" dxfId="21" priority="23"/>
  </conditionalFormatting>
  <conditionalFormatting sqref="B12">
    <cfRule type="duplicateValues" dxfId="20" priority="20"/>
  </conditionalFormatting>
  <conditionalFormatting sqref="B12">
    <cfRule type="duplicateValues" dxfId="19" priority="19"/>
  </conditionalFormatting>
  <conditionalFormatting sqref="B14">
    <cfRule type="duplicateValues" dxfId="18" priority="18"/>
  </conditionalFormatting>
  <conditionalFormatting sqref="B14">
    <cfRule type="duplicateValues" dxfId="17" priority="15"/>
    <cfRule type="duplicateValues" dxfId="16" priority="16"/>
    <cfRule type="duplicateValues" dxfId="15" priority="17"/>
  </conditionalFormatting>
  <conditionalFormatting sqref="B14"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8"/>
  </conditionalFormatting>
  <conditionalFormatting sqref="B14">
    <cfRule type="duplicateValues" dxfId="7" priority="7"/>
  </conditionalFormatting>
  <conditionalFormatting sqref="B14">
    <cfRule type="duplicateValues" dxfId="6" priority="4"/>
    <cfRule type="duplicateValues" dxfId="5" priority="5"/>
    <cfRule type="duplicateValues" dxfId="4" priority="6"/>
  </conditionalFormatting>
  <conditionalFormatting sqref="B14">
    <cfRule type="duplicateValues" dxfId="3" priority="2"/>
    <cfRule type="duplicateValues" dxfId="2" priority="3"/>
  </conditionalFormatting>
  <conditionalFormatting sqref="C14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2021-03-15T19:30:08Z</dcterms:modified>
</cp:coreProperties>
</file>