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6\"/>
    </mc:Choice>
  </mc:AlternateContent>
  <bookViews>
    <workbookView xWindow="0" yWindow="0" windowWidth="20370" windowHeight="762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6" i="1" l="1"/>
  <c r="A87" i="1"/>
  <c r="A88" i="1"/>
  <c r="A89" i="1"/>
  <c r="A90" i="1"/>
  <c r="A91" i="1"/>
  <c r="A92" i="1"/>
  <c r="A93" i="1"/>
  <c r="A94" i="1"/>
  <c r="A95" i="1"/>
  <c r="A96" i="1"/>
  <c r="A97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B106" i="16" l="1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A77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5" i="1" l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1" i="1"/>
  <c r="G71" i="1"/>
  <c r="H71" i="1"/>
  <c r="I71" i="1"/>
  <c r="J71" i="1"/>
  <c r="K71" i="1"/>
  <c r="F70" i="1"/>
  <c r="G70" i="1"/>
  <c r="H70" i="1"/>
  <c r="I70" i="1"/>
  <c r="J70" i="1"/>
  <c r="K70" i="1"/>
  <c r="A72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1" i="1"/>
  <c r="A70" i="1"/>
  <c r="F72" i="1" l="1"/>
  <c r="G72" i="1"/>
  <c r="H72" i="1"/>
  <c r="I72" i="1"/>
  <c r="J72" i="1"/>
  <c r="K72" i="1"/>
  <c r="A67" i="1"/>
  <c r="A68" i="1"/>
  <c r="A69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35" i="1" l="1"/>
  <c r="G35" i="1"/>
  <c r="H35" i="1"/>
  <c r="I35" i="1"/>
  <c r="J35" i="1"/>
  <c r="K35" i="1"/>
  <c r="F54" i="1"/>
  <c r="G54" i="1"/>
  <c r="H54" i="1"/>
  <c r="I54" i="1"/>
  <c r="J54" i="1"/>
  <c r="K54" i="1"/>
  <c r="F55" i="1"/>
  <c r="G55" i="1"/>
  <c r="H55" i="1"/>
  <c r="I55" i="1"/>
  <c r="J55" i="1"/>
  <c r="K55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53" i="1"/>
  <c r="G53" i="1"/>
  <c r="H53" i="1"/>
  <c r="I53" i="1"/>
  <c r="J53" i="1"/>
  <c r="K53" i="1"/>
  <c r="F56" i="1"/>
  <c r="G56" i="1"/>
  <c r="H56" i="1"/>
  <c r="I56" i="1"/>
  <c r="J56" i="1"/>
  <c r="K56" i="1"/>
  <c r="A66" i="1"/>
  <c r="A65" i="1" l="1"/>
  <c r="A64" i="1"/>
  <c r="A63" i="1"/>
  <c r="A62" i="1"/>
  <c r="A61" i="1"/>
  <c r="A60" i="1"/>
  <c r="A59" i="1"/>
  <c r="A58" i="1"/>
  <c r="A57" i="1"/>
  <c r="A56" i="1"/>
  <c r="A55" i="1"/>
  <c r="A54" i="1"/>
  <c r="A53" i="1"/>
  <c r="A52" i="1" l="1"/>
  <c r="A51" i="1"/>
  <c r="A50" i="1"/>
  <c r="A49" i="1"/>
  <c r="A48" i="1"/>
  <c r="A47" i="1"/>
  <c r="A46" i="1"/>
  <c r="A45" i="1"/>
  <c r="A44" i="1"/>
  <c r="A4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2" i="1"/>
  <c r="A41" i="1"/>
  <c r="A40" i="1"/>
  <c r="A39" i="1"/>
  <c r="A38" i="1"/>
  <c r="A37" i="1"/>
  <c r="A36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9" i="1" l="1"/>
  <c r="F19" i="1"/>
  <c r="G19" i="1"/>
  <c r="H19" i="1"/>
  <c r="I19" i="1"/>
  <c r="J19" i="1"/>
  <c r="K19" i="1"/>
  <c r="F18" i="1" l="1"/>
  <c r="G18" i="1"/>
  <c r="H18" i="1"/>
  <c r="I18" i="1"/>
  <c r="J18" i="1"/>
  <c r="K18" i="1"/>
  <c r="F17" i="1"/>
  <c r="G17" i="1"/>
  <c r="H17" i="1"/>
  <c r="I17" i="1"/>
  <c r="J17" i="1"/>
  <c r="K17" i="1"/>
  <c r="A18" i="1"/>
  <c r="A17" i="1"/>
  <c r="A16" i="1" l="1"/>
  <c r="F16" i="1"/>
  <c r="G16" i="1"/>
  <c r="H16" i="1"/>
  <c r="I16" i="1"/>
  <c r="J16" i="1"/>
  <c r="K16" i="1"/>
  <c r="A15" i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<sst xmlns="http://schemas.openxmlformats.org/spreadsheetml/2006/main" count="13445" uniqueCount="2609">
  <si>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</si>
  <si>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</si>
  <si>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</si>
  <si>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</si>
  <si>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</si>
  <si>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</si>
  <si>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</si>
  <si>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</si>
  <si>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</si>
  <si>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</si>
  <si>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</si>
  <si>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</si>
  <si>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</si>
  <si>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</si>
  <si>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</si>
  <si>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</si>
  <si>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</si>
  <si>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</si>
  <si>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</si>
  <si>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</si>
  <si>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</si>
  <si>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</si>
  <si>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</si>
  <si>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</si>
  <si>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</si>
  <si>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</si>
  <si>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</si>
  <si>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</si>
  <si>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</si>
  <si>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</si>
  <si>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</si>
  <si>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</si>
  <si>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</si>
  <si>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</si>
  <si>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</si>
  <si>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</si>
  <si>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</si>
  <si>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</si>
  <si>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</si>
  <si>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</si>
  <si>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</si>
  <si>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</si>
  <si>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</si>
  <si>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</si>
  <si>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</si>
  <si>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</si>
  <si>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</si>
  <si>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</si>
  <si>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</si>
  <si>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</si>
  <si>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</si>
  <si>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</si>
  <si>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</si>
  <si>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</si>
  <si>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</si>
  <si>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</si>
  <si>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</si>
  <si>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</si>
  <si>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</si>
  <si>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</si>
  <si>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</si>
  <si>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</si>
  <si>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</si>
  <si>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</si>
  <si>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</si>
  <si>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</si>
  <si>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</si>
  <si>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</si>
  <si>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</si>
  <si>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</si>
  <si>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</si>
  <si>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</si>
  <si>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</si>
  <si>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</si>
  <si>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</si>
  <si>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</si>
  <si>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</si>
  <si>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</si>
  <si>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</si>
  <si>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</si>
  <si>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</si>
  <si>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</si>
  <si>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</si>
  <si>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</si>
  <si>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</si>
  <si>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</si>
  <si>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</si>
  <si>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</si>
  <si>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</si>
  <si>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</si>
  <si>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</si>
  <si>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</si>
  <si>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</si>
  <si>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</si>
  <si>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</si>
  <si>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</si>
  <si>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</si>
  <si>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</si>
  <si>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</si>
  <si>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</si>
  <si>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</si>
  <si>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</si>
  <si>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</si>
  <si>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</si>
  <si>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</si>
  <si>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</si>
  <si>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</si>
  <si>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</si>
  <si>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</si>
  <si>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</si>
  <si>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</si>
  <si>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</si>
  <si>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</si>
  <si>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</si>
  <si>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</si>
  <si>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</si>
  <si>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</si>
  <si>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</si>
  <si>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</si>
  <si>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</si>
  <si>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</si>
  <si>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</si>
  <si>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</si>
  <si>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</si>
  <si>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</si>
  <si>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</si>
  <si>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</si>
  <si>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</si>
  <si>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</si>
  <si>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</si>
  <si>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</si>
  <si>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</si>
  <si>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</si>
  <si>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</si>
  <si>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</si>
  <si>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</si>
  <si>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</si>
  <si>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</si>
  <si>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</si>
  <si>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</si>
  <si>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</si>
  <si>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</si>
  <si>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</si>
  <si>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</si>
  <si>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</si>
  <si>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</si>
  <si>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</si>
  <si>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</si>
  <si>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</si>
  <si>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</si>
  <si>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</si>
  <si>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</si>
  <si>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</si>
  <si>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</si>
  <si>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</si>
  <si>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</si>
  <si>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</si>
  <si>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</si>
  <si>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</si>
  <si>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</si>
  <si>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</si>
  <si>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</si>
  <si>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</si>
  <si>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</si>
  <si>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</si>
  <si>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</si>
  <si>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</si>
  <si>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</si>
  <si>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</si>
  <si>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</si>
  <si>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</si>
  <si>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</si>
  <si>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</si>
  <si>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</si>
  <si>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</si>
  <si>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</si>
  <si>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</si>
  <si>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</si>
  <si>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</si>
  <si>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</si>
  <si>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</si>
  <si>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</si>
  <si>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</si>
  <si>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</si>
  <si>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</si>
  <si>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</si>
  <si>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</si>
  <si>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</si>
  <si>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</si>
  <si>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</si>
  <si>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</si>
  <si>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</si>
  <si>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</si>
  <si>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</si>
  <si>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</si>
  <si>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</si>
  <si>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</si>
  <si>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</si>
  <si>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</si>
  <si>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</si>
  <si>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</si>
  <si>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</si>
  <si>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</si>
  <si>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</si>
  <si>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</si>
  <si>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</si>
  <si>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</si>
  <si>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</si>
  <si>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</si>
  <si>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</si>
  <si>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</si>
  <si>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</si>
  <si>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</si>
  <si>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</si>
  <si>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</si>
  <si>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</si>
  <si>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</si>
  <si>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</si>
  <si>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</si>
  <si>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</si>
  <si>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</si>
  <si>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</si>
  <si>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</si>
  <si>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</si>
  <si>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</si>
  <si>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</si>
  <si>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</si>
  <si>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</si>
  <si>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</si>
  <si>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</si>
  <si>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</si>
  <si>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</si>
  <si>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</si>
  <si>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</si>
  <si>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</si>
  <si>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</si>
  <si>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</si>
  <si>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</si>
  <si>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</si>
  <si>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</si>
  <si>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</si>
  <si>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</si>
  <si>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</si>
  <si>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</si>
  <si>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</si>
  <si>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</si>
  <si>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</si>
  <si>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</si>
  <si>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</si>
  <si>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</si>
  <si>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</si>
  <si>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</si>
  <si>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</si>
  <si>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</si>
  <si>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</si>
  <si>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</si>
  <si>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</si>
  <si>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</si>
  <si>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</si>
  <si>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</si>
  <si>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</si>
  <si>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</si>
  <si>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</si>
  <si>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</si>
  <si>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</si>
  <si>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</si>
  <si>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</si>
  <si>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</si>
  <si>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</si>
  <si>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</si>
  <si>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</si>
  <si>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</si>
  <si>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</si>
  <si>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</si>
  <si>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</si>
  <si>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</si>
  <si>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</si>
  <si>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</si>
  <si>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</si>
  <si>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</si>
  <si>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</si>
  <si>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</si>
  <si>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</si>
  <si>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</si>
  <si>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</si>
  <si>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</si>
  <si>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</si>
  <si>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</si>
  <si>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</si>
  <si>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</si>
  <si>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</si>
  <si>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</si>
  <si>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</si>
  <si>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</si>
  <si>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</si>
  <si>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</si>
  <si>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</si>
  <si>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</si>
  <si>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</si>
  <si>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</si>
  <si>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</si>
  <si>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</si>
  <si>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</si>
  <si>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</si>
  <si>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</si>
  <si>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</si>
  <si>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</si>
  <si>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</si>
  <si>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</si>
  <si>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</si>
  <si>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</si>
  <si>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</si>
  <si>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</si>
  <si>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</si>
  <si>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</si>
  <si>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</si>
  <si>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</si>
  <si>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</si>
  <si>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</si>
  <si>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</si>
  <si>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</si>
  <si>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</si>
  <si>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</si>
  <si>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</si>
  <si>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</si>
  <si>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</si>
  <si>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</si>
  <si>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</si>
  <si>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</si>
  <si>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</si>
  <si>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</si>
  <si>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</si>
  <si>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</si>
  <si>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</si>
  <si>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</si>
  <si>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</si>
  <si>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</si>
  <si>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</si>
  <si>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</si>
  <si>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</si>
  <si>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</si>
  <si>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</si>
  <si>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</si>
  <si>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</si>
  <si>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</si>
  <si>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</si>
  <si>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</si>
  <si>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</si>
  <si>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</si>
  <si>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</si>
  <si>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</si>
  <si>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</si>
  <si>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</si>
  <si>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</si>
  <si>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</si>
  <si>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</si>
  <si>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</si>
  <si>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</si>
  <si>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</si>
  <si>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</si>
  <si>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</si>
  <si>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</si>
  <si>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</si>
  <si>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</si>
  <si>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</si>
  <si>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</si>
  <si>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</si>
  <si>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</si>
  <si>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</si>
  <si>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</si>
  <si>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</si>
  <si>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</si>
  <si>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</si>
  <si>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</si>
  <si>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</si>
  <si>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</si>
  <si>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</si>
  <si>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</si>
  <si>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</si>
  <si>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</si>
  <si>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</si>
  <si>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</si>
  <si>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</si>
  <si>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</si>
  <si>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</si>
  <si>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</si>
  <si>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</si>
  <si>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</si>
  <si>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</si>
  <si>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</si>
  <si>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</si>
  <si>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</si>
  <si>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</si>
  <si>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</si>
  <si>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</si>
  <si>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</si>
  <si>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</si>
  <si>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</si>
  <si>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</si>
  <si>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</si>
  <si>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</si>
  <si>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</si>
  <si>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</si>
  <si>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</si>
  <si>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</si>
  <si>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</si>
  <si>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</si>
  <si>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</si>
  <si>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</si>
  <si>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</si>
  <si>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</si>
  <si>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</si>
  <si>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</si>
  <si>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</si>
  <si>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</si>
  <si>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</si>
  <si>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</si>
  <si>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</si>
  <si>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</si>
  <si>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</si>
  <si>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</si>
  <si>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</si>
  <si>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</si>
  <si>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</si>
  <si>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</si>
  <si>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</si>
  <si>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</si>
  <si>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</si>
  <si>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</si>
  <si>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</si>
  <si>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</si>
  <si>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</si>
  <si>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</si>
  <si>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</si>
  <si>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</si>
  <si>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</si>
  <si>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</si>
  <si>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</si>
  <si>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</si>
  <si>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</si>
  <si>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</si>
  <si>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</si>
  <si>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</si>
  <si>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</si>
  <si>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</si>
  <si>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</si>
  <si>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</si>
  <si>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</si>
  <si>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</si>
  <si>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</si>
  <si>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</si>
  <si>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</si>
  <si>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</si>
  <si>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</si>
  <si>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</si>
  <si>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</si>
  <si>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</si>
  <si>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</si>
  <si>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</si>
  <si>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</si>
  <si>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</si>
  <si>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</si>
  <si>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</si>
  <si>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</si>
  <si>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</si>
  <si>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</si>
  <si>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</si>
  <si>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</si>
  <si>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</si>
  <si>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</si>
  <si>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</si>
  <si>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</si>
  <si>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</si>
  <si>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</si>
  <si>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</si>
  <si>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</si>
  <si>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</si>
  <si>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</si>
  <si>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</si>
  <si>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</si>
  <si>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</si>
  <si>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</si>
  <si>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</si>
  <si>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</si>
  <si>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</si>
  <si>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</si>
  <si>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</si>
  <si>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</si>
  <si>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</si>
  <si>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</si>
  <si>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</si>
  <si>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</si>
  <si>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</si>
  <si>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</si>
  <si>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</si>
  <si>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</si>
  <si>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</si>
  <si>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</si>
  <si>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</si>
  <si>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</si>
  <si>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</si>
  <si>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</si>
  <si>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</si>
  <si>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</si>
  <si>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</si>
  <si>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</si>
  <si>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</si>
  <si>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</si>
  <si>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</si>
  <si>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</si>
  <si>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</si>
  <si>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</si>
  <si>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</si>
  <si>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</si>
  <si>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</si>
  <si>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</si>
  <si>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</si>
  <si>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</si>
  <si>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</si>
  <si>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</si>
  <si>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</si>
  <si>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</si>
  <si>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</si>
  <si>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</si>
  <si>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</si>
  <si>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</si>
  <si>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</si>
  <si>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</si>
  <si>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</si>
  <si>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</si>
  <si>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</si>
  <si>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</si>
  <si>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</si>
  <si>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</si>
  <si>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</si>
  <si>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</si>
  <si>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</si>
  <si>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</si>
  <si>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</si>
  <si>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</si>
  <si>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</si>
  <si>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</si>
  <si>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</si>
  <si>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</si>
  <si>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</si>
  <si>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</si>
  <si>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</si>
  <si>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</si>
  <si>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</si>
  <si>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</si>
  <si>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</si>
  <si>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</si>
  <si>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</si>
  <si>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</si>
  <si>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</si>
  <si>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</si>
  <si>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</si>
  <si>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</si>
  <si>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</si>
  <si>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</si>
  <si>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</si>
  <si>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</si>
  <si>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</si>
  <si>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</si>
  <si>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</si>
  <si>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</si>
  <si>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</si>
  <si>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</si>
  <si>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</si>
  <si>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</si>
  <si>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</si>
  <si>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</si>
  <si>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</si>
  <si>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</si>
  <si>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</si>
  <si>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</si>
  <si>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</si>
  <si>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</si>
  <si>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</si>
  <si>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</si>
  <si>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</si>
  <si>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</si>
  <si>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</si>
  <si>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</si>
  <si>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</si>
  <si>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</si>
  <si>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</si>
  <si>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</si>
  <si>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</si>
  <si>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</si>
  <si>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</si>
  <si>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</si>
  <si>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</si>
  <si>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</si>
  <si>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</si>
  <si>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</si>
  <si>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</si>
  <si>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</si>
  <si>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</si>
  <si>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</si>
  <si>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</si>
  <si>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</si>
  <si>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</si>
  <si>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</si>
  <si>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</si>
  <si>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</si>
  <si>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</si>
  <si>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</si>
  <si>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</si>
  <si>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</si>
  <si>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</si>
  <si>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</si>
  <si>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</si>
  <si>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</si>
  <si>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</si>
  <si>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</si>
  <si>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</si>
  <si>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</si>
  <si>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</si>
  <si>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</si>
  <si>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</si>
  <si>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</si>
  <si>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</si>
  <si>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</si>
  <si>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</si>
  <si>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</si>
  <si>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</si>
  <si>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</si>
  <si>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</si>
  <si>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</si>
  <si>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</si>
  <si>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</si>
  <si>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</si>
  <si>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</si>
  <si>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</si>
  <si>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</si>
  <si>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</si>
  <si>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</si>
  <si>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</si>
  <si>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</si>
  <si>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</si>
  <si>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</si>
  <si>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</si>
  <si>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</si>
  <si>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</si>
  <si>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</si>
  <si>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</si>
  <si>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</si>
  <si>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</si>
  <si>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</si>
  <si>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</si>
  <si>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</si>
  <si>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</si>
  <si>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</si>
  <si>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</si>
  <si>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</si>
  <si>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</si>
  <si>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</si>
  <si>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</si>
  <si>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</si>
  <si>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</si>
  <si>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</si>
  <si>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</si>
  <si>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</si>
  <si>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</si>
  <si>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</si>
  <si>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</si>
  <si>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</si>
  <si>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</si>
  <si>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</si>
  <si>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</si>
  <si>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</si>
  <si>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</si>
  <si>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</si>
  <si>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</si>
  <si>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</si>
  <si>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</si>
  <si>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</si>
  <si>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</si>
  <si>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</si>
  <si>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</si>
  <si>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</si>
  <si>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</si>
  <si>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</si>
  <si>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</si>
  <si>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</si>
  <si>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</si>
  <si>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</si>
  <si>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</si>
  <si>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</si>
  <si>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</si>
  <si>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</si>
  <si>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</si>
  <si>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</si>
  <si>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</si>
  <si>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</si>
  <si>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</si>
  <si>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</si>
  <si>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</si>
  <si>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</si>
  <si>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</si>
  <si>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</si>
  <si>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</si>
  <si>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</si>
  <si>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</si>
  <si>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</si>
  <si>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</si>
  <si>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</si>
  <si>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</si>
  <si>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</si>
  <si>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</si>
  <si>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</si>
  <si>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</si>
  <si>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</si>
  <si>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</si>
  <si>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</si>
  <si>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</si>
  <si>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</si>
  <si>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</si>
  <si>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</si>
  <si>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</si>
  <si>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</si>
  <si>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</si>
  <si>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</si>
  <si>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</si>
  <si>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</si>
  <si>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</si>
  <si>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</si>
  <si>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</si>
  <si>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</si>
  <si>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</si>
  <si>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</si>
  <si>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</si>
  <si>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</si>
  <si>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</si>
  <si>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</si>
  <si>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</si>
  <si>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</si>
  <si>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</si>
  <si>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</si>
  <si>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</si>
  <si>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</si>
  <si>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</si>
  <si>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</si>
  <si>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</si>
  <si>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</si>
  <si>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</si>
  <si>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</si>
  <si>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</si>
  <si>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</si>
  <si>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</si>
  <si>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</si>
  <si>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</si>
  <si>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</si>
  <si>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</si>
  <si>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</si>
  <si>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</si>
  <si>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</si>
  <si>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</si>
  <si>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</si>
  <si>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</si>
  <si>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</si>
  <si>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</si>
  <si>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</si>
  <si>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</si>
  <si>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</si>
  <si>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</si>
  <si>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</si>
  <si>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</si>
  <si>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</si>
  <si>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</si>
  <si>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</si>
  <si>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</si>
  <si>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</si>
  <si>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</si>
  <si>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</si>
  <si>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</si>
  <si>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</si>
  <si>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</si>
  <si>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</si>
  <si>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</si>
  <si>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</si>
  <si>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</si>
  <si>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</si>
  <si>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</si>
  <si>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</si>
  <si>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</si>
  <si>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</si>
  <si>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</si>
  <si>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</si>
  <si>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</si>
  <si>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</si>
  <si>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</si>
  <si>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</si>
  <si>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</si>
  <si>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</si>
  <si>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</si>
  <si>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</si>
  <si>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</si>
  <si>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</si>
  <si>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</si>
  <si>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</si>
  <si>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</si>
  <si>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</si>
  <si>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</si>
  <si>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</si>
  <si>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</si>
  <si>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</si>
  <si>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</si>
  <si>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</si>
  <si>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</si>
  <si>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</si>
  <si>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</si>
  <si>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</si>
  <si>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</si>
  <si>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</si>
  <si>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</si>
  <si>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</si>
  <si>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</si>
  <si>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</si>
  <si>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</si>
  <si>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</si>
  <si>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</si>
  <si>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</si>
  <si>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</si>
  <si>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</si>
  <si>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</si>
  <si>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</si>
  <si>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</si>
  <si>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</si>
  <si>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</si>
  <si>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</si>
  <si>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</si>
  <si>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</si>
  <si>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</si>
  <si>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</si>
  <si>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</si>
  <si>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</si>
  <si>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</si>
  <si>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</si>
  <si>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</si>
  <si>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</si>
  <si>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</si>
  <si>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</si>
  <si>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</si>
  <si>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</si>
  <si>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</si>
  <si>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</si>
  <si>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</si>
  <si>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</si>
  <si>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</si>
  <si>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</si>
  <si>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</si>
  <si>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</si>
  <si>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</si>
  <si>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</si>
  <si>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</si>
  <si>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</si>
  <si>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</si>
  <si>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</si>
  <si>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</si>
  <si>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</si>
  <si>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</si>
  <si>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</si>
  <si>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</si>
  <si>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</si>
  <si>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</si>
  <si>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</si>
  <si>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</si>
  <si>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</si>
  <si>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</si>
  <si>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</si>
  <si>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</si>
  <si>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</si>
  <si>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</si>
  <si>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</si>
  <si>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</si>
  <si>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</si>
  <si>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</si>
  <si>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</si>
  <si>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</si>
  <si>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</si>
  <si>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</si>
  <si>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</si>
  <si>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</si>
  <si>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</si>
  <si>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</si>
  <si>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</si>
  <si>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</si>
  <si>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</si>
  <si>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</si>
  <si>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</si>
  <si>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</si>
  <si>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</si>
  <si>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</si>
  <si>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</si>
  <si>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</si>
  <si>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</si>
  <si>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</si>
  <si>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</si>
  <si>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</si>
  <si>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</si>
  <si>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</si>
  <si>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</si>
  <si>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</si>
  <si>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</si>
  <si>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</si>
  <si>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</si>
  <si>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</si>
  <si>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</si>
  <si>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</si>
  <si>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</si>
  <si>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</si>
  <si>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</si>
  <si>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</si>
  <si>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</si>
  <si>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</si>
  <si>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</si>
  <si>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</si>
  <si>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</si>
  <si>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</si>
  <si>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</si>
  <si>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</si>
  <si>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</si>
  <si>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</si>
  <si>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</si>
  <si>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</si>
  <si>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</si>
  <si>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</si>
  <si>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</si>
  <si>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</si>
  <si>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</si>
  <si>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</si>
  <si>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</si>
  <si>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</si>
  <si>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</si>
  <si>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</si>
  <si>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</si>
  <si>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</si>
  <si>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</si>
  <si>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</si>
  <si>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</si>
  <si>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</si>
  <si>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</si>
  <si>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</si>
  <si>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</si>
  <si>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</si>
  <si>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</si>
  <si>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</si>
  <si>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</si>
  <si>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</si>
  <si>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</si>
  <si>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</si>
  <si>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</si>
  <si>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</si>
  <si>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</si>
  <si>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</si>
  <si>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</si>
  <si>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</si>
  <si>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</si>
  <si>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</si>
  <si>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</si>
  <si>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</si>
  <si>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</si>
  <si>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</si>
  <si>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</si>
  <si>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</si>
  <si>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</si>
  <si>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</si>
  <si>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</si>
  <si>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</si>
  <si>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</si>
  <si>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</si>
  <si>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</si>
  <si>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</si>
  <si>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</si>
  <si>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</si>
  <si>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</si>
  <si>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</si>
  <si>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</si>
  <si>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</si>
  <si>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</si>
  <si>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</si>
  <si>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</si>
  <si>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</si>
  <si>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</si>
  <si>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</si>
  <si>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</si>
  <si>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</si>
  <si>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</si>
  <si>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</si>
  <si>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</si>
  <si>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</si>
  <si>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</si>
  <si>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</si>
  <si>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</si>
  <si>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</si>
  <si>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</si>
  <si>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</si>
  <si>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</si>
  <si>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</si>
  <si>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</si>
  <si>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</si>
  <si>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</si>
  <si>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</si>
  <si>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</si>
  <si>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</si>
  <si>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</si>
  <si>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</si>
  <si>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</si>
  <si>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</si>
  <si>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</si>
  <si>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</si>
  <si>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</si>
  <si>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</si>
  <si>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</si>
  <si>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</si>
  <si>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</si>
  <si>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</si>
  <si>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</si>
  <si>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</si>
  <si>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</si>
  <si>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</si>
  <si>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</si>
  <si>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</si>
  <si>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</si>
  <si>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</si>
  <si>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</si>
  <si>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</si>
  <si>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</si>
  <si>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</si>
  <si>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</si>
  <si>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</si>
  <si>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</si>
  <si>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</si>
  <si>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</si>
  <si>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</si>
  <si>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</si>
  <si>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</si>
  <si>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</si>
  <si>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</si>
  <si>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</si>
  <si>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</si>
  <si>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</si>
  <si>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</si>
  <si>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</si>
  <si>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</si>
  <si>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</si>
  <si>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</si>
  <si>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</si>
  <si>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</si>
  <si>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</si>
  <si>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</si>
  <si>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</si>
  <si>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</si>
  <si>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</si>
  <si>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</si>
  <si>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</si>
  <si>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</si>
  <si>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</si>
  <si>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</si>
  <si>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</si>
  <si>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</si>
  <si>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</si>
  <si>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</si>
  <si>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</si>
  <si>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</si>
  <si>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</si>
  <si>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</si>
  <si>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</si>
  <si>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</si>
  <si>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</si>
  <si>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</si>
  <si>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</si>
  <si>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</si>
  <si>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</si>
  <si>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</si>
  <si>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</si>
  <si>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</si>
  <si>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</si>
  <si>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</si>
  <si>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</si>
  <si>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</si>
  <si>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</si>
  <si>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</si>
  <si>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</si>
  <si>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</si>
  <si>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</si>
  <si>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</si>
  <si>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</si>
  <si>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</si>
  <si>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</si>
  <si>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</si>
  <si>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</si>
  <si>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</si>
  <si>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</si>
  <si>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</si>
  <si>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</si>
  <si>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</si>
  <si>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</si>
  <si>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</si>
  <si>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</si>
  <si>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</si>
  <si>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</si>
  <si>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</si>
  <si>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</si>
  <si>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</si>
  <si>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</si>
  <si>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</si>
  <si>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</si>
  <si>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</si>
  <si>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</si>
  <si>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</si>
  <si>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</si>
  <si>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</si>
  <si>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</si>
  <si>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</si>
  <si>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</si>
  <si>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</si>
  <si>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</si>
  <si>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</si>
  <si>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</si>
  <si>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</si>
  <si>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</si>
  <si>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</si>
  <si>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</si>
  <si>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</si>
  <si>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</si>
  <si>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</si>
  <si>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</si>
  <si>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</si>
  <si>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</si>
  <si>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</si>
  <si>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</si>
  <si>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</si>
  <si>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</si>
  <si>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</si>
  <si>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</si>
  <si>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</si>
  <si>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</si>
  <si>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</si>
  <si>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</si>
  <si>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</si>
  <si>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</si>
  <si>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</si>
  <si>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</si>
  <si>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</si>
  <si>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</si>
  <si>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</si>
  <si>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</si>
  <si>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</si>
  <si>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</si>
  <si>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</si>
  <si>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</si>
  <si>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</si>
  <si>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</si>
  <si>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</si>
  <si>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</si>
  <si>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</si>
  <si>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</si>
  <si>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</si>
  <si>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</si>
  <si>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</si>
  <si>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</si>
  <si>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</si>
  <si>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</si>
  <si>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</si>
  <si>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</si>
  <si>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</si>
  <si>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</si>
  <si>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</si>
  <si>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</si>
  <si>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</si>
  <si>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</si>
  <si>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</si>
  <si>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</si>
  <si>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</si>
  <si>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</si>
  <si>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</si>
  <si>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</si>
  <si>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</si>
  <si>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</si>
  <si>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</si>
  <si>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</si>
  <si>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</si>
  <si>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</si>
  <si>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</si>
  <si>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</si>
  <si>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</si>
  <si>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</si>
  <si>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</si>
  <si>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</si>
  <si>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</si>
  <si>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</si>
  <si>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</si>
  <si>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</si>
  <si>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</si>
  <si>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</si>
  <si>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</si>
  <si>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</si>
  <si>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</si>
  <si>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</si>
  <si>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</si>
  <si>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</si>
  <si>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</si>
  <si>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</si>
  <si>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</si>
  <si>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</si>
  <si>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</si>
  <si>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</si>
  <si>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</si>
  <si>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</si>
  <si>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</si>
  <si>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</si>
  <si>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</si>
  <si>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</si>
  <si>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</si>
  <si>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</si>
  <si>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</si>
  <si>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</si>
  <si>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</si>
  <si>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</si>
  <si>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</si>
  <si>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</si>
  <si>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</si>
  <si>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</si>
  <si>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</si>
  <si>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</si>
  <si>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</si>
  <si>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</si>
  <si>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</si>
  <si>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</si>
  <si>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</si>
  <si>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</si>
  <si>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</si>
  <si>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</si>
  <si>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</si>
  <si>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</si>
  <si>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</si>
  <si>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</si>
  <si>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</si>
  <si>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</si>
  <si>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</si>
  <si>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</si>
  <si>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</si>
  <si>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</si>
  <si>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</si>
  <si>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</si>
  <si>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</si>
  <si>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</si>
  <si>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</si>
  <si>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</si>
  <si>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</si>
  <si>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</si>
  <si>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</si>
  <si>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</si>
  <si>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</si>
  <si>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</si>
  <si>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</si>
  <si>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</si>
  <si>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</si>
  <si>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</si>
  <si>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</si>
  <si>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</si>
  <si>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</si>
  <si>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</si>
  <si>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</si>
  <si>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</si>
  <si>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</si>
  <si>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</si>
  <si>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</si>
  <si>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</si>
  <si>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</si>
  <si>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</si>
  <si>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</si>
  <si>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</si>
  <si>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</si>
  <si>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</si>
  <si>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</si>
  <si>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</si>
  <si>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</si>
  <si>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</si>
  <si>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</si>
  <si>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</si>
  <si>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</si>
  <si>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</si>
  <si>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</si>
  <si>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</si>
  <si>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</si>
  <si>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</si>
  <si>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</si>
  <si>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</si>
  <si>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</si>
  <si>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</si>
  <si>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</si>
  <si>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</si>
  <si>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</si>
  <si>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</si>
  <si>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</si>
  <si>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</si>
  <si>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</si>
  <si>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</si>
  <si>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</si>
  <si>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</si>
  <si>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</si>
  <si>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</si>
  <si>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</si>
  <si>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</si>
  <si>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</si>
  <si>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</si>
  <si>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</si>
  <si>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</si>
  <si>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</si>
  <si>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</si>
  <si>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</si>
  <si>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</si>
  <si>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</si>
  <si>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</si>
  <si>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</si>
  <si>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</si>
  <si>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</si>
  <si>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</si>
  <si>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</si>
  <si>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</si>
  <si>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</si>
  <si>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</si>
  <si>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</si>
  <si>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</si>
  <si>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</si>
  <si>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</si>
  <si>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</si>
  <si>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</si>
  <si>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</si>
  <si>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</si>
  <si>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</si>
  <si>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</si>
  <si>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</si>
  <si>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</si>
  <si>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</si>
  <si>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</si>
  <si>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</si>
  <si>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</si>
  <si>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</si>
  <si>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</si>
  <si>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</si>
  <si>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</si>
  <si>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</si>
  <si>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</si>
  <si>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</si>
  <si>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</si>
  <si>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</si>
  <si>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</si>
  <si>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</si>
  <si>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</si>
  <si>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</si>
  <si>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</si>
  <si>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</si>
  <si>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</si>
  <si>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</si>
  <si>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</si>
  <si>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</si>
  <si>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</si>
  <si>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</si>
  <si>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</si>
  <si>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</si>
  <si>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</si>
  <si>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</si>
  <si>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</si>
  <si>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</si>
  <si>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</si>
  <si>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</si>
  <si>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</si>
  <si>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</si>
  <si>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</si>
  <si>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</si>
  <si>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</si>
  <si>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</si>
  <si>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</si>
  <si>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</si>
  <si>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</si>
  <si>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</si>
  <si>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</si>
  <si>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</si>
  <si>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</si>
  <si>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</si>
  <si>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</si>
  <si>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</si>
  <si>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</si>
  <si>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</si>
  <si>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</si>
  <si>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</si>
  <si>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</si>
  <si>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</si>
  <si>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</si>
  <si>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</si>
  <si>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</si>
  <si>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</si>
  <si>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</si>
  <si>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</si>
  <si>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</si>
  <si>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</si>
  <si>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</si>
  <si>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</si>
  <si>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</si>
  <si>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</si>
  <si>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</si>
  <si>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</si>
  <si>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</si>
  <si>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</si>
  <si>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</si>
  <si>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</si>
  <si>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</si>
  <si>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</si>
  <si>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</si>
  <si>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</si>
  <si>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</si>
  <si>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</si>
  <si>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</si>
  <si>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</si>
  <si>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</si>
  <si>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</si>
  <si>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</si>
  <si>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</si>
  <si>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</si>
  <si>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</si>
  <si>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</si>
  <si>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</si>
  <si>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</si>
  <si>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</si>
  <si>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</si>
  <si>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</si>
  <si>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</si>
  <si>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</si>
  <si>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</si>
  <si>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</si>
  <si>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</si>
  <si>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</si>
  <si>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</si>
  <si>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</si>
  <si>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</si>
  <si>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</si>
  <si>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</si>
  <si>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</si>
  <si>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</si>
  <si>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</si>
  <si>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</si>
  <si>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</si>
  <si>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</si>
  <si>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</si>
  <si>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</si>
  <si>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</si>
  <si>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</si>
  <si>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</si>
  <si>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</si>
  <si>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</si>
  <si>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</si>
  <si>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</si>
  <si>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</si>
  <si>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</si>
  <si>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</si>
  <si>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</si>
  <si>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</si>
  <si>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</si>
  <si>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</si>
  <si>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</si>
  <si>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</si>
  <si>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</si>
  <si>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</si>
  <si>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</si>
  <si>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</si>
  <si>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</si>
  <si>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</si>
  <si>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</si>
  <si>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</si>
  <si>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</si>
  <si>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</si>
  <si>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</si>
  <si>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</si>
  <si>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</si>
  <si>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</si>
  <si>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</si>
  <si>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</si>
  <si>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</si>
  <si>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</si>
  <si>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</si>
  <si>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</si>
  <si>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</si>
  <si>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</si>
  <si>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</si>
  <si>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</si>
  <si>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</si>
  <si>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</si>
  <si>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</si>
  <si>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</si>
  <si>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</si>
  <si>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</si>
  <si>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</si>
  <si>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</si>
  <si>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</si>
  <si>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</si>
  <si>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</si>
  <si>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</si>
  <si>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</si>
  <si>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</si>
  <si>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</si>
  <si>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</si>
  <si>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</si>
  <si>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</si>
  <si>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</si>
  <si>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</si>
  <si>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</si>
  <si>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</si>
  <si>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</si>
  <si>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</si>
  <si>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</si>
  <si>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</si>
  <si>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</si>
  <si>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</si>
  <si>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</si>
  <si>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</si>
  <si>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</si>
  <si>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</si>
  <si>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</si>
  <si>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</si>
  <si>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</si>
  <si>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</si>
  <si>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</si>
  <si>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</si>
  <si>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</si>
  <si>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</si>
  <si>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</si>
  <si>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</si>
  <si>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</si>
  <si>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</si>
  <si>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</si>
  <si>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</si>
  <si>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</si>
  <si>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</si>
  <si>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</si>
  <si>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</si>
  <si>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</si>
  <si>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</si>
  <si>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</si>
  <si>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</si>
  <si>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</si>
  <si>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</si>
  <si>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</si>
  <si>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</si>
  <si>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</si>
  <si>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</si>
  <si>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</si>
  <si>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</si>
  <si>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</si>
  <si>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</si>
  <si>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</si>
  <si>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</si>
  <si>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</si>
  <si>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</si>
  <si>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</si>
  <si>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</si>
  <si>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</si>
  <si>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</si>
  <si>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</si>
  <si>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</si>
  <si>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</si>
  <si>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</si>
  <si>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</si>
  <si>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</si>
  <si>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</si>
  <si>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</si>
  <si>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</si>
  <si>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</si>
  <si>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</si>
  <si>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</si>
  <si>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</si>
  <si>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</si>
  <si>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</si>
  <si>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</si>
  <si>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</si>
  <si>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</si>
  <si>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</si>
  <si>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</si>
  <si>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</si>
  <si>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</si>
  <si>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</si>
  <si>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</si>
  <si>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</si>
  <si>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</si>
  <si>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</si>
  <si>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</si>
  <si>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</si>
  <si>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</si>
  <si>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</si>
  <si>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</si>
  <si>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</si>
  <si>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</si>
  <si>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</si>
  <si>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</si>
  <si>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</si>
  <si>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</si>
  <si>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</si>
  <si>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</si>
  <si>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</si>
  <si>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</si>
  <si>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</si>
  <si>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</si>
  <si>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</si>
  <si>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</si>
  <si>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</si>
  <si>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</si>
  <si>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</si>
  <si>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</si>
  <si>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</si>
  <si>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</si>
  <si>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</si>
  <si>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</si>
  <si>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</si>
  <si>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</si>
  <si>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</si>
  <si>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</si>
  <si>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</si>
  <si>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</si>
  <si>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</si>
  <si>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</si>
  <si>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</si>
  <si>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</si>
  <si>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</si>
  <si>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</si>
  <si>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</si>
  <si>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</si>
  <si>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</si>
  <si>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</si>
  <si>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</si>
  <si>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</si>
  <si>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</si>
  <si>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</si>
  <si>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</si>
  <si>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</si>
  <si>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</si>
  <si>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</si>
  <si>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</si>
  <si>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</si>
  <si>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</si>
  <si>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</si>
  <si>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</si>
  <si>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</si>
  <si>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</si>
  <si>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</si>
  <si>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</si>
  <si>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</si>
  <si>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</si>
  <si>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</si>
  <si>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</si>
  <si>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</si>
  <si>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</si>
  <si>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</si>
  <si>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</si>
  <si>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</si>
  <si>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</si>
  <si>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</si>
  <si>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</si>
  <si>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</si>
  <si>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</si>
  <si>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</si>
  <si>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</si>
  <si>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</si>
  <si>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</si>
  <si>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</si>
  <si>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</si>
  <si>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</si>
  <si>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</si>
  <si>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</si>
  <si>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</si>
  <si>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</si>
  <si>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</si>
  <si>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</si>
  <si>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</si>
  <si>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</si>
  <si>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</si>
  <si>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</si>
  <si>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</si>
  <si>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</si>
  <si>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</si>
  <si>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</si>
  <si>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</si>
  <si>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</si>
  <si>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</si>
  <si>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</si>
  <si>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</si>
  <si>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</si>
  <si>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</si>
  <si>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</si>
  <si>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</si>
  <si>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</si>
  <si>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</si>
  <si>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</si>
  <si>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</si>
  <si>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</si>
  <si>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</si>
  <si>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</si>
  <si>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</si>
  <si>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</si>
  <si>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</si>
  <si>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</si>
  <si>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</si>
  <si>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</si>
  <si>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</si>
  <si>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</si>
  <si>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</si>
  <si>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</si>
  <si>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</si>
  <si>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</si>
  <si>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</si>
  <si>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</si>
  <si>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</si>
  <si>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</si>
  <si>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</si>
  <si>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</si>
  <si>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</si>
  <si>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</si>
  <si>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</si>
  <si>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</si>
  <si>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</si>
  <si>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</si>
  <si>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</si>
  <si>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</si>
  <si>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</si>
  <si>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</si>
  <si>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</si>
  <si>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</si>
  <si>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</si>
  <si>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</si>
  <si>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</si>
  <si>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</si>
  <si>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</si>
  <si>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</si>
  <si>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</si>
  <si>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</si>
  <si>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</si>
  <si>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</si>
  <si>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</si>
  <si>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</si>
  <si>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</si>
  <si>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</si>
  <si>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</si>
  <si>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</si>
  <si>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</si>
  <si>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</si>
  <si>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</si>
  <si>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</si>
  <si>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</si>
  <si>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</si>
  <si>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</si>
  <si>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</si>
  <si>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</si>
  <si>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</si>
  <si>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</si>
  <si>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</si>
  <si>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</si>
  <si>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</si>
  <si>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</si>
  <si>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</si>
  <si>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</si>
  <si>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</si>
  <si>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</si>
  <si>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</si>
  <si>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</si>
  <si>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</si>
  <si>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</si>
  <si>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</si>
  <si>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</si>
  <si>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</si>
  <si>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</si>
  <si>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</si>
  <si>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</si>
  <si>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</si>
  <si>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</si>
  <si>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</si>
  <si>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</si>
  <si>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</si>
  <si>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</si>
  <si>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</si>
  <si>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</si>
  <si>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</si>
  <si>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</si>
  <si>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</si>
  <si>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</si>
  <si>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</si>
  <si>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</si>
  <si>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</si>
  <si>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</si>
  <si>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</si>
  <si>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</si>
  <si>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</si>
  <si>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</si>
  <si>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</si>
  <si>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</si>
  <si>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</si>
  <si>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</si>
  <si>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</si>
  <si>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</si>
  <si>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</si>
  <si>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</si>
  <si>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</si>
  <si>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</si>
  <si>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</si>
  <si>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</si>
  <si>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</si>
  <si>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</si>
  <si>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</si>
  <si>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</si>
  <si>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</si>
  <si>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</si>
  <si>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</si>
  <si>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</si>
  <si>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</si>
  <si>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</si>
  <si>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</si>
  <si>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</si>
  <si>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</si>
  <si>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</si>
  <si>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</si>
  <si>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</si>
  <si>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</si>
  <si>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</si>
  <si>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</si>
  <si>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</si>
  <si>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</si>
  <si>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</si>
  <si>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</si>
  <si>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</si>
  <si>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</si>
  <si>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</si>
  <si>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</si>
  <si>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</si>
  <si>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</si>
  <si>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</si>
  <si>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</si>
  <si>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</si>
  <si>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</si>
  <si>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</si>
  <si>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</si>
  <si>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</si>
  <si>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</si>
  <si>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</si>
  <si>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</si>
  <si>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</si>
  <si>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</si>
  <si>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</si>
  <si>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</si>
  <si>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</si>
  <si>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</si>
  <si>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</si>
  <si>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</si>
  <si>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</si>
  <si>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</si>
  <si>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</si>
  <si>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</si>
  <si>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</si>
  <si>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</si>
  <si>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</si>
  <si>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</si>
  <si>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</si>
  <si>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</si>
  <si>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</si>
  <si>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</si>
  <si>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</si>
  <si>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</si>
  <si>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</si>
  <si>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</si>
  <si>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</si>
  <si>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</si>
  <si>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</si>
  <si>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</si>
  <si>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</si>
  <si>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</si>
  <si>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</si>
  <si>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</si>
  <si>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</si>
  <si>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</si>
  <si>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</si>
  <si>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</si>
  <si>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</si>
  <si>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</si>
  <si>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</si>
  <si>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</si>
  <si>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</si>
  <si>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</si>
  <si>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</si>
  <si>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</si>
  <si>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</si>
  <si>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</si>
  <si>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</si>
  <si>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</si>
  <si>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</si>
  <si>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</si>
  <si>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</si>
  <si>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</si>
  <si>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</si>
  <si>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</si>
  <si>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</si>
  <si>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</si>
  <si>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</si>
  <si>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</si>
  <si>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</si>
  <si>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</si>
  <si>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</si>
  <si>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</si>
  <si>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</si>
  <si>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</si>
  <si>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</si>
  <si>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</si>
  <si>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</si>
  <si>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</si>
  <si>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</si>
  <si>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</si>
  <si>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</si>
  <si>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</si>
  <si>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</si>
  <si>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</si>
  <si>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</si>
  <si>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</si>
  <si>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</si>
  <si>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</si>
  <si>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</si>
  <si>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</si>
  <si>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</si>
  <si>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</si>
  <si>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</si>
  <si>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</si>
  <si>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</si>
  <si>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</si>
  <si>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</si>
  <si>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</si>
  <si>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</si>
  <si>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</si>
  <si>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</si>
  <si>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</si>
  <si>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</si>
  <si>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</si>
  <si>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</si>
  <si>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</si>
  <si>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</si>
  <si>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</si>
  <si>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</si>
  <si>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</si>
  <si>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</si>
  <si>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</si>
  <si>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</si>
  <si>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</si>
  <si>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</si>
  <si>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</si>
  <si>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</si>
  <si>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</si>
  <si>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</si>
  <si>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</si>
  <si>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</si>
  <si>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</si>
  <si>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</si>
  <si>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</si>
  <si>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</si>
  <si>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</si>
  <si>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</si>
  <si>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</si>
  <si>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</si>
  <si>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</si>
  <si>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</si>
  <si>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</si>
  <si>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</si>
  <si>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</si>
  <si>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</si>
  <si>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</si>
  <si>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</si>
  <si>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</si>
  <si>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</si>
  <si>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</si>
  <si>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</si>
  <si>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</si>
  <si>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</si>
  <si>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</si>
  <si>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</si>
  <si>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</si>
  <si>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</si>
  <si>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</si>
  <si>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</si>
  <si>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</si>
  <si>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</si>
  <si>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</si>
  <si>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</si>
  <si>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</si>
  <si>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</si>
  <si>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</si>
  <si>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</si>
  <si>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</si>
  <si>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</si>
  <si>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</si>
  <si>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</si>
  <si>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</si>
  <si>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</si>
  <si>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</si>
  <si>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</si>
  <si>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</si>
  <si>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</si>
  <si>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</si>
  <si>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</si>
  <si>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</si>
  <si>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</si>
  <si>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</si>
  <si>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</si>
  <si>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</si>
  <si>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</si>
  <si>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</si>
  <si>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</si>
  <si>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</si>
  <si>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</si>
  <si>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</si>
  <si>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</si>
  <si>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</si>
  <si>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</si>
  <si>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</si>
  <si>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</si>
  <si>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</si>
  <si>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</si>
  <si>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</si>
  <si>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</si>
  <si>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</si>
  <si>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</si>
  <si>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</si>
  <si>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</si>
  <si>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</si>
  <si>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</si>
  <si>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</si>
  <si>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</si>
  <si>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</si>
  <si>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</si>
  <si>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</si>
  <si>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</si>
  <si>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</si>
  <si>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</si>
  <si>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</si>
  <si>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</si>
  <si>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</si>
  <si>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</si>
  <si>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</si>
  <si>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</si>
  <si>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</si>
  <si>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</si>
  <si>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</si>
  <si>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</si>
  <si>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</si>
  <si>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</si>
  <si>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</si>
  <si>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</si>
  <si>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</si>
  <si>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</si>
  <si>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</si>
  <si>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</si>
  <si>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</si>
  <si>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</si>
  <si>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</si>
  <si>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</si>
  <si>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</si>
  <si>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</si>
  <si>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</si>
  <si>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</si>
  <si>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</si>
  <si>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</si>
  <si>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</si>
  <si>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</si>
  <si>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</si>
  <si>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</si>
  <si>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</si>
  <si>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</si>
  <si>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</si>
  <si>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</si>
  <si>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</si>
  <si>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</si>
  <si>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</si>
  <si>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</si>
  <si>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</si>
  <si>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</si>
  <si>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</si>
  <si>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</si>
  <si>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</si>
  <si>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</si>
  <si>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</si>
  <si>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</si>
  <si>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</si>
  <si>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</si>
  <si>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</si>
  <si>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</si>
  <si>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</si>
  <si>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</si>
  <si>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</si>
  <si>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</si>
  <si>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</si>
  <si>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</si>
  <si>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</si>
  <si>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</si>
  <si>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</si>
  <si>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</si>
  <si>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</si>
  <si>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</si>
  <si>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</si>
  <si>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</si>
  <si>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</si>
  <si>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</si>
  <si>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</si>
  <si>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</si>
  <si>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</si>
  <si>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</si>
  <si>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</si>
  <si>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</si>
  <si>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</si>
  <si>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</si>
  <si>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</si>
  <si>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</si>
  <si>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</si>
  <si>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</si>
  <si>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</si>
  <si>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</si>
  <si>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</si>
  <si>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</si>
  <si>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</si>
  <si>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</si>
  <si>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</si>
  <si>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</si>
  <si>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</si>
  <si>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</si>
  <si>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</si>
  <si>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</si>
  <si>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</si>
  <si>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</si>
  <si>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</si>
  <si>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</si>
  <si>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</si>
  <si>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</si>
  <si>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</si>
  <si>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</si>
  <si>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</si>
  <si>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</si>
  <si>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</si>
  <si>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</si>
  <si>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</si>
  <si>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</si>
  <si>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</si>
  <si>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</si>
  <si>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</si>
  <si>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</si>
  <si>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</si>
  <si>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</si>
  <si>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</si>
  <si>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</si>
  <si>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</si>
  <si>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</si>
  <si>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</si>
  <si>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</si>
  <si>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</si>
  <si>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</si>
  <si>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</si>
  <si>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</si>
  <si>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</si>
  <si>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</si>
  <si>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</si>
  <si>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</si>
  <si>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</si>
  <si>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</si>
  <si>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</si>
  <si>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</si>
  <si>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</si>
  <si>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</si>
  <si>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</si>
  <si>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</si>
  <si>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</si>
  <si>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</si>
  <si>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</si>
  <si>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</si>
  <si>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</si>
  <si>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</si>
  <si>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</si>
  <si>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</si>
  <si>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</si>
  <si>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</si>
  <si>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</si>
  <si>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</si>
  <si>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</si>
  <si>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</si>
  <si>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</si>
  <si>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</si>
  <si>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</si>
  <si>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</si>
  <si>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</si>
  <si>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</si>
  <si>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</si>
  <si>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</si>
  <si>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</si>
  <si>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</si>
  <si>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</si>
  <si>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</si>
  <si>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</si>
  <si>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</si>
  <si>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</si>
  <si>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</si>
  <si>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</si>
  <si>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</si>
  <si>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</si>
  <si>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</si>
  <si>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</si>
  <si>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</si>
  <si>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</si>
  <si>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</si>
  <si>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</si>
  <si>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</si>
  <si>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</si>
  <si>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</si>
  <si>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</si>
  <si>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</si>
  <si>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</si>
  <si>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</si>
  <si>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</si>
  <si>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</si>
  <si>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</si>
  <si>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</si>
  <si>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</si>
  <si>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</si>
  <si>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</si>
  <si>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</si>
  <si>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</si>
  <si>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</si>
  <si>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</si>
  <si>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</si>
  <si>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</si>
  <si>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</si>
  <si>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</si>
  <si>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</si>
  <si>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</si>
  <si>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</si>
  <si>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</si>
  <si>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</si>
  <si>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</si>
  <si>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</si>
  <si>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</si>
  <si>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</si>
  <si>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</si>
  <si>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</si>
  <si>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</si>
  <si>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</si>
  <si>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</si>
  <si>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</si>
  <si>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</si>
  <si>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</si>
  <si>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</si>
  <si>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</si>
  <si>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</si>
  <si>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</si>
  <si>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</si>
  <si>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</si>
  <si>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</si>
  <si>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</si>
  <si>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</si>
  <si>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</si>
  <si>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</si>
  <si>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</si>
  <si>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</si>
  <si>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</si>
  <si>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</si>
  <si>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</si>
  <si>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</si>
  <si>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</si>
  <si>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</si>
  <si>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</si>
  <si>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</si>
  <si>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</si>
  <si>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</si>
  <si>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</si>
  <si>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</si>
  <si>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</si>
  <si>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</si>
  <si>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</si>
  <si>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</si>
  <si>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</si>
  <si>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</si>
  <si>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</si>
  <si>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</si>
  <si>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</si>
  <si>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</si>
  <si>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</si>
  <si>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</si>
  <si>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</si>
  <si>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</si>
  <si>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</si>
  <si>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</si>
  <si>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</si>
  <si>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</si>
  <si>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</si>
  <si>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</si>
  <si>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</si>
  <si>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</si>
  <si>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</si>
  <si>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</si>
  <si>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</si>
  <si>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</si>
  <si>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</si>
  <si>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</si>
  <si>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</si>
  <si>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</si>
  <si>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</si>
  <si>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</si>
  <si>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</si>
  <si>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</si>
  <si>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</si>
  <si>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</si>
  <si>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</si>
  <si>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</si>
  <si>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</si>
  <si>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</si>
  <si>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</si>
  <si>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</si>
  <si>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</si>
  <si>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</si>
  <si>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</si>
  <si>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</si>
  <si>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</si>
  <si>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</si>
  <si>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</si>
  <si>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</si>
  <si>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</si>
  <si>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</si>
  <si>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</si>
  <si>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</si>
  <si>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</si>
  <si>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</si>
  <si>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</si>
  <si>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</si>
  <si>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</si>
  <si>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</si>
  <si>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</si>
  <si>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</si>
  <si>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</si>
  <si>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</si>
  <si>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</si>
  <si>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</si>
  <si>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</si>
  <si>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</si>
  <si>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</si>
  <si>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</si>
  <si>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</si>
  <si>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</si>
  <si>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</si>
  <si>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</si>
  <si>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</si>
  <si>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</si>
  <si>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</si>
  <si>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</si>
  <si>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</si>
  <si>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</si>
  <si>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</si>
  <si>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</si>
  <si>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</si>
  <si>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</si>
  <si>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</si>
  <si>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</si>
  <si>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</si>
  <si>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</si>
  <si>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</si>
  <si>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</si>
  <si>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</si>
  <si>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</si>
  <si>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</si>
  <si>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</si>
  <si>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</si>
  <si>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</si>
  <si>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</si>
  <si>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</si>
  <si>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</si>
  <si>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</si>
  <si>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</si>
  <si>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</si>
  <si>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</si>
  <si>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</si>
  <si>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</si>
  <si>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</si>
  <si>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</si>
  <si>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</si>
  <si>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</si>
  <si>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</si>
  <si>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</si>
  <si>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</si>
  <si>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</si>
  <si>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</si>
  <si>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</si>
  <si>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</si>
  <si>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</si>
  <si>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</si>
  <si>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</si>
  <si>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</si>
  <si>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</si>
  <si>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</si>
  <si>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</si>
  <si>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</si>
  <si>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</si>
  <si>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</si>
  <si>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</si>
  <si>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</si>
  <si>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</si>
  <si>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</si>
  <si>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</si>
  <si>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</si>
  <si>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</si>
  <si>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</si>
  <si>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</si>
  <si>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</si>
  <si>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</si>
  <si>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</si>
  <si>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</si>
  <si>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</si>
  <si>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</si>
  <si>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</si>
  <si>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</si>
  <si>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</si>
  <si>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</si>
  <si>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</si>
  <si>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</si>
  <si>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</si>
  <si>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</si>
  <si>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</si>
  <si>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</si>
  <si>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</si>
  <si>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</si>
  <si>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</si>
  <si>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</si>
  <si>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</si>
  <si>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</si>
  <si>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</si>
  <si>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</si>
  <si>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</si>
  <si>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</si>
  <si>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</si>
  <si>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</si>
  <si>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</si>
  <si>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</si>
  <si>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</si>
  <si>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</si>
  <si>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</si>
  <si>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</si>
  <si>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</si>
  <si>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</si>
  <si>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</si>
  <si>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</si>
  <si>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</si>
  <si>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</si>
  <si>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</si>
  <si>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</si>
  <si>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</si>
  <si>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</si>
  <si>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</si>
  <si>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</si>
  <si>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</si>
  <si>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</si>
  <si>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</si>
  <si>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</si>
  <si>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</si>
  <si>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</si>
  <si>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</si>
  <si>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</si>
  <si>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</si>
  <si>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</si>
  <si>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</si>
  <si>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</si>
  <si>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</si>
  <si>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</si>
  <si>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</si>
  <si>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</si>
  <si>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</si>
  <si>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</si>
  <si>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</si>
  <si>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</si>
  <si>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</si>
  <si>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</si>
  <si>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</si>
  <si>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</si>
  <si>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</si>
  <si>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</si>
  <si>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</si>
  <si>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</si>
  <si>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</si>
  <si>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</si>
  <si>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</si>
  <si>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</si>
  <si>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</si>
  <si>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</si>
  <si>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</si>
  <si>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</si>
  <si>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</si>
  <si>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</si>
  <si>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</si>
  <si>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</si>
  <si>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</si>
  <si>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</si>
  <si>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</si>
  <si>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</si>
  <si>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</si>
  <si>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</si>
  <si>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</si>
  <si>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</si>
  <si>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</si>
  <si>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</si>
  <si>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>1 Gavetas Vacías y 2 Fallando</t>
  </si>
  <si>
    <t>GAVETA DE DEPOSITOS LLENA</t>
  </si>
  <si>
    <t>SIN ACTIVIDAD DE RETIRO</t>
  </si>
  <si>
    <t xml:space="preserve">Perez Almonte, Franklin </t>
  </si>
  <si>
    <t>Triinet</t>
  </si>
  <si>
    <t>335820968</t>
  </si>
  <si>
    <t>335820965</t>
  </si>
  <si>
    <t>335820963</t>
  </si>
  <si>
    <t>335820971</t>
  </si>
  <si>
    <t>335820979</t>
  </si>
  <si>
    <t>335820978</t>
  </si>
  <si>
    <t>335820977</t>
  </si>
  <si>
    <t>335820976</t>
  </si>
  <si>
    <t>335820975</t>
  </si>
  <si>
    <t>335820974</t>
  </si>
  <si>
    <t>335821057</t>
  </si>
  <si>
    <t>335821001</t>
  </si>
  <si>
    <t>335821774</t>
  </si>
  <si>
    <t>335821736</t>
  </si>
  <si>
    <t>335821693</t>
  </si>
  <si>
    <t>335821691</t>
  </si>
  <si>
    <t>335821650</t>
  </si>
  <si>
    <t>335821641</t>
  </si>
  <si>
    <t>335821635</t>
  </si>
  <si>
    <t>335821603</t>
  </si>
  <si>
    <t>335821418</t>
  </si>
  <si>
    <t>335822214</t>
  </si>
  <si>
    <t>335822205</t>
  </si>
  <si>
    <t>335822191</t>
  </si>
  <si>
    <t>335822167</t>
  </si>
  <si>
    <t>335822151</t>
  </si>
  <si>
    <t>335822143</t>
  </si>
  <si>
    <t>335822099</t>
  </si>
  <si>
    <t>335822096</t>
  </si>
  <si>
    <t>335822074</t>
  </si>
  <si>
    <t>335822070</t>
  </si>
  <si>
    <t>335822063</t>
  </si>
  <si>
    <t>335822055</t>
  </si>
  <si>
    <t>335822054</t>
  </si>
  <si>
    <t>335821865</t>
  </si>
  <si>
    <t>GAVETA DE RECHAZO LLENA</t>
  </si>
  <si>
    <t>335822322</t>
  </si>
  <si>
    <t>335822318</t>
  </si>
  <si>
    <t>335822316</t>
  </si>
  <si>
    <t>335822313</t>
  </si>
  <si>
    <t>335822305</t>
  </si>
  <si>
    <t>335822302</t>
  </si>
  <si>
    <t>335822229</t>
  </si>
  <si>
    <t>335822421</t>
  </si>
  <si>
    <t>335822374</t>
  </si>
  <si>
    <t>335822370</t>
  </si>
  <si>
    <t>335822369</t>
  </si>
  <si>
    <t>335822366</t>
  </si>
  <si>
    <t>335822363</t>
  </si>
  <si>
    <t>335822361</t>
  </si>
  <si>
    <t>335822359</t>
  </si>
  <si>
    <t>335822358</t>
  </si>
  <si>
    <t>335822357</t>
  </si>
  <si>
    <t>335822615</t>
  </si>
  <si>
    <t>335822611</t>
  </si>
  <si>
    <t>335822608</t>
  </si>
  <si>
    <t>335822606</t>
  </si>
  <si>
    <t>335822605</t>
  </si>
  <si>
    <t>335822598</t>
  </si>
  <si>
    <t>335822592</t>
  </si>
  <si>
    <t>335822585</t>
  </si>
  <si>
    <t>335822577</t>
  </si>
  <si>
    <t>335822523</t>
  </si>
  <si>
    <t>335822515</t>
  </si>
  <si>
    <t>335822507</t>
  </si>
  <si>
    <t>335822502</t>
  </si>
  <si>
    <t>Gil Carreras, Santiago</t>
  </si>
  <si>
    <t>335822708</t>
  </si>
  <si>
    <t>335822706</t>
  </si>
  <si>
    <t>335822705</t>
  </si>
  <si>
    <t>335822704</t>
  </si>
  <si>
    <t>335822703</t>
  </si>
  <si>
    <t>335822702</t>
  </si>
  <si>
    <t>335822699</t>
  </si>
  <si>
    <t>335822698</t>
  </si>
  <si>
    <t>335822697</t>
  </si>
  <si>
    <t>335822696</t>
  </si>
  <si>
    <t>335822695</t>
  </si>
  <si>
    <t>335822694</t>
  </si>
  <si>
    <t>335822693</t>
  </si>
  <si>
    <t>335822686</t>
  </si>
  <si>
    <t>335822684</t>
  </si>
  <si>
    <t>ReservaC Norte</t>
  </si>
  <si>
    <t>16 Marzo de 2021</t>
  </si>
  <si>
    <t xml:space="preserve">Brioso Luciano, Cristino </t>
  </si>
  <si>
    <t>335822722</t>
  </si>
  <si>
    <t>335822721</t>
  </si>
  <si>
    <t>335822720</t>
  </si>
  <si>
    <t>335822719</t>
  </si>
  <si>
    <t>335822718</t>
  </si>
  <si>
    <t>335822717</t>
  </si>
  <si>
    <t>335822716</t>
  </si>
  <si>
    <t>335822715</t>
  </si>
  <si>
    <t>335822714</t>
  </si>
  <si>
    <t>335822713</t>
  </si>
  <si>
    <t>335822712</t>
  </si>
  <si>
    <t>335822711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</si>
</sst>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33" fillId="5" borderId="40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6"/>
      <tableStyleElement type="headerRow" dxfId="185"/>
      <tableStyleElement type="totalRow" dxfId="184"/>
      <tableStyleElement type="firstColumn" dxfId="183"/>
      <tableStyleElement type="lastColumn" dxfId="182"/>
      <tableStyleElement type="firstRowStripe" dxfId="181"/>
      <tableStyleElement type="firstColumnStripe" dxfId="18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7"/>
  <sheetViews>
    <sheetView tabSelected="1" zoomScale="85" zoomScaleNormal="85" workbookViewId="0">
      <pane ySplit="4" topLeftCell="A28" activePane="bottomLeft" state="frozen"/>
      <selection pane="bottomLeft" activeCell="G22" sqref="G22"/>
    </sheetView>
  </sheetViews>
  <sheetFormatPr baseColWidth="10" defaultColWidth="25.7109375" defaultRowHeight="15" x14ac:dyDescent="0.25"/>
  <cols>
    <col min="1" max="1" width="25.7109375" style="92" bestFit="1" customWidth="1"/>
    <col min="2" max="2" width="20.7109375" style="89" bestFit="1" customWidth="1"/>
    <col min="3" max="3" width="17.7109375" style="47" customWidth="1"/>
    <col min="4" max="4" width="29.42578125" style="92" customWidth="1"/>
    <col min="5" max="5" width="12.140625" style="88" bestFit="1" customWidth="1"/>
    <col min="6" max="6" width="12.140625" style="48" customWidth="1"/>
    <col min="7" max="7" width="63.7109375" style="48" customWidth="1"/>
    <col min="8" max="10" width="6.85546875" style="48" customWidth="1"/>
    <col min="11" max="11" width="6.5703125" style="48" customWidth="1"/>
    <col min="12" max="12" width="51.85546875" style="48" customWidth="1"/>
    <col min="13" max="13" width="20" style="92" bestFit="1" customWidth="1"/>
    <col min="14" max="14" width="17.5703125" style="92" customWidth="1"/>
    <col min="15" max="15" width="42.85546875" style="92" customWidth="1"/>
    <col min="16" max="16" width="22.140625" style="73" customWidth="1"/>
    <col min="17" max="17" width="49.85546875" style="81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8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8" ht="18.75" thickBot="1" x14ac:dyDescent="0.3">
      <c r="A3" s="136" t="s">
        <v>2595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99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0" t="s">
        <v>18</v>
      </c>
      <c r="F4" s="77"/>
      <c r="G4" s="77" t="s">
        <v>2465</v>
      </c>
      <c r="H4" s="77"/>
      <c r="I4" s="77"/>
      <c r="J4" s="77"/>
      <c r="K4" s="77"/>
      <c r="L4" s="46" t="s">
        <v>2414</v>
      </c>
      <c r="M4" s="49" t="s">
        <v>14</v>
      </c>
      <c r="N4" s="49" t="s">
        <v>2432</v>
      </c>
      <c r="O4" s="75" t="s">
        <v>2475</v>
      </c>
      <c r="P4" s="75" t="s">
        <v>2505</v>
      </c>
      <c r="Q4" s="75" t="s">
        <v>2456</v>
      </c>
    </row>
    <row r="5" spans="1:18" s="99" customFormat="1" ht="18" x14ac:dyDescent="0.25">
      <c r="A5" s="94" t="str">
        <f>VLOOKUP(E5,'LISTADO ATM'!$A$2:$C$901,3,0)</f>
        <v>DISTRITO NACIONAL</v>
      </c>
      <c r="B5" s="109">
        <v>335820471</v>
      </c>
      <c r="C5" s="95">
        <v>44267.736238425925</v>
      </c>
      <c r="D5" s="94" t="s">
        <v>2189</v>
      </c>
      <c r="E5" s="103">
        <v>12</v>
      </c>
      <c r="F5" s="94" t="str">
        <f>VLOOKUP(E5,VIP!$A$2:$O11894,2,0)</f>
        <v>DRBR012</v>
      </c>
      <c r="G5" s="94" t="str">
        <f>VLOOKUP(E5,'LISTADO ATM'!$A$2:$B$900,2,0)</f>
        <v xml:space="preserve">ATM Comercial Ganadera (San Isidro) </v>
      </c>
      <c r="H5" s="94" t="str">
        <f>VLOOKUP(E5,VIP!$A$2:$O16815,7,FALSE)</f>
        <v>Si</v>
      </c>
      <c r="I5" s="94" t="str">
        <f>VLOOKUP(E5,VIP!$A$2:$O8780,8,FALSE)</f>
        <v>No</v>
      </c>
      <c r="J5" s="94" t="str">
        <f>VLOOKUP(E5,VIP!$A$2:$O8730,8,FALSE)</f>
        <v>No</v>
      </c>
      <c r="K5" s="94" t="str">
        <f>VLOOKUP(E5,VIP!$A$2:$O12304,6,0)</f>
        <v>NO</v>
      </c>
      <c r="L5" s="96" t="s">
        <v>2254</v>
      </c>
      <c r="M5" s="97" t="s">
        <v>2469</v>
      </c>
      <c r="N5" s="97" t="s">
        <v>2476</v>
      </c>
      <c r="O5" s="94" t="s">
        <v>2478</v>
      </c>
      <c r="P5" s="121"/>
      <c r="Q5" s="98" t="s">
        <v>2254</v>
      </c>
    </row>
    <row r="6" spans="1:18" s="99" customFormat="1" ht="18" x14ac:dyDescent="0.25">
      <c r="A6" s="94" t="str">
        <f>VLOOKUP(E6,'LISTADO ATM'!$A$2:$C$901,3,0)</f>
        <v>ESTE</v>
      </c>
      <c r="B6" s="109">
        <v>335820535</v>
      </c>
      <c r="C6" s="95">
        <v>44268.241180555553</v>
      </c>
      <c r="D6" s="94" t="s">
        <v>2189</v>
      </c>
      <c r="E6" s="103">
        <v>859</v>
      </c>
      <c r="F6" s="94" t="str">
        <f>VLOOKUP(E6,VIP!$A$2:$O11883,2,0)</f>
        <v>DRBR859</v>
      </c>
      <c r="G6" s="94" t="str">
        <f>VLOOKUP(E6,'LISTADO ATM'!$A$2:$B$900,2,0)</f>
        <v xml:space="preserve">ATM Hotel Vista Sol (Punta Cana) </v>
      </c>
      <c r="H6" s="94" t="str">
        <f>VLOOKUP(E6,VIP!$A$2:$O16804,7,FALSE)</f>
        <v>Si</v>
      </c>
      <c r="I6" s="94" t="str">
        <f>VLOOKUP(E6,VIP!$A$2:$O8769,8,FALSE)</f>
        <v>Si</v>
      </c>
      <c r="J6" s="94" t="str">
        <f>VLOOKUP(E6,VIP!$A$2:$O8719,8,FALSE)</f>
        <v>Si</v>
      </c>
      <c r="K6" s="94" t="str">
        <f>VLOOKUP(E6,VIP!$A$2:$O12293,6,0)</f>
        <v>NO</v>
      </c>
      <c r="L6" s="96" t="s">
        <v>2254</v>
      </c>
      <c r="M6" s="97" t="s">
        <v>2469</v>
      </c>
      <c r="N6" s="97" t="s">
        <v>2476</v>
      </c>
      <c r="O6" s="94" t="s">
        <v>2478</v>
      </c>
      <c r="P6" s="121"/>
      <c r="Q6" s="98" t="s">
        <v>2254</v>
      </c>
    </row>
    <row r="7" spans="1:18" s="99" customFormat="1" ht="18" x14ac:dyDescent="0.25">
      <c r="A7" s="94" t="str">
        <f>VLOOKUP(E7,'LISTADO ATM'!$A$2:$C$901,3,0)</f>
        <v>SUR</v>
      </c>
      <c r="B7" s="109">
        <v>335820721</v>
      </c>
      <c r="C7" s="95">
        <v>44268.475601851853</v>
      </c>
      <c r="D7" s="94" t="s">
        <v>2501</v>
      </c>
      <c r="E7" s="103">
        <v>870</v>
      </c>
      <c r="F7" s="94" t="str">
        <f>VLOOKUP(E7,VIP!$A$2:$O11898,2,0)</f>
        <v>DRBR870</v>
      </c>
      <c r="G7" s="94" t="str">
        <f>VLOOKUP(E7,'LISTADO ATM'!$A$2:$B$900,2,0)</f>
        <v xml:space="preserve">ATM Willbes Dominicana (Barahona) </v>
      </c>
      <c r="H7" s="94" t="str">
        <f>VLOOKUP(E7,VIP!$A$2:$O16819,7,FALSE)</f>
        <v>Si</v>
      </c>
      <c r="I7" s="94" t="str">
        <f>VLOOKUP(E7,VIP!$A$2:$O8784,8,FALSE)</f>
        <v>Si</v>
      </c>
      <c r="J7" s="94" t="str">
        <f>VLOOKUP(E7,VIP!$A$2:$O8734,8,FALSE)</f>
        <v>Si</v>
      </c>
      <c r="K7" s="94" t="str">
        <f>VLOOKUP(E7,VIP!$A$2:$O12308,6,0)</f>
        <v>NO</v>
      </c>
      <c r="L7" s="96" t="s">
        <v>2430</v>
      </c>
      <c r="M7" s="97" t="s">
        <v>2469</v>
      </c>
      <c r="N7" s="97" t="s">
        <v>2476</v>
      </c>
      <c r="O7" s="94" t="s">
        <v>2502</v>
      </c>
      <c r="P7" s="121"/>
      <c r="Q7" s="98" t="s">
        <v>2430</v>
      </c>
    </row>
    <row r="8" spans="1:18" s="99" customFormat="1" ht="18" x14ac:dyDescent="0.25">
      <c r="A8" s="94" t="str">
        <f>VLOOKUP(E8,'LISTADO ATM'!$A$2:$C$901,3,0)</f>
        <v>DISTRITO NACIONAL</v>
      </c>
      <c r="B8" s="109">
        <v>335820777</v>
      </c>
      <c r="C8" s="95">
        <v>44268.536249999997</v>
      </c>
      <c r="D8" s="94" t="s">
        <v>2189</v>
      </c>
      <c r="E8" s="103">
        <v>406</v>
      </c>
      <c r="F8" s="94" t="str">
        <f>VLOOKUP(E8,VIP!$A$2:$O11891,2,0)</f>
        <v>DRBR406</v>
      </c>
      <c r="G8" s="94" t="str">
        <f>VLOOKUP(E8,'LISTADO ATM'!$A$2:$B$900,2,0)</f>
        <v xml:space="preserve">ATM UNP Plaza Lama Máximo Gómez </v>
      </c>
      <c r="H8" s="94" t="str">
        <f>VLOOKUP(E8,VIP!$A$2:$O16812,7,FALSE)</f>
        <v>Si</v>
      </c>
      <c r="I8" s="94" t="str">
        <f>VLOOKUP(E8,VIP!$A$2:$O8777,8,FALSE)</f>
        <v>Si</v>
      </c>
      <c r="J8" s="94" t="str">
        <f>VLOOKUP(E8,VIP!$A$2:$O8727,8,FALSE)</f>
        <v>Si</v>
      </c>
      <c r="K8" s="94" t="str">
        <f>VLOOKUP(E8,VIP!$A$2:$O12301,6,0)</f>
        <v>SI</v>
      </c>
      <c r="L8" s="96" t="s">
        <v>2254</v>
      </c>
      <c r="M8" s="97" t="s">
        <v>2469</v>
      </c>
      <c r="N8" s="97" t="s">
        <v>2476</v>
      </c>
      <c r="O8" s="94" t="s">
        <v>2478</v>
      </c>
      <c r="P8" s="121"/>
      <c r="Q8" s="98" t="s">
        <v>2254</v>
      </c>
    </row>
    <row r="9" spans="1:18" s="99" customFormat="1" ht="18" x14ac:dyDescent="0.25">
      <c r="A9" s="94" t="str">
        <f>VLOOKUP(E9,'LISTADO ATM'!$A$2:$C$901,3,0)</f>
        <v>ESTE</v>
      </c>
      <c r="B9" s="109">
        <v>335820866</v>
      </c>
      <c r="C9" s="95">
        <v>44268.727372685185</v>
      </c>
      <c r="D9" s="94" t="s">
        <v>2501</v>
      </c>
      <c r="E9" s="103">
        <v>117</v>
      </c>
      <c r="F9" s="94" t="str">
        <f>VLOOKUP(E9,VIP!$A$2:$O11887,2,0)</f>
        <v>DRBR117</v>
      </c>
      <c r="G9" s="94" t="str">
        <f>VLOOKUP(E9,'LISTADO ATM'!$A$2:$B$900,2,0)</f>
        <v xml:space="preserve">ATM Oficina El Seybo </v>
      </c>
      <c r="H9" s="94" t="str">
        <f>VLOOKUP(E9,VIP!$A$2:$O16808,7,FALSE)</f>
        <v>Si</v>
      </c>
      <c r="I9" s="94" t="str">
        <f>VLOOKUP(E9,VIP!$A$2:$O8773,8,FALSE)</f>
        <v>Si</v>
      </c>
      <c r="J9" s="94" t="str">
        <f>VLOOKUP(E9,VIP!$A$2:$O8723,8,FALSE)</f>
        <v>Si</v>
      </c>
      <c r="K9" s="94" t="str">
        <f>VLOOKUP(E9,VIP!$A$2:$O12297,6,0)</f>
        <v>SI</v>
      </c>
      <c r="L9" s="96" t="s">
        <v>2508</v>
      </c>
      <c r="M9" s="97" t="s">
        <v>2469</v>
      </c>
      <c r="N9" s="97" t="s">
        <v>2476</v>
      </c>
      <c r="O9" s="94" t="s">
        <v>2502</v>
      </c>
      <c r="P9" s="121"/>
      <c r="Q9" s="98" t="s">
        <v>2508</v>
      </c>
    </row>
    <row r="10" spans="1:18" s="99" customFormat="1" ht="18" x14ac:dyDescent="0.25">
      <c r="A10" s="94" t="str">
        <f>VLOOKUP(E10,'LISTADO ATM'!$A$2:$C$901,3,0)</f>
        <v>SUR</v>
      </c>
      <c r="B10" s="109">
        <v>335820870</v>
      </c>
      <c r="C10" s="95">
        <v>44268.844282407408</v>
      </c>
      <c r="D10" s="94" t="s">
        <v>2472</v>
      </c>
      <c r="E10" s="103">
        <v>252</v>
      </c>
      <c r="F10" s="94" t="str">
        <f>VLOOKUP(E10,VIP!$A$2:$O11895,2,0)</f>
        <v>DRBR252</v>
      </c>
      <c r="G10" s="94" t="str">
        <f>VLOOKUP(E10,'LISTADO ATM'!$A$2:$B$900,2,0)</f>
        <v xml:space="preserve">ATM Banco Agrícola (Barahona) </v>
      </c>
      <c r="H10" s="94" t="str">
        <f>VLOOKUP(E10,VIP!$A$2:$O16816,7,FALSE)</f>
        <v>Si</v>
      </c>
      <c r="I10" s="94" t="str">
        <f>VLOOKUP(E10,VIP!$A$2:$O8781,8,FALSE)</f>
        <v>Si</v>
      </c>
      <c r="J10" s="94" t="str">
        <f>VLOOKUP(E10,VIP!$A$2:$O8731,8,FALSE)</f>
        <v>Si</v>
      </c>
      <c r="K10" s="94" t="str">
        <f>VLOOKUP(E10,VIP!$A$2:$O12305,6,0)</f>
        <v>NO</v>
      </c>
      <c r="L10" s="96" t="s">
        <v>2430</v>
      </c>
      <c r="M10" s="97" t="s">
        <v>2469</v>
      </c>
      <c r="N10" s="97" t="s">
        <v>2476</v>
      </c>
      <c r="O10" s="94" t="s">
        <v>2477</v>
      </c>
      <c r="P10" s="121"/>
      <c r="Q10" s="98" t="s">
        <v>2430</v>
      </c>
    </row>
    <row r="11" spans="1:18" s="99" customFormat="1" ht="18" x14ac:dyDescent="0.25">
      <c r="A11" s="94" t="str">
        <f>VLOOKUP(E11,'LISTADO ATM'!$A$2:$C$901,3,0)</f>
        <v>SUR</v>
      </c>
      <c r="B11" s="109">
        <v>335820884</v>
      </c>
      <c r="C11" s="95">
        <v>44269.307905092595</v>
      </c>
      <c r="D11" s="94" t="s">
        <v>2189</v>
      </c>
      <c r="E11" s="103">
        <v>615</v>
      </c>
      <c r="F11" s="94" t="str">
        <f>VLOOKUP(E11,VIP!$A$2:$O11891,2,0)</f>
        <v>DRBR418</v>
      </c>
      <c r="G11" s="94" t="str">
        <f>VLOOKUP(E11,'LISTADO ATM'!$A$2:$B$900,2,0)</f>
        <v xml:space="preserve">ATM Estación Sunix Cabral (Barahona) </v>
      </c>
      <c r="H11" s="94" t="str">
        <f>VLOOKUP(E11,VIP!$A$2:$O16812,7,FALSE)</f>
        <v>Si</v>
      </c>
      <c r="I11" s="94" t="str">
        <f>VLOOKUP(E11,VIP!$A$2:$O8777,8,FALSE)</f>
        <v>Si</v>
      </c>
      <c r="J11" s="94" t="str">
        <f>VLOOKUP(E11,VIP!$A$2:$O8727,8,FALSE)</f>
        <v>Si</v>
      </c>
      <c r="K11" s="94" t="str">
        <f>VLOOKUP(E11,VIP!$A$2:$O12301,6,0)</f>
        <v>NO</v>
      </c>
      <c r="L11" s="96" t="s">
        <v>2228</v>
      </c>
      <c r="M11" s="97" t="s">
        <v>2469</v>
      </c>
      <c r="N11" s="97" t="s">
        <v>2476</v>
      </c>
      <c r="O11" s="94" t="s">
        <v>2478</v>
      </c>
      <c r="P11" s="121"/>
      <c r="Q11" s="98" t="s">
        <v>2228</v>
      </c>
    </row>
    <row r="12" spans="1:18" s="99" customFormat="1" ht="18" x14ac:dyDescent="0.25">
      <c r="A12" s="94" t="str">
        <f>VLOOKUP(E12,'LISTADO ATM'!$A$2:$C$901,3,0)</f>
        <v>ESTE</v>
      </c>
      <c r="B12" s="109">
        <v>335820920</v>
      </c>
      <c r="C12" s="95">
        <v>44269.426863425928</v>
      </c>
      <c r="D12" s="94" t="s">
        <v>2511</v>
      </c>
      <c r="E12" s="103">
        <v>117</v>
      </c>
      <c r="F12" s="94" t="str">
        <f>VLOOKUP(E12,VIP!$A$2:$O11893,2,0)</f>
        <v>DRBR117</v>
      </c>
      <c r="G12" s="94" t="str">
        <f>VLOOKUP(E12,'LISTADO ATM'!$A$2:$B$900,2,0)</f>
        <v xml:space="preserve">ATM Oficina El Seybo </v>
      </c>
      <c r="H12" s="94" t="str">
        <f>VLOOKUP(E12,VIP!$A$2:$O16814,7,FALSE)</f>
        <v>Si</v>
      </c>
      <c r="I12" s="94" t="str">
        <f>VLOOKUP(E12,VIP!$A$2:$O8779,8,FALSE)</f>
        <v>Si</v>
      </c>
      <c r="J12" s="94" t="str">
        <f>VLOOKUP(E12,VIP!$A$2:$O8729,8,FALSE)</f>
        <v>Si</v>
      </c>
      <c r="K12" s="94" t="str">
        <f>VLOOKUP(E12,VIP!$A$2:$O12303,6,0)</f>
        <v>SI</v>
      </c>
      <c r="L12" s="96" t="s">
        <v>2509</v>
      </c>
      <c r="M12" s="97" t="s">
        <v>2469</v>
      </c>
      <c r="N12" s="97" t="s">
        <v>2476</v>
      </c>
      <c r="O12" s="94" t="s">
        <v>2510</v>
      </c>
      <c r="P12" s="121"/>
      <c r="Q12" s="98" t="s">
        <v>2509</v>
      </c>
    </row>
    <row r="13" spans="1:18" s="99" customFormat="1" ht="18" x14ac:dyDescent="0.25">
      <c r="A13" s="94" t="str">
        <f>VLOOKUP(E13,'LISTADO ATM'!$A$2:$C$901,3,0)</f>
        <v>SUR</v>
      </c>
      <c r="B13" s="109">
        <v>335820922</v>
      </c>
      <c r="C13" s="95">
        <v>44269.429201388892</v>
      </c>
      <c r="D13" s="94" t="s">
        <v>2189</v>
      </c>
      <c r="E13" s="103">
        <v>829</v>
      </c>
      <c r="F13" s="94" t="str">
        <f>VLOOKUP(E13,VIP!$A$2:$O11891,2,0)</f>
        <v>DRBR829</v>
      </c>
      <c r="G13" s="94" t="str">
        <f>VLOOKUP(E13,'LISTADO ATM'!$A$2:$B$900,2,0)</f>
        <v xml:space="preserve">ATM UNP Multicentro Sirena Baní </v>
      </c>
      <c r="H13" s="94" t="str">
        <f>VLOOKUP(E13,VIP!$A$2:$O16812,7,FALSE)</f>
        <v>Si</v>
      </c>
      <c r="I13" s="94" t="str">
        <f>VLOOKUP(E13,VIP!$A$2:$O8777,8,FALSE)</f>
        <v>Si</v>
      </c>
      <c r="J13" s="94" t="str">
        <f>VLOOKUP(E13,VIP!$A$2:$O8727,8,FALSE)</f>
        <v>Si</v>
      </c>
      <c r="K13" s="94" t="str">
        <f>VLOOKUP(E13,VIP!$A$2:$O12301,6,0)</f>
        <v>NO</v>
      </c>
      <c r="L13" s="96" t="s">
        <v>2228</v>
      </c>
      <c r="M13" s="97" t="s">
        <v>2469</v>
      </c>
      <c r="N13" s="97" t="s">
        <v>2476</v>
      </c>
      <c r="O13" s="94" t="s">
        <v>2478</v>
      </c>
      <c r="P13" s="121"/>
      <c r="Q13" s="98" t="s">
        <v>2228</v>
      </c>
    </row>
    <row r="14" spans="1:18" s="99" customFormat="1" ht="18" x14ac:dyDescent="0.25">
      <c r="A14" s="94" t="str">
        <f>VLOOKUP(E14,'LISTADO ATM'!$A$2:$C$901,3,0)</f>
        <v>DISTRITO NACIONAL</v>
      </c>
      <c r="B14" s="109">
        <v>335820937</v>
      </c>
      <c r="C14" s="95">
        <v>44269.506018518521</v>
      </c>
      <c r="D14" s="94" t="s">
        <v>2472</v>
      </c>
      <c r="E14" s="103">
        <v>32</v>
      </c>
      <c r="F14" s="94" t="str">
        <f>VLOOKUP(E14,VIP!$A$2:$O11912,2,0)</f>
        <v>DRBR032</v>
      </c>
      <c r="G14" s="94" t="str">
        <f>VLOOKUP(E14,'LISTADO ATM'!$A$2:$B$900,2,0)</f>
        <v xml:space="preserve">ATM Oficina San Martín II </v>
      </c>
      <c r="H14" s="94" t="str">
        <f>VLOOKUP(E14,VIP!$A$2:$O16833,7,FALSE)</f>
        <v>Si</v>
      </c>
      <c r="I14" s="94" t="str">
        <f>VLOOKUP(E14,VIP!$A$2:$O8798,8,FALSE)</f>
        <v>Si</v>
      </c>
      <c r="J14" s="94" t="str">
        <f>VLOOKUP(E14,VIP!$A$2:$O8748,8,FALSE)</f>
        <v>Si</v>
      </c>
      <c r="K14" s="94" t="str">
        <f>VLOOKUP(E14,VIP!$A$2:$O12322,6,0)</f>
        <v>NO</v>
      </c>
      <c r="L14" s="96" t="s">
        <v>2430</v>
      </c>
      <c r="M14" s="97" t="s">
        <v>2469</v>
      </c>
      <c r="N14" s="97" t="s">
        <v>2476</v>
      </c>
      <c r="O14" s="94" t="s">
        <v>2477</v>
      </c>
      <c r="P14" s="121"/>
      <c r="Q14" s="98" t="s">
        <v>2430</v>
      </c>
    </row>
    <row r="15" spans="1:18" s="99" customFormat="1" ht="18" x14ac:dyDescent="0.25">
      <c r="A15" s="94" t="e">
        <f>VLOOKUP(E15,'LISTADO ATM'!$A$2:$C$901,3,0)</f>
        <v>#N/A</v>
      </c>
      <c r="B15" s="109">
        <v>335820947</v>
      </c>
      <c r="C15" s="95">
        <v>44269.566076388888</v>
      </c>
      <c r="D15" s="94" t="s">
        <v>2189</v>
      </c>
      <c r="E15" s="103">
        <v>368</v>
      </c>
      <c r="F15" s="94" t="e">
        <f>VLOOKUP(E15,VIP!$A$2:$O11909,2,0)</f>
        <v>#N/A</v>
      </c>
      <c r="G15" s="94" t="e">
        <f>VLOOKUP(E15,'LISTADO ATM'!$A$2:$B$900,2,0)</f>
        <v>#N/A</v>
      </c>
      <c r="H15" s="94" t="e">
        <f>VLOOKUP(E15,VIP!$A$2:$O16830,7,FALSE)</f>
        <v>#N/A</v>
      </c>
      <c r="I15" s="94" t="e">
        <f>VLOOKUP(E15,VIP!$A$2:$O8795,8,FALSE)</f>
        <v>#N/A</v>
      </c>
      <c r="J15" s="94" t="e">
        <f>VLOOKUP(E15,VIP!$A$2:$O8745,8,FALSE)</f>
        <v>#N/A</v>
      </c>
      <c r="K15" s="94" t="e">
        <f>VLOOKUP(E15,VIP!$A$2:$O12319,6,0)</f>
        <v>#N/A</v>
      </c>
      <c r="L15" s="96" t="s">
        <v>2492</v>
      </c>
      <c r="M15" s="97" t="s">
        <v>2469</v>
      </c>
      <c r="N15" s="97" t="s">
        <v>2476</v>
      </c>
      <c r="O15" s="94" t="s">
        <v>2478</v>
      </c>
      <c r="P15" s="121"/>
      <c r="Q15" s="98" t="s">
        <v>2492</v>
      </c>
    </row>
    <row r="16" spans="1:18" s="99" customFormat="1" ht="18" x14ac:dyDescent="0.25">
      <c r="A16" s="94" t="str">
        <f>VLOOKUP(E16,'LISTADO ATM'!$A$2:$C$901,3,0)</f>
        <v>DISTRITO NACIONAL</v>
      </c>
      <c r="B16" s="109">
        <v>335820961</v>
      </c>
      <c r="C16" s="95">
        <v>44269.639479166668</v>
      </c>
      <c r="D16" s="94" t="s">
        <v>2472</v>
      </c>
      <c r="E16" s="103">
        <v>326</v>
      </c>
      <c r="F16" s="94" t="str">
        <f>VLOOKUP(E16,VIP!$A$2:$O11907,2,0)</f>
        <v>DRBR326</v>
      </c>
      <c r="G16" s="94" t="str">
        <f>VLOOKUP(E16,'LISTADO ATM'!$A$2:$B$900,2,0)</f>
        <v>ATM Autoservicio Jiménez Moya II</v>
      </c>
      <c r="H16" s="94" t="str">
        <f>VLOOKUP(E16,VIP!$A$2:$O16828,7,FALSE)</f>
        <v>Si</v>
      </c>
      <c r="I16" s="94" t="str">
        <f>VLOOKUP(E16,VIP!$A$2:$O8793,8,FALSE)</f>
        <v>Si</v>
      </c>
      <c r="J16" s="94" t="str">
        <f>VLOOKUP(E16,VIP!$A$2:$O8743,8,FALSE)</f>
        <v>Si</v>
      </c>
      <c r="K16" s="94" t="str">
        <f>VLOOKUP(E16,VIP!$A$2:$O12317,6,0)</f>
        <v>NO</v>
      </c>
      <c r="L16" s="96" t="s">
        <v>2508</v>
      </c>
      <c r="M16" s="97" t="s">
        <v>2469</v>
      </c>
      <c r="N16" s="97" t="s">
        <v>2476</v>
      </c>
      <c r="O16" s="94" t="s">
        <v>2477</v>
      </c>
      <c r="P16" s="121"/>
      <c r="Q16" s="98" t="s">
        <v>2508</v>
      </c>
    </row>
    <row r="17" spans="1:17" s="99" customFormat="1" ht="18" x14ac:dyDescent="0.25">
      <c r="A17" s="94" t="str">
        <f>VLOOKUP(E17,'LISTADO ATM'!$A$2:$C$901,3,0)</f>
        <v>SUR</v>
      </c>
      <c r="B17" s="109" t="s">
        <v>2514</v>
      </c>
      <c r="C17" s="95">
        <v>44269.669664351852</v>
      </c>
      <c r="D17" s="94" t="s">
        <v>2472</v>
      </c>
      <c r="E17" s="103">
        <v>783</v>
      </c>
      <c r="F17" s="94" t="str">
        <f>VLOOKUP(E17,VIP!$A$2:$O11911,2,0)</f>
        <v>DRBR303</v>
      </c>
      <c r="G17" s="94" t="str">
        <f>VLOOKUP(E17,'LISTADO ATM'!$A$2:$B$900,2,0)</f>
        <v xml:space="preserve">ATM Autobanco Alfa y Omega (Barahona) </v>
      </c>
      <c r="H17" s="94" t="str">
        <f>VLOOKUP(E17,VIP!$A$2:$O16832,7,FALSE)</f>
        <v>Si</v>
      </c>
      <c r="I17" s="94" t="str">
        <f>VLOOKUP(E17,VIP!$A$2:$O8797,8,FALSE)</f>
        <v>Si</v>
      </c>
      <c r="J17" s="94" t="str">
        <f>VLOOKUP(E17,VIP!$A$2:$O8747,8,FALSE)</f>
        <v>Si</v>
      </c>
      <c r="K17" s="94" t="str">
        <f>VLOOKUP(E17,VIP!$A$2:$O12321,6,0)</f>
        <v>NO</v>
      </c>
      <c r="L17" s="96" t="s">
        <v>2430</v>
      </c>
      <c r="M17" s="97" t="s">
        <v>2469</v>
      </c>
      <c r="N17" s="97" t="s">
        <v>2476</v>
      </c>
      <c r="O17" s="94" t="s">
        <v>2477</v>
      </c>
      <c r="P17" s="121"/>
      <c r="Q17" s="98" t="s">
        <v>2430</v>
      </c>
    </row>
    <row r="18" spans="1:17" s="99" customFormat="1" ht="18" x14ac:dyDescent="0.25">
      <c r="A18" s="94" t="str">
        <f>VLOOKUP(E18,'LISTADO ATM'!$A$2:$C$901,3,0)</f>
        <v>SUR</v>
      </c>
      <c r="B18" s="109" t="s">
        <v>2513</v>
      </c>
      <c r="C18" s="95">
        <v>44269.671585648146</v>
      </c>
      <c r="D18" s="94" t="s">
        <v>2472</v>
      </c>
      <c r="E18" s="103">
        <v>984</v>
      </c>
      <c r="F18" s="94" t="str">
        <f>VLOOKUP(E18,VIP!$A$2:$O11910,2,0)</f>
        <v>DRBR984</v>
      </c>
      <c r="G18" s="94" t="str">
        <f>VLOOKUP(E18,'LISTADO ATM'!$A$2:$B$900,2,0)</f>
        <v xml:space="preserve">ATM Oficina Neiba II </v>
      </c>
      <c r="H18" s="94" t="str">
        <f>VLOOKUP(E18,VIP!$A$2:$O16831,7,FALSE)</f>
        <v>Si</v>
      </c>
      <c r="I18" s="94" t="str">
        <f>VLOOKUP(E18,VIP!$A$2:$O8796,8,FALSE)</f>
        <v>Si</v>
      </c>
      <c r="J18" s="94" t="str">
        <f>VLOOKUP(E18,VIP!$A$2:$O8746,8,FALSE)</f>
        <v>Si</v>
      </c>
      <c r="K18" s="94" t="str">
        <f>VLOOKUP(E18,VIP!$A$2:$O12320,6,0)</f>
        <v>NO</v>
      </c>
      <c r="L18" s="96" t="s">
        <v>2430</v>
      </c>
      <c r="M18" s="97" t="s">
        <v>2469</v>
      </c>
      <c r="N18" s="97" t="s">
        <v>2476</v>
      </c>
      <c r="O18" s="94" t="s">
        <v>2477</v>
      </c>
      <c r="P18" s="121"/>
      <c r="Q18" s="98" t="s">
        <v>2430</v>
      </c>
    </row>
    <row r="19" spans="1:17" s="99" customFormat="1" ht="18" x14ac:dyDescent="0.25">
      <c r="A19" s="94" t="str">
        <f>VLOOKUP(E19,'LISTADO ATM'!$A$2:$C$901,3,0)</f>
        <v>NORTE</v>
      </c>
      <c r="B19" s="109" t="s">
        <v>2523</v>
      </c>
      <c r="C19" s="95">
        <v>44270.314699074072</v>
      </c>
      <c r="D19" s="94" t="s">
        <v>2190</v>
      </c>
      <c r="E19" s="103">
        <v>746</v>
      </c>
      <c r="F19" s="94" t="str">
        <f>VLOOKUP(E19,VIP!$A$2:$O11899,2,0)</f>
        <v>DRBR156</v>
      </c>
      <c r="G19" s="94" t="str">
        <f>VLOOKUP(E19,'LISTADO ATM'!$A$2:$B$900,2,0)</f>
        <v xml:space="preserve">ATM Oficina Las Terrenas </v>
      </c>
      <c r="H19" s="94" t="str">
        <f>VLOOKUP(E19,VIP!$A$2:$O16820,7,FALSE)</f>
        <v>Si</v>
      </c>
      <c r="I19" s="94" t="str">
        <f>VLOOKUP(E19,VIP!$A$2:$O8785,8,FALSE)</f>
        <v>Si</v>
      </c>
      <c r="J19" s="94" t="str">
        <f>VLOOKUP(E19,VIP!$A$2:$O8735,8,FALSE)</f>
        <v>Si</v>
      </c>
      <c r="K19" s="94" t="str">
        <f>VLOOKUP(E19,VIP!$A$2:$O12309,6,0)</f>
        <v>SI</v>
      </c>
      <c r="L19" s="96" t="s">
        <v>2254</v>
      </c>
      <c r="M19" s="97" t="s">
        <v>2469</v>
      </c>
      <c r="N19" s="97" t="s">
        <v>2476</v>
      </c>
      <c r="O19" s="94" t="s">
        <v>2493</v>
      </c>
      <c r="P19" s="121"/>
      <c r="Q19" s="98" t="s">
        <v>2254</v>
      </c>
    </row>
    <row r="20" spans="1:17" s="99" customFormat="1" ht="18" x14ac:dyDescent="0.25">
      <c r="A20" s="94" t="str">
        <f>VLOOKUP(E20,'LISTADO ATM'!$A$2:$C$901,3,0)</f>
        <v>SUR</v>
      </c>
      <c r="B20" s="109" t="s">
        <v>2529</v>
      </c>
      <c r="C20" s="95">
        <v>44270.443368055552</v>
      </c>
      <c r="D20" s="94" t="s">
        <v>2472</v>
      </c>
      <c r="E20" s="103">
        <v>182</v>
      </c>
      <c r="F20" s="94" t="str">
        <f>VLOOKUP(E20,VIP!$A$2:$O11900,2,0)</f>
        <v>DRBR182</v>
      </c>
      <c r="G20" s="94" t="str">
        <f>VLOOKUP(E20,'LISTADO ATM'!$A$2:$B$900,2,0)</f>
        <v xml:space="preserve">ATM Barahona Comb </v>
      </c>
      <c r="H20" s="94" t="str">
        <f>VLOOKUP(E20,VIP!$A$2:$O16821,7,FALSE)</f>
        <v>Si</v>
      </c>
      <c r="I20" s="94" t="str">
        <f>VLOOKUP(E20,VIP!$A$2:$O8786,8,FALSE)</f>
        <v>Si</v>
      </c>
      <c r="J20" s="94" t="str">
        <f>VLOOKUP(E20,VIP!$A$2:$O8736,8,FALSE)</f>
        <v>Si</v>
      </c>
      <c r="K20" s="94" t="str">
        <f>VLOOKUP(E20,VIP!$A$2:$O12310,6,0)</f>
        <v>NO</v>
      </c>
      <c r="L20" s="96" t="s">
        <v>2430</v>
      </c>
      <c r="M20" s="97" t="s">
        <v>2469</v>
      </c>
      <c r="N20" s="97" t="s">
        <v>2476</v>
      </c>
      <c r="O20" s="94" t="s">
        <v>2477</v>
      </c>
      <c r="P20" s="121"/>
      <c r="Q20" s="98" t="s">
        <v>2430</v>
      </c>
    </row>
    <row r="21" spans="1:17" s="99" customFormat="1" ht="18" x14ac:dyDescent="0.25">
      <c r="A21" s="94" t="str">
        <f>VLOOKUP(E21,'LISTADO ATM'!$A$2:$C$901,3,0)</f>
        <v>DISTRITO NACIONAL</v>
      </c>
      <c r="B21" s="109" t="s">
        <v>2527</v>
      </c>
      <c r="C21" s="95">
        <v>44270.452777777777</v>
      </c>
      <c r="D21" s="94" t="s">
        <v>2189</v>
      </c>
      <c r="E21" s="103">
        <v>620</v>
      </c>
      <c r="F21" s="94" t="str">
        <f>VLOOKUP(E21,VIP!$A$2:$O11898,2,0)</f>
        <v>DRBR620</v>
      </c>
      <c r="G21" s="94" t="str">
        <f>VLOOKUP(E21,'LISTADO ATM'!$A$2:$B$900,2,0)</f>
        <v xml:space="preserve">ATM Ministerio de Medio Ambiente </v>
      </c>
      <c r="H21" s="94" t="str">
        <f>VLOOKUP(E21,VIP!$A$2:$O16819,7,FALSE)</f>
        <v>Si</v>
      </c>
      <c r="I21" s="94" t="str">
        <f>VLOOKUP(E21,VIP!$A$2:$O8784,8,FALSE)</f>
        <v>No</v>
      </c>
      <c r="J21" s="94" t="str">
        <f>VLOOKUP(E21,VIP!$A$2:$O8734,8,FALSE)</f>
        <v>No</v>
      </c>
      <c r="K21" s="94" t="str">
        <f>VLOOKUP(E21,VIP!$A$2:$O12308,6,0)</f>
        <v>NO</v>
      </c>
      <c r="L21" s="96" t="s">
        <v>2228</v>
      </c>
      <c r="M21" s="97" t="s">
        <v>2469</v>
      </c>
      <c r="N21" s="97" t="s">
        <v>2476</v>
      </c>
      <c r="O21" s="94" t="s">
        <v>2478</v>
      </c>
      <c r="P21" s="121"/>
      <c r="Q21" s="98" t="s">
        <v>2228</v>
      </c>
    </row>
    <row r="22" spans="1:17" s="99" customFormat="1" ht="18" x14ac:dyDescent="0.25">
      <c r="A22" s="94" t="str">
        <f>VLOOKUP(E22,'LISTADO ATM'!$A$2:$C$901,3,0)</f>
        <v>DISTRITO NACIONAL</v>
      </c>
      <c r="B22" s="109" t="s">
        <v>2526</v>
      </c>
      <c r="C22" s="95">
        <v>44270.453668981485</v>
      </c>
      <c r="D22" s="94" t="s">
        <v>2189</v>
      </c>
      <c r="E22" s="103">
        <v>113</v>
      </c>
      <c r="F22" s="94" t="str">
        <f>VLOOKUP(E22,VIP!$A$2:$O11897,2,0)</f>
        <v>DRBR113</v>
      </c>
      <c r="G22" s="94" t="str">
        <f>VLOOKUP(E22,'LISTADO ATM'!$A$2:$B$900,2,0)</f>
        <v xml:space="preserve">ATM Autoservicio Atalaya del Mar </v>
      </c>
      <c r="H22" s="94" t="str">
        <f>VLOOKUP(E22,VIP!$A$2:$O16818,7,FALSE)</f>
        <v>Si</v>
      </c>
      <c r="I22" s="94" t="str">
        <f>VLOOKUP(E22,VIP!$A$2:$O8783,8,FALSE)</f>
        <v>No</v>
      </c>
      <c r="J22" s="94" t="str">
        <f>VLOOKUP(E22,VIP!$A$2:$O8733,8,FALSE)</f>
        <v>No</v>
      </c>
      <c r="K22" s="94" t="str">
        <f>VLOOKUP(E22,VIP!$A$2:$O12307,6,0)</f>
        <v>NO</v>
      </c>
      <c r="L22" s="96" t="s">
        <v>2228</v>
      </c>
      <c r="M22" s="97" t="s">
        <v>2469</v>
      </c>
      <c r="N22" s="97" t="s">
        <v>2476</v>
      </c>
      <c r="O22" s="94" t="s">
        <v>2478</v>
      </c>
      <c r="P22" s="121"/>
      <c r="Q22" s="98" t="s">
        <v>2228</v>
      </c>
    </row>
    <row r="23" spans="1:17" s="99" customFormat="1" ht="18" x14ac:dyDescent="0.25">
      <c r="A23" s="94" t="str">
        <f>VLOOKUP(E23,'LISTADO ATM'!$A$2:$C$901,3,0)</f>
        <v>DISTRITO NACIONAL</v>
      </c>
      <c r="B23" s="109" t="s">
        <v>2525</v>
      </c>
      <c r="C23" s="95">
        <v>44270.461041666669</v>
      </c>
      <c r="D23" s="94" t="s">
        <v>2189</v>
      </c>
      <c r="E23" s="103">
        <v>524</v>
      </c>
      <c r="F23" s="94" t="str">
        <f>VLOOKUP(E23,VIP!$A$2:$O11895,2,0)</f>
        <v>DRBR524</v>
      </c>
      <c r="G23" s="94" t="str">
        <f>VLOOKUP(E23,'LISTADO ATM'!$A$2:$B$900,2,0)</f>
        <v xml:space="preserve">ATM DNCD </v>
      </c>
      <c r="H23" s="94" t="str">
        <f>VLOOKUP(E23,VIP!$A$2:$O16816,7,FALSE)</f>
        <v>Si</v>
      </c>
      <c r="I23" s="94" t="str">
        <f>VLOOKUP(E23,VIP!$A$2:$O8781,8,FALSE)</f>
        <v>Si</v>
      </c>
      <c r="J23" s="94" t="str">
        <f>VLOOKUP(E23,VIP!$A$2:$O8731,8,FALSE)</f>
        <v>Si</v>
      </c>
      <c r="K23" s="94" t="str">
        <f>VLOOKUP(E23,VIP!$A$2:$O12305,6,0)</f>
        <v>NO</v>
      </c>
      <c r="L23" s="96" t="s">
        <v>2228</v>
      </c>
      <c r="M23" s="97" t="s">
        <v>2469</v>
      </c>
      <c r="N23" s="97" t="s">
        <v>2476</v>
      </c>
      <c r="O23" s="94" t="s">
        <v>2478</v>
      </c>
      <c r="P23" s="121"/>
      <c r="Q23" s="98" t="s">
        <v>2228</v>
      </c>
    </row>
    <row r="24" spans="1:17" s="99" customFormat="1" ht="18" x14ac:dyDescent="0.25">
      <c r="A24" s="94" t="str">
        <f>VLOOKUP(E24,'LISTADO ATM'!$A$2:$C$901,3,0)</f>
        <v>DISTRITO NACIONAL</v>
      </c>
      <c r="B24" s="109" t="s">
        <v>2524</v>
      </c>
      <c r="C24" s="95">
        <v>44270.4687962963</v>
      </c>
      <c r="D24" s="94" t="s">
        <v>2189</v>
      </c>
      <c r="E24" s="103">
        <v>192</v>
      </c>
      <c r="F24" s="94" t="str">
        <f>VLOOKUP(E24,VIP!$A$2:$O11893,2,0)</f>
        <v>DRBR192</v>
      </c>
      <c r="G24" s="94" t="str">
        <f>VLOOKUP(E24,'LISTADO ATM'!$A$2:$B$900,2,0)</f>
        <v xml:space="preserve">ATM Autobanco Luperón II </v>
      </c>
      <c r="H24" s="94" t="str">
        <f>VLOOKUP(E24,VIP!$A$2:$O16814,7,FALSE)</f>
        <v>Si</v>
      </c>
      <c r="I24" s="94" t="str">
        <f>VLOOKUP(E24,VIP!$A$2:$O8779,8,FALSE)</f>
        <v>Si</v>
      </c>
      <c r="J24" s="94" t="str">
        <f>VLOOKUP(E24,VIP!$A$2:$O8729,8,FALSE)</f>
        <v>Si</v>
      </c>
      <c r="K24" s="94" t="str">
        <f>VLOOKUP(E24,VIP!$A$2:$O12303,6,0)</f>
        <v>NO</v>
      </c>
      <c r="L24" s="96" t="s">
        <v>2228</v>
      </c>
      <c r="M24" s="97" t="s">
        <v>2469</v>
      </c>
      <c r="N24" s="97" t="s">
        <v>2476</v>
      </c>
      <c r="O24" s="94" t="s">
        <v>2478</v>
      </c>
      <c r="P24" s="121"/>
      <c r="Q24" s="98" t="s">
        <v>2228</v>
      </c>
    </row>
    <row r="25" spans="1:17" s="99" customFormat="1" ht="18" x14ac:dyDescent="0.25">
      <c r="A25" s="94" t="str">
        <f>VLOOKUP(E25,'LISTADO ATM'!$A$2:$C$901,3,0)</f>
        <v>ESTE</v>
      </c>
      <c r="B25" s="109" t="s">
        <v>2546</v>
      </c>
      <c r="C25" s="95">
        <v>44270.489444444444</v>
      </c>
      <c r="D25" s="94" t="s">
        <v>2472</v>
      </c>
      <c r="E25" s="103">
        <v>399</v>
      </c>
      <c r="F25" s="94" t="str">
        <f>VLOOKUP(E25,VIP!$A$2:$O11928,2,0)</f>
        <v>DRBR399</v>
      </c>
      <c r="G25" s="94" t="str">
        <f>VLOOKUP(E25,'LISTADO ATM'!$A$2:$B$900,2,0)</f>
        <v xml:space="preserve">ATM Oficina La Romana II </v>
      </c>
      <c r="H25" s="94" t="str">
        <f>VLOOKUP(E25,VIP!$A$2:$O16849,7,FALSE)</f>
        <v>Si</v>
      </c>
      <c r="I25" s="94" t="str">
        <f>VLOOKUP(E25,VIP!$A$2:$O8814,8,FALSE)</f>
        <v>Si</v>
      </c>
      <c r="J25" s="94" t="str">
        <f>VLOOKUP(E25,VIP!$A$2:$O8764,8,FALSE)</f>
        <v>Si</v>
      </c>
      <c r="K25" s="94" t="str">
        <f>VLOOKUP(E25,VIP!$A$2:$O12338,6,0)</f>
        <v>NO</v>
      </c>
      <c r="L25" s="96" t="s">
        <v>2547</v>
      </c>
      <c r="M25" s="97" t="s">
        <v>2469</v>
      </c>
      <c r="N25" s="97" t="s">
        <v>2476</v>
      </c>
      <c r="O25" s="94" t="s">
        <v>2477</v>
      </c>
      <c r="P25" s="121"/>
      <c r="Q25" s="98" t="s">
        <v>2547</v>
      </c>
    </row>
    <row r="26" spans="1:17" s="99" customFormat="1" ht="18" x14ac:dyDescent="0.25">
      <c r="A26" s="94" t="str">
        <f>VLOOKUP(E26,'LISTADO ATM'!$A$2:$C$901,3,0)</f>
        <v>DISTRITO NACIONAL</v>
      </c>
      <c r="B26" s="109" t="s">
        <v>2545</v>
      </c>
      <c r="C26" s="95">
        <v>44270.537372685183</v>
      </c>
      <c r="D26" s="94" t="s">
        <v>2189</v>
      </c>
      <c r="E26" s="103">
        <v>415</v>
      </c>
      <c r="F26" s="94" t="str">
        <f>VLOOKUP(E26,VIP!$A$2:$O11925,2,0)</f>
        <v>DRBR415</v>
      </c>
      <c r="G26" s="94" t="str">
        <f>VLOOKUP(E26,'LISTADO ATM'!$A$2:$B$900,2,0)</f>
        <v xml:space="preserve">ATM Autobanco San Martín I </v>
      </c>
      <c r="H26" s="94" t="str">
        <f>VLOOKUP(E26,VIP!$A$2:$O16846,7,FALSE)</f>
        <v>Si</v>
      </c>
      <c r="I26" s="94" t="str">
        <f>VLOOKUP(E26,VIP!$A$2:$O8811,8,FALSE)</f>
        <v>Si</v>
      </c>
      <c r="J26" s="94" t="str">
        <f>VLOOKUP(E26,VIP!$A$2:$O8761,8,FALSE)</f>
        <v>Si</v>
      </c>
      <c r="K26" s="94" t="str">
        <f>VLOOKUP(E26,VIP!$A$2:$O12335,6,0)</f>
        <v>NO</v>
      </c>
      <c r="L26" s="96" t="s">
        <v>2228</v>
      </c>
      <c r="M26" s="97" t="s">
        <v>2469</v>
      </c>
      <c r="N26" s="97" t="s">
        <v>2500</v>
      </c>
      <c r="O26" s="94" t="s">
        <v>2478</v>
      </c>
      <c r="P26" s="121"/>
      <c r="Q26" s="98" t="s">
        <v>2228</v>
      </c>
    </row>
    <row r="27" spans="1:17" s="99" customFormat="1" ht="18" x14ac:dyDescent="0.25">
      <c r="A27" s="94" t="str">
        <f>VLOOKUP(E27,'LISTADO ATM'!$A$2:$C$901,3,0)</f>
        <v>DISTRITO NACIONAL</v>
      </c>
      <c r="B27" s="109" t="s">
        <v>2544</v>
      </c>
      <c r="C27" s="95">
        <v>44270.537962962961</v>
      </c>
      <c r="D27" s="94" t="s">
        <v>2189</v>
      </c>
      <c r="E27" s="103">
        <v>588</v>
      </c>
      <c r="F27" s="94" t="str">
        <f>VLOOKUP(E27,VIP!$A$2:$O11924,2,0)</f>
        <v>DRBR01O</v>
      </c>
      <c r="G27" s="94" t="str">
        <f>VLOOKUP(E27,'LISTADO ATM'!$A$2:$B$900,2,0)</f>
        <v xml:space="preserve">ATM INAVI </v>
      </c>
      <c r="H27" s="94" t="str">
        <f>VLOOKUP(E27,VIP!$A$2:$O16845,7,FALSE)</f>
        <v>Si</v>
      </c>
      <c r="I27" s="94" t="str">
        <f>VLOOKUP(E27,VIP!$A$2:$O8810,8,FALSE)</f>
        <v>Si</v>
      </c>
      <c r="J27" s="94" t="str">
        <f>VLOOKUP(E27,VIP!$A$2:$O8760,8,FALSE)</f>
        <v>Si</v>
      </c>
      <c r="K27" s="94" t="str">
        <f>VLOOKUP(E27,VIP!$A$2:$O12334,6,0)</f>
        <v>NO</v>
      </c>
      <c r="L27" s="96" t="s">
        <v>2228</v>
      </c>
      <c r="M27" s="97" t="s">
        <v>2469</v>
      </c>
      <c r="N27" s="97" t="s">
        <v>2500</v>
      </c>
      <c r="O27" s="94" t="s">
        <v>2478</v>
      </c>
      <c r="P27" s="121"/>
      <c r="Q27" s="98" t="s">
        <v>2228</v>
      </c>
    </row>
    <row r="28" spans="1:17" s="99" customFormat="1" ht="18" x14ac:dyDescent="0.25">
      <c r="A28" s="94" t="str">
        <f>VLOOKUP(E28,'LISTADO ATM'!$A$2:$C$901,3,0)</f>
        <v>DISTRITO NACIONAL</v>
      </c>
      <c r="B28" s="109" t="s">
        <v>2542</v>
      </c>
      <c r="C28" s="95">
        <v>44270.543078703704</v>
      </c>
      <c r="D28" s="94" t="s">
        <v>2189</v>
      </c>
      <c r="E28" s="103">
        <v>264</v>
      </c>
      <c r="F28" s="94" t="str">
        <f>VLOOKUP(E28,VIP!$A$2:$O11922,2,0)</f>
        <v>DRBR264</v>
      </c>
      <c r="G28" s="94" t="str">
        <f>VLOOKUP(E28,'LISTADO ATM'!$A$2:$B$900,2,0)</f>
        <v xml:space="preserve">ATM S/M Nacional Independencia </v>
      </c>
      <c r="H28" s="94" t="str">
        <f>VLOOKUP(E28,VIP!$A$2:$O16843,7,FALSE)</f>
        <v>Si</v>
      </c>
      <c r="I28" s="94" t="str">
        <f>VLOOKUP(E28,VIP!$A$2:$O8808,8,FALSE)</f>
        <v>Si</v>
      </c>
      <c r="J28" s="94" t="str">
        <f>VLOOKUP(E28,VIP!$A$2:$O8758,8,FALSE)</f>
        <v>Si</v>
      </c>
      <c r="K28" s="94" t="str">
        <f>VLOOKUP(E28,VIP!$A$2:$O12332,6,0)</f>
        <v>SI</v>
      </c>
      <c r="L28" s="96" t="s">
        <v>2492</v>
      </c>
      <c r="M28" s="97" t="s">
        <v>2469</v>
      </c>
      <c r="N28" s="97" t="s">
        <v>2476</v>
      </c>
      <c r="O28" s="94" t="s">
        <v>2478</v>
      </c>
      <c r="P28" s="121"/>
      <c r="Q28" s="98" t="s">
        <v>2492</v>
      </c>
    </row>
    <row r="29" spans="1:17" s="99" customFormat="1" ht="18" x14ac:dyDescent="0.25">
      <c r="A29" s="94" t="str">
        <f>VLOOKUP(E29,'LISTADO ATM'!$A$2:$C$901,3,0)</f>
        <v>DISTRITO NACIONAL</v>
      </c>
      <c r="B29" s="109" t="s">
        <v>2541</v>
      </c>
      <c r="C29" s="95">
        <v>44270.544849537036</v>
      </c>
      <c r="D29" s="94" t="s">
        <v>2189</v>
      </c>
      <c r="E29" s="103">
        <v>887</v>
      </c>
      <c r="F29" s="94" t="str">
        <f>VLOOKUP(E29,VIP!$A$2:$O11921,2,0)</f>
        <v>DRBR887</v>
      </c>
      <c r="G29" s="94" t="str">
        <f>VLOOKUP(E29,'LISTADO ATM'!$A$2:$B$900,2,0)</f>
        <v>ATM S/M Bravo Los Proceres</v>
      </c>
      <c r="H29" s="94" t="str">
        <f>VLOOKUP(E29,VIP!$A$2:$O16842,7,FALSE)</f>
        <v>Si</v>
      </c>
      <c r="I29" s="94" t="str">
        <f>VLOOKUP(E29,VIP!$A$2:$O8807,8,FALSE)</f>
        <v>Si</v>
      </c>
      <c r="J29" s="94" t="str">
        <f>VLOOKUP(E29,VIP!$A$2:$O8757,8,FALSE)</f>
        <v>Si</v>
      </c>
      <c r="K29" s="94" t="str">
        <f>VLOOKUP(E29,VIP!$A$2:$O12331,6,0)</f>
        <v>NO</v>
      </c>
      <c r="L29" s="96" t="s">
        <v>2492</v>
      </c>
      <c r="M29" s="97" t="s">
        <v>2469</v>
      </c>
      <c r="N29" s="97" t="s">
        <v>2476</v>
      </c>
      <c r="O29" s="94" t="s">
        <v>2478</v>
      </c>
      <c r="P29" s="121"/>
      <c r="Q29" s="98" t="s">
        <v>2492</v>
      </c>
    </row>
    <row r="30" spans="1:17" s="99" customFormat="1" ht="18" x14ac:dyDescent="0.25">
      <c r="A30" s="94" t="str">
        <f>VLOOKUP(E30,'LISTADO ATM'!$A$2:$C$901,3,0)</f>
        <v>DISTRITO NACIONAL</v>
      </c>
      <c r="B30" s="109" t="s">
        <v>2540</v>
      </c>
      <c r="C30" s="95">
        <v>44270.551817129628</v>
      </c>
      <c r="D30" s="94" t="s">
        <v>2472</v>
      </c>
      <c r="E30" s="103">
        <v>267</v>
      </c>
      <c r="F30" s="94" t="str">
        <f>VLOOKUP(E30,VIP!$A$2:$O11918,2,0)</f>
        <v>DRBR267</v>
      </c>
      <c r="G30" s="94" t="str">
        <f>VLOOKUP(E30,'LISTADO ATM'!$A$2:$B$900,2,0)</f>
        <v xml:space="preserve">ATM Centro de Caja México </v>
      </c>
      <c r="H30" s="94" t="str">
        <f>VLOOKUP(E30,VIP!$A$2:$O16839,7,FALSE)</f>
        <v>Si</v>
      </c>
      <c r="I30" s="94" t="str">
        <f>VLOOKUP(E30,VIP!$A$2:$O8804,8,FALSE)</f>
        <v>Si</v>
      </c>
      <c r="J30" s="94" t="str">
        <f>VLOOKUP(E30,VIP!$A$2:$O8754,8,FALSE)</f>
        <v>Si</v>
      </c>
      <c r="K30" s="94" t="str">
        <f>VLOOKUP(E30,VIP!$A$2:$O12328,6,0)</f>
        <v>NO</v>
      </c>
      <c r="L30" s="96" t="s">
        <v>2462</v>
      </c>
      <c r="M30" s="97" t="s">
        <v>2469</v>
      </c>
      <c r="N30" s="97" t="s">
        <v>2476</v>
      </c>
      <c r="O30" s="94" t="s">
        <v>2477</v>
      </c>
      <c r="P30" s="121"/>
      <c r="Q30" s="98" t="s">
        <v>2462</v>
      </c>
    </row>
    <row r="31" spans="1:17" s="99" customFormat="1" ht="18" x14ac:dyDescent="0.25">
      <c r="A31" s="94" t="str">
        <f>VLOOKUP(E31,'LISTADO ATM'!$A$2:$C$901,3,0)</f>
        <v>DISTRITO NACIONAL</v>
      </c>
      <c r="B31" s="109" t="s">
        <v>2539</v>
      </c>
      <c r="C31" s="95">
        <v>44270.553402777776</v>
      </c>
      <c r="D31" s="94" t="s">
        <v>2189</v>
      </c>
      <c r="E31" s="103">
        <v>240</v>
      </c>
      <c r="F31" s="94" t="str">
        <f>VLOOKUP(E31,VIP!$A$2:$O11917,2,0)</f>
        <v>DRBR24D</v>
      </c>
      <c r="G31" s="94" t="str">
        <f>VLOOKUP(E31,'LISTADO ATM'!$A$2:$B$900,2,0)</f>
        <v xml:space="preserve">ATM Oficina Carrefour I </v>
      </c>
      <c r="H31" s="94" t="str">
        <f>VLOOKUP(E31,VIP!$A$2:$O16838,7,FALSE)</f>
        <v>Si</v>
      </c>
      <c r="I31" s="94" t="str">
        <f>VLOOKUP(E31,VIP!$A$2:$O8803,8,FALSE)</f>
        <v>Si</v>
      </c>
      <c r="J31" s="94" t="str">
        <f>VLOOKUP(E31,VIP!$A$2:$O8753,8,FALSE)</f>
        <v>Si</v>
      </c>
      <c r="K31" s="94" t="str">
        <f>VLOOKUP(E31,VIP!$A$2:$O12327,6,0)</f>
        <v>SI</v>
      </c>
      <c r="L31" s="96" t="s">
        <v>2228</v>
      </c>
      <c r="M31" s="97" t="s">
        <v>2469</v>
      </c>
      <c r="N31" s="97" t="s">
        <v>2476</v>
      </c>
      <c r="O31" s="94" t="s">
        <v>2478</v>
      </c>
      <c r="P31" s="121"/>
      <c r="Q31" s="98" t="s">
        <v>2228</v>
      </c>
    </row>
    <row r="32" spans="1:17" s="99" customFormat="1" ht="18" x14ac:dyDescent="0.25">
      <c r="A32" s="94" t="str">
        <f>VLOOKUP(E32,'LISTADO ATM'!$A$2:$C$901,3,0)</f>
        <v>DISTRITO NACIONAL</v>
      </c>
      <c r="B32" s="109" t="s">
        <v>2538</v>
      </c>
      <c r="C32" s="95">
        <v>44270.58320601852</v>
      </c>
      <c r="D32" s="94" t="s">
        <v>2189</v>
      </c>
      <c r="E32" s="103">
        <v>966</v>
      </c>
      <c r="F32" s="94" t="str">
        <f>VLOOKUP(E32,VIP!$A$2:$O11916,2,0)</f>
        <v>DRBR966</v>
      </c>
      <c r="G32" s="94" t="str">
        <f>VLOOKUP(E32,'LISTADO ATM'!$A$2:$B$900,2,0)</f>
        <v>ATM Centro Medico Real</v>
      </c>
      <c r="H32" s="94" t="str">
        <f>VLOOKUP(E32,VIP!$A$2:$O16837,7,FALSE)</f>
        <v>Si</v>
      </c>
      <c r="I32" s="94" t="str">
        <f>VLOOKUP(E32,VIP!$A$2:$O8802,8,FALSE)</f>
        <v>Si</v>
      </c>
      <c r="J32" s="94" t="str">
        <f>VLOOKUP(E32,VIP!$A$2:$O8752,8,FALSE)</f>
        <v>Si</v>
      </c>
      <c r="K32" s="94" t="str">
        <f>VLOOKUP(E32,VIP!$A$2:$O12326,6,0)</f>
        <v>NO</v>
      </c>
      <c r="L32" s="96" t="s">
        <v>2228</v>
      </c>
      <c r="M32" s="97" t="s">
        <v>2469</v>
      </c>
      <c r="N32" s="97" t="s">
        <v>2476</v>
      </c>
      <c r="O32" s="94" t="s">
        <v>2478</v>
      </c>
      <c r="P32" s="121"/>
      <c r="Q32" s="98" t="s">
        <v>2228</v>
      </c>
    </row>
    <row r="33" spans="1:17" s="99" customFormat="1" ht="18" x14ac:dyDescent="0.25">
      <c r="A33" s="94" t="str">
        <f>VLOOKUP(E33,'LISTADO ATM'!$A$2:$C$901,3,0)</f>
        <v>DISTRITO NACIONAL</v>
      </c>
      <c r="B33" s="109" t="s">
        <v>2537</v>
      </c>
      <c r="C33" s="95">
        <v>44270.585636574076</v>
      </c>
      <c r="D33" s="94" t="s">
        <v>2189</v>
      </c>
      <c r="E33" s="103">
        <v>952</v>
      </c>
      <c r="F33" s="94" t="str">
        <f>VLOOKUP(E33,VIP!$A$2:$O11915,2,0)</f>
        <v>DRBR16L</v>
      </c>
      <c r="G33" s="94" t="str">
        <f>VLOOKUP(E33,'LISTADO ATM'!$A$2:$B$900,2,0)</f>
        <v xml:space="preserve">ATM Alvarez Rivas </v>
      </c>
      <c r="H33" s="94" t="str">
        <f>VLOOKUP(E33,VIP!$A$2:$O16836,7,FALSE)</f>
        <v>Si</v>
      </c>
      <c r="I33" s="94" t="str">
        <f>VLOOKUP(E33,VIP!$A$2:$O8801,8,FALSE)</f>
        <v>Si</v>
      </c>
      <c r="J33" s="94" t="str">
        <f>VLOOKUP(E33,VIP!$A$2:$O8751,8,FALSE)</f>
        <v>Si</v>
      </c>
      <c r="K33" s="94" t="str">
        <f>VLOOKUP(E33,VIP!$A$2:$O12325,6,0)</f>
        <v>NO</v>
      </c>
      <c r="L33" s="96" t="s">
        <v>2228</v>
      </c>
      <c r="M33" s="97" t="s">
        <v>2469</v>
      </c>
      <c r="N33" s="97" t="s">
        <v>2476</v>
      </c>
      <c r="O33" s="94" t="s">
        <v>2478</v>
      </c>
      <c r="P33" s="121"/>
      <c r="Q33" s="98" t="s">
        <v>2228</v>
      </c>
    </row>
    <row r="34" spans="1:17" s="99" customFormat="1" ht="18" x14ac:dyDescent="0.25">
      <c r="A34" s="94" t="str">
        <f>VLOOKUP(E34,'LISTADO ATM'!$A$2:$C$901,3,0)</f>
        <v>DISTRITO NACIONAL</v>
      </c>
      <c r="B34" s="109" t="s">
        <v>2536</v>
      </c>
      <c r="C34" s="95">
        <v>44270.590949074074</v>
      </c>
      <c r="D34" s="94" t="s">
        <v>2189</v>
      </c>
      <c r="E34" s="103">
        <v>118</v>
      </c>
      <c r="F34" s="94" t="str">
        <f>VLOOKUP(E34,VIP!$A$2:$O11914,2,0)</f>
        <v>DRBR118</v>
      </c>
      <c r="G34" s="94" t="str">
        <f>VLOOKUP(E34,'LISTADO ATM'!$A$2:$B$900,2,0)</f>
        <v>ATM Plaza Torino</v>
      </c>
      <c r="H34" s="94" t="str">
        <f>VLOOKUP(E34,VIP!$A$2:$O16835,7,FALSE)</f>
        <v>N/A</v>
      </c>
      <c r="I34" s="94" t="str">
        <f>VLOOKUP(E34,VIP!$A$2:$O8800,8,FALSE)</f>
        <v>N/A</v>
      </c>
      <c r="J34" s="94" t="str">
        <f>VLOOKUP(E34,VIP!$A$2:$O8750,8,FALSE)</f>
        <v>N/A</v>
      </c>
      <c r="K34" s="94" t="str">
        <f>VLOOKUP(E34,VIP!$A$2:$O12324,6,0)</f>
        <v>N/A</v>
      </c>
      <c r="L34" s="96" t="s">
        <v>2228</v>
      </c>
      <c r="M34" s="97" t="s">
        <v>2469</v>
      </c>
      <c r="N34" s="97" t="s">
        <v>2476</v>
      </c>
      <c r="O34" s="94" t="s">
        <v>2478</v>
      </c>
      <c r="P34" s="121"/>
      <c r="Q34" s="98" t="s">
        <v>2228</v>
      </c>
    </row>
    <row r="35" spans="1:17" s="99" customFormat="1" ht="18" x14ac:dyDescent="0.25">
      <c r="A35" s="94" t="str">
        <f>VLOOKUP(E35,'LISTADO ATM'!$A$2:$C$901,3,0)</f>
        <v>NORTE</v>
      </c>
      <c r="B35" s="109" t="s">
        <v>2534</v>
      </c>
      <c r="C35" s="95">
        <v>44270.601631944446</v>
      </c>
      <c r="D35" s="94" t="s">
        <v>2501</v>
      </c>
      <c r="E35" s="103">
        <v>965</v>
      </c>
      <c r="F35" s="94" t="str">
        <f>VLOOKUP(E35,VIP!$A$2:$O11914,2,0)</f>
        <v>DRBR965</v>
      </c>
      <c r="G35" s="94" t="str">
        <f>VLOOKUP(E35,'LISTADO ATM'!$A$2:$B$900,2,0)</f>
        <v xml:space="preserve">ATM S/M La Fuente FUN (Santiago) </v>
      </c>
      <c r="H35" s="94" t="str">
        <f>VLOOKUP(E35,VIP!$A$2:$O16835,7,FALSE)</f>
        <v>Si</v>
      </c>
      <c r="I35" s="94" t="str">
        <f>VLOOKUP(E35,VIP!$A$2:$O8800,8,FALSE)</f>
        <v>Si</v>
      </c>
      <c r="J35" s="94" t="str">
        <f>VLOOKUP(E35,VIP!$A$2:$O8750,8,FALSE)</f>
        <v>Si</v>
      </c>
      <c r="K35" s="94" t="str">
        <f>VLOOKUP(E35,VIP!$A$2:$O12324,6,0)</f>
        <v>NO</v>
      </c>
      <c r="L35" s="96" t="s">
        <v>2430</v>
      </c>
      <c r="M35" s="97" t="s">
        <v>2469</v>
      </c>
      <c r="N35" s="97" t="s">
        <v>2476</v>
      </c>
      <c r="O35" s="94" t="s">
        <v>2502</v>
      </c>
      <c r="P35" s="121"/>
      <c r="Q35" s="98" t="s">
        <v>2430</v>
      </c>
    </row>
    <row r="36" spans="1:17" s="99" customFormat="1" ht="18" x14ac:dyDescent="0.25">
      <c r="A36" s="94" t="str">
        <f>VLOOKUP(E36,'LISTADO ATM'!$A$2:$C$901,3,0)</f>
        <v>SUR</v>
      </c>
      <c r="B36" s="109" t="s">
        <v>2554</v>
      </c>
      <c r="C36" s="95">
        <v>44270.606724537036</v>
      </c>
      <c r="D36" s="94" t="s">
        <v>2189</v>
      </c>
      <c r="E36" s="103">
        <v>765</v>
      </c>
      <c r="F36" s="94" t="str">
        <f>VLOOKUP(E36,VIP!$A$2:$O11919,2,0)</f>
        <v>DRBR191</v>
      </c>
      <c r="G36" s="94" t="str">
        <f>VLOOKUP(E36,'LISTADO ATM'!$A$2:$B$900,2,0)</f>
        <v xml:space="preserve">ATM Oficina Azua I </v>
      </c>
      <c r="H36" s="94" t="str">
        <f>VLOOKUP(E36,VIP!$A$2:$O16840,7,FALSE)</f>
        <v>Si</v>
      </c>
      <c r="I36" s="94" t="str">
        <f>VLOOKUP(E36,VIP!$A$2:$O8805,8,FALSE)</f>
        <v>Si</v>
      </c>
      <c r="J36" s="94" t="str">
        <f>VLOOKUP(E36,VIP!$A$2:$O8755,8,FALSE)</f>
        <v>Si</v>
      </c>
      <c r="K36" s="94" t="str">
        <f>VLOOKUP(E36,VIP!$A$2:$O12329,6,0)</f>
        <v>NO</v>
      </c>
      <c r="L36" s="96" t="s">
        <v>2228</v>
      </c>
      <c r="M36" s="97" t="s">
        <v>2469</v>
      </c>
      <c r="N36" s="97" t="s">
        <v>2476</v>
      </c>
      <c r="O36" s="94" t="s">
        <v>2478</v>
      </c>
      <c r="P36" s="121"/>
      <c r="Q36" s="98" t="s">
        <v>2228</v>
      </c>
    </row>
    <row r="37" spans="1:17" s="99" customFormat="1" ht="18" x14ac:dyDescent="0.25">
      <c r="A37" s="94" t="str">
        <f>VLOOKUP(E37,'LISTADO ATM'!$A$2:$C$901,3,0)</f>
        <v>ESTE</v>
      </c>
      <c r="B37" s="109" t="s">
        <v>2553</v>
      </c>
      <c r="C37" s="95">
        <v>44270.622858796298</v>
      </c>
      <c r="D37" s="94" t="s">
        <v>2189</v>
      </c>
      <c r="E37" s="103">
        <v>385</v>
      </c>
      <c r="F37" s="94" t="str">
        <f>VLOOKUP(E37,VIP!$A$2:$O11918,2,0)</f>
        <v>DRBR385</v>
      </c>
      <c r="G37" s="94" t="str">
        <f>VLOOKUP(E37,'LISTADO ATM'!$A$2:$B$900,2,0)</f>
        <v xml:space="preserve">ATM Plaza Verón I </v>
      </c>
      <c r="H37" s="94" t="str">
        <f>VLOOKUP(E37,VIP!$A$2:$O16839,7,FALSE)</f>
        <v>Si</v>
      </c>
      <c r="I37" s="94" t="str">
        <f>VLOOKUP(E37,VIP!$A$2:$O8804,8,FALSE)</f>
        <v>Si</v>
      </c>
      <c r="J37" s="94" t="str">
        <f>VLOOKUP(E37,VIP!$A$2:$O8754,8,FALSE)</f>
        <v>Si</v>
      </c>
      <c r="K37" s="94" t="str">
        <f>VLOOKUP(E37,VIP!$A$2:$O12328,6,0)</f>
        <v>NO</v>
      </c>
      <c r="L37" s="96" t="s">
        <v>2228</v>
      </c>
      <c r="M37" s="97" t="s">
        <v>2469</v>
      </c>
      <c r="N37" s="97" t="s">
        <v>2476</v>
      </c>
      <c r="O37" s="94" t="s">
        <v>2478</v>
      </c>
      <c r="P37" s="121"/>
      <c r="Q37" s="98" t="s">
        <v>2228</v>
      </c>
    </row>
    <row r="38" spans="1:17" s="99" customFormat="1" ht="18" x14ac:dyDescent="0.25">
      <c r="A38" s="94" t="str">
        <f>VLOOKUP(E38,'LISTADO ATM'!$A$2:$C$901,3,0)</f>
        <v>DISTRITO NACIONAL</v>
      </c>
      <c r="B38" s="109" t="s">
        <v>2552</v>
      </c>
      <c r="C38" s="95">
        <v>44270.623668981483</v>
      </c>
      <c r="D38" s="94" t="s">
        <v>2189</v>
      </c>
      <c r="E38" s="103">
        <v>238</v>
      </c>
      <c r="F38" s="94" t="str">
        <f>VLOOKUP(E38,VIP!$A$2:$O11917,2,0)</f>
        <v>DRBR238</v>
      </c>
      <c r="G38" s="94" t="str">
        <f>VLOOKUP(E38,'LISTADO ATM'!$A$2:$B$900,2,0)</f>
        <v xml:space="preserve">ATM Multicentro La Sirena Charles de Gaulle </v>
      </c>
      <c r="H38" s="94" t="str">
        <f>VLOOKUP(E38,VIP!$A$2:$O16838,7,FALSE)</f>
        <v>Si</v>
      </c>
      <c r="I38" s="94" t="str">
        <f>VLOOKUP(E38,VIP!$A$2:$O8803,8,FALSE)</f>
        <v>Si</v>
      </c>
      <c r="J38" s="94" t="str">
        <f>VLOOKUP(E38,VIP!$A$2:$O8753,8,FALSE)</f>
        <v>Si</v>
      </c>
      <c r="K38" s="94" t="str">
        <f>VLOOKUP(E38,VIP!$A$2:$O12327,6,0)</f>
        <v>No</v>
      </c>
      <c r="L38" s="96" t="s">
        <v>2492</v>
      </c>
      <c r="M38" s="97" t="s">
        <v>2469</v>
      </c>
      <c r="N38" s="97" t="s">
        <v>2476</v>
      </c>
      <c r="O38" s="94" t="s">
        <v>2478</v>
      </c>
      <c r="P38" s="121"/>
      <c r="Q38" s="98" t="s">
        <v>2492</v>
      </c>
    </row>
    <row r="39" spans="1:17" s="99" customFormat="1" ht="18" x14ac:dyDescent="0.25">
      <c r="A39" s="94" t="str">
        <f>VLOOKUP(E39,'LISTADO ATM'!$A$2:$C$901,3,0)</f>
        <v>NORTE</v>
      </c>
      <c r="B39" s="109" t="s">
        <v>2551</v>
      </c>
      <c r="C39" s="95">
        <v>44270.625648148147</v>
      </c>
      <c r="D39" s="94" t="s">
        <v>2190</v>
      </c>
      <c r="E39" s="103">
        <v>518</v>
      </c>
      <c r="F39" s="94" t="str">
        <f>VLOOKUP(E39,VIP!$A$2:$O11916,2,0)</f>
        <v>DRBR518</v>
      </c>
      <c r="G39" s="94" t="str">
        <f>VLOOKUP(E39,'LISTADO ATM'!$A$2:$B$900,2,0)</f>
        <v xml:space="preserve">ATM Autobanco Los Alamos </v>
      </c>
      <c r="H39" s="94" t="str">
        <f>VLOOKUP(E39,VIP!$A$2:$O16837,7,FALSE)</f>
        <v>Si</v>
      </c>
      <c r="I39" s="94" t="str">
        <f>VLOOKUP(E39,VIP!$A$2:$O8802,8,FALSE)</f>
        <v>Si</v>
      </c>
      <c r="J39" s="94" t="str">
        <f>VLOOKUP(E39,VIP!$A$2:$O8752,8,FALSE)</f>
        <v>Si</v>
      </c>
      <c r="K39" s="94" t="str">
        <f>VLOOKUP(E39,VIP!$A$2:$O12326,6,0)</f>
        <v>NO</v>
      </c>
      <c r="L39" s="96" t="s">
        <v>2228</v>
      </c>
      <c r="M39" s="97" t="s">
        <v>2469</v>
      </c>
      <c r="N39" s="97" t="s">
        <v>2476</v>
      </c>
      <c r="O39" s="94" t="s">
        <v>2493</v>
      </c>
      <c r="P39" s="121"/>
      <c r="Q39" s="98" t="s">
        <v>2228</v>
      </c>
    </row>
    <row r="40" spans="1:17" s="99" customFormat="1" ht="18" x14ac:dyDescent="0.25">
      <c r="A40" s="94" t="str">
        <f>VLOOKUP(E40,'LISTADO ATM'!$A$2:$C$901,3,0)</f>
        <v>DISTRITO NACIONAL</v>
      </c>
      <c r="B40" s="109" t="s">
        <v>2550</v>
      </c>
      <c r="C40" s="95">
        <v>44270.626689814817</v>
      </c>
      <c r="D40" s="94" t="s">
        <v>2189</v>
      </c>
      <c r="E40" s="103">
        <v>931</v>
      </c>
      <c r="F40" s="94" t="str">
        <f>VLOOKUP(E40,VIP!$A$2:$O11915,2,0)</f>
        <v>DRBR24N</v>
      </c>
      <c r="G40" s="94" t="str">
        <f>VLOOKUP(E40,'LISTADO ATM'!$A$2:$B$900,2,0)</f>
        <v xml:space="preserve">ATM Autobanco Luperón I </v>
      </c>
      <c r="H40" s="94" t="str">
        <f>VLOOKUP(E40,VIP!$A$2:$O16836,7,FALSE)</f>
        <v>Si</v>
      </c>
      <c r="I40" s="94" t="str">
        <f>VLOOKUP(E40,VIP!$A$2:$O8801,8,FALSE)</f>
        <v>Si</v>
      </c>
      <c r="J40" s="94" t="str">
        <f>VLOOKUP(E40,VIP!$A$2:$O8751,8,FALSE)</f>
        <v>Si</v>
      </c>
      <c r="K40" s="94" t="str">
        <f>VLOOKUP(E40,VIP!$A$2:$O12325,6,0)</f>
        <v>NO</v>
      </c>
      <c r="L40" s="96" t="s">
        <v>2492</v>
      </c>
      <c r="M40" s="97" t="s">
        <v>2469</v>
      </c>
      <c r="N40" s="97" t="s">
        <v>2476</v>
      </c>
      <c r="O40" s="94" t="s">
        <v>2478</v>
      </c>
      <c r="P40" s="121"/>
      <c r="Q40" s="98" t="s">
        <v>2492</v>
      </c>
    </row>
    <row r="41" spans="1:17" s="99" customFormat="1" ht="18" x14ac:dyDescent="0.25">
      <c r="A41" s="94" t="str">
        <f>VLOOKUP(E41,'LISTADO ATM'!$A$2:$C$901,3,0)</f>
        <v>DISTRITO NACIONAL</v>
      </c>
      <c r="B41" s="109" t="s">
        <v>2549</v>
      </c>
      <c r="C41" s="95">
        <v>44270.627083333333</v>
      </c>
      <c r="D41" s="94" t="s">
        <v>2189</v>
      </c>
      <c r="E41" s="103">
        <v>336</v>
      </c>
      <c r="F41" s="94" t="str">
        <f>VLOOKUP(E41,VIP!$A$2:$O11914,2,0)</f>
        <v>DRBR336</v>
      </c>
      <c r="G41" s="94" t="str">
        <f>VLOOKUP(E41,'LISTADO ATM'!$A$2:$B$900,2,0)</f>
        <v>ATM Instituto Nacional de Cancer (incart)</v>
      </c>
      <c r="H41" s="94" t="str">
        <f>VLOOKUP(E41,VIP!$A$2:$O16835,7,FALSE)</f>
        <v>Si</v>
      </c>
      <c r="I41" s="94" t="str">
        <f>VLOOKUP(E41,VIP!$A$2:$O8800,8,FALSE)</f>
        <v>Si</v>
      </c>
      <c r="J41" s="94" t="str">
        <f>VLOOKUP(E41,VIP!$A$2:$O8750,8,FALSE)</f>
        <v>Si</v>
      </c>
      <c r="K41" s="94" t="str">
        <f>VLOOKUP(E41,VIP!$A$2:$O12324,6,0)</f>
        <v>NO</v>
      </c>
      <c r="L41" s="96" t="s">
        <v>2492</v>
      </c>
      <c r="M41" s="97" t="s">
        <v>2469</v>
      </c>
      <c r="N41" s="97" t="s">
        <v>2476</v>
      </c>
      <c r="O41" s="94" t="s">
        <v>2478</v>
      </c>
      <c r="P41" s="121"/>
      <c r="Q41" s="98" t="s">
        <v>2492</v>
      </c>
    </row>
    <row r="42" spans="1:17" s="99" customFormat="1" ht="18" x14ac:dyDescent="0.25">
      <c r="A42" s="94" t="str">
        <f>VLOOKUP(E42,'LISTADO ATM'!$A$2:$C$901,3,0)</f>
        <v>NORTE</v>
      </c>
      <c r="B42" s="109" t="s">
        <v>2548</v>
      </c>
      <c r="C42" s="95">
        <v>44270.627465277779</v>
      </c>
      <c r="D42" s="94" t="s">
        <v>2190</v>
      </c>
      <c r="E42" s="103">
        <v>796</v>
      </c>
      <c r="F42" s="94" t="str">
        <f>VLOOKUP(E42,VIP!$A$2:$O11913,2,0)</f>
        <v>DRBR155</v>
      </c>
      <c r="G42" s="94" t="str">
        <f>VLOOKUP(E42,'LISTADO ATM'!$A$2:$B$900,2,0)</f>
        <v xml:space="preserve">ATM Oficina Plaza Ventura (Nagua) </v>
      </c>
      <c r="H42" s="94" t="str">
        <f>VLOOKUP(E42,VIP!$A$2:$O16834,7,FALSE)</f>
        <v>Si</v>
      </c>
      <c r="I42" s="94" t="str">
        <f>VLOOKUP(E42,VIP!$A$2:$O8799,8,FALSE)</f>
        <v>Si</v>
      </c>
      <c r="J42" s="94" t="str">
        <f>VLOOKUP(E42,VIP!$A$2:$O8749,8,FALSE)</f>
        <v>Si</v>
      </c>
      <c r="K42" s="94" t="str">
        <f>VLOOKUP(E42,VIP!$A$2:$O12323,6,0)</f>
        <v>SI</v>
      </c>
      <c r="L42" s="96" t="s">
        <v>2492</v>
      </c>
      <c r="M42" s="97" t="s">
        <v>2469</v>
      </c>
      <c r="N42" s="97" t="s">
        <v>2476</v>
      </c>
      <c r="O42" s="94" t="s">
        <v>2493</v>
      </c>
      <c r="P42" s="121"/>
      <c r="Q42" s="98" t="s">
        <v>2492</v>
      </c>
    </row>
    <row r="43" spans="1:17" s="99" customFormat="1" ht="18" x14ac:dyDescent="0.25">
      <c r="A43" s="94" t="str">
        <f>VLOOKUP(E43,'LISTADO ATM'!$A$2:$C$901,3,0)</f>
        <v>DISTRITO NACIONAL</v>
      </c>
      <c r="B43" s="109" t="s">
        <v>2564</v>
      </c>
      <c r="C43" s="95">
        <v>44270.642256944448</v>
      </c>
      <c r="D43" s="94" t="s">
        <v>2189</v>
      </c>
      <c r="E43" s="103">
        <v>237</v>
      </c>
      <c r="F43" s="94" t="str">
        <f>VLOOKUP(E43,VIP!$A$2:$O11923,2,0)</f>
        <v>DRBR237</v>
      </c>
      <c r="G43" s="94" t="str">
        <f>VLOOKUP(E43,'LISTADO ATM'!$A$2:$B$900,2,0)</f>
        <v xml:space="preserve">ATM UNP Plaza Vásquez </v>
      </c>
      <c r="H43" s="94" t="str">
        <f>VLOOKUP(E43,VIP!$A$2:$O16844,7,FALSE)</f>
        <v>Si</v>
      </c>
      <c r="I43" s="94" t="str">
        <f>VLOOKUP(E43,VIP!$A$2:$O8809,8,FALSE)</f>
        <v>Si</v>
      </c>
      <c r="J43" s="94" t="str">
        <f>VLOOKUP(E43,VIP!$A$2:$O8759,8,FALSE)</f>
        <v>Si</v>
      </c>
      <c r="K43" s="94" t="str">
        <f>VLOOKUP(E43,VIP!$A$2:$O12333,6,0)</f>
        <v>SI</v>
      </c>
      <c r="L43" s="96" t="s">
        <v>2228</v>
      </c>
      <c r="M43" s="97" t="s">
        <v>2469</v>
      </c>
      <c r="N43" s="97" t="s">
        <v>2476</v>
      </c>
      <c r="O43" s="94" t="s">
        <v>2478</v>
      </c>
      <c r="P43" s="121"/>
      <c r="Q43" s="98" t="s">
        <v>2228</v>
      </c>
    </row>
    <row r="44" spans="1:17" s="99" customFormat="1" ht="18" x14ac:dyDescent="0.25">
      <c r="A44" s="94" t="str">
        <f>VLOOKUP(E44,'LISTADO ATM'!$A$2:$C$901,3,0)</f>
        <v>DISTRITO NACIONAL</v>
      </c>
      <c r="B44" s="109" t="s">
        <v>2563</v>
      </c>
      <c r="C44" s="95">
        <v>44270.642604166664</v>
      </c>
      <c r="D44" s="94" t="s">
        <v>2189</v>
      </c>
      <c r="E44" s="103">
        <v>909</v>
      </c>
      <c r="F44" s="94" t="str">
        <f>VLOOKUP(E44,VIP!$A$2:$O11922,2,0)</f>
        <v>DRBR01A</v>
      </c>
      <c r="G44" s="94" t="str">
        <f>VLOOKUP(E44,'LISTADO ATM'!$A$2:$B$900,2,0)</f>
        <v xml:space="preserve">ATM UNP UASD </v>
      </c>
      <c r="H44" s="94" t="str">
        <f>VLOOKUP(E44,VIP!$A$2:$O16843,7,FALSE)</f>
        <v>Si</v>
      </c>
      <c r="I44" s="94" t="str">
        <f>VLOOKUP(E44,VIP!$A$2:$O8808,8,FALSE)</f>
        <v>Si</v>
      </c>
      <c r="J44" s="94" t="str">
        <f>VLOOKUP(E44,VIP!$A$2:$O8758,8,FALSE)</f>
        <v>Si</v>
      </c>
      <c r="K44" s="94" t="str">
        <f>VLOOKUP(E44,VIP!$A$2:$O12332,6,0)</f>
        <v>SI</v>
      </c>
      <c r="L44" s="96" t="s">
        <v>2228</v>
      </c>
      <c r="M44" s="97" t="s">
        <v>2469</v>
      </c>
      <c r="N44" s="97" t="s">
        <v>2476</v>
      </c>
      <c r="O44" s="94" t="s">
        <v>2478</v>
      </c>
      <c r="P44" s="121"/>
      <c r="Q44" s="98" t="s">
        <v>2228</v>
      </c>
    </row>
    <row r="45" spans="1:17" s="99" customFormat="1" ht="18" x14ac:dyDescent="0.25">
      <c r="A45" s="94" t="str">
        <f>VLOOKUP(E45,'LISTADO ATM'!$A$2:$C$901,3,0)</f>
        <v>DISTRITO NACIONAL</v>
      </c>
      <c r="B45" s="109" t="s">
        <v>2562</v>
      </c>
      <c r="C45" s="95">
        <v>44270.642951388887</v>
      </c>
      <c r="D45" s="94" t="s">
        <v>2189</v>
      </c>
      <c r="E45" s="103">
        <v>943</v>
      </c>
      <c r="F45" s="94" t="str">
        <f>VLOOKUP(E45,VIP!$A$2:$O11921,2,0)</f>
        <v>DRBR16K</v>
      </c>
      <c r="G45" s="94" t="str">
        <f>VLOOKUP(E45,'LISTADO ATM'!$A$2:$B$900,2,0)</f>
        <v xml:space="preserve">ATM Oficina Tránsito Terreste </v>
      </c>
      <c r="H45" s="94" t="str">
        <f>VLOOKUP(E45,VIP!$A$2:$O16842,7,FALSE)</f>
        <v>Si</v>
      </c>
      <c r="I45" s="94" t="str">
        <f>VLOOKUP(E45,VIP!$A$2:$O8807,8,FALSE)</f>
        <v>Si</v>
      </c>
      <c r="J45" s="94" t="str">
        <f>VLOOKUP(E45,VIP!$A$2:$O8757,8,FALSE)</f>
        <v>Si</v>
      </c>
      <c r="K45" s="94" t="str">
        <f>VLOOKUP(E45,VIP!$A$2:$O12331,6,0)</f>
        <v>NO</v>
      </c>
      <c r="L45" s="96" t="s">
        <v>2228</v>
      </c>
      <c r="M45" s="97" t="s">
        <v>2469</v>
      </c>
      <c r="N45" s="97" t="s">
        <v>2476</v>
      </c>
      <c r="O45" s="94" t="s">
        <v>2478</v>
      </c>
      <c r="P45" s="121"/>
      <c r="Q45" s="98" t="s">
        <v>2228</v>
      </c>
    </row>
    <row r="46" spans="1:17" s="99" customFormat="1" ht="18" x14ac:dyDescent="0.25">
      <c r="A46" s="94" t="str">
        <f>VLOOKUP(E46,'LISTADO ATM'!$A$2:$C$901,3,0)</f>
        <v>DISTRITO NACIONAL</v>
      </c>
      <c r="B46" s="109" t="s">
        <v>2561</v>
      </c>
      <c r="C46" s="95">
        <v>44270.643368055556</v>
      </c>
      <c r="D46" s="94" t="s">
        <v>2189</v>
      </c>
      <c r="E46" s="103">
        <v>951</v>
      </c>
      <c r="F46" s="94" t="str">
        <f>VLOOKUP(E46,VIP!$A$2:$O11920,2,0)</f>
        <v>DRBR203</v>
      </c>
      <c r="G46" s="94" t="str">
        <f>VLOOKUP(E46,'LISTADO ATM'!$A$2:$B$900,2,0)</f>
        <v xml:space="preserve">ATM Oficina Plaza Haché JFK </v>
      </c>
      <c r="H46" s="94" t="str">
        <f>VLOOKUP(E46,VIP!$A$2:$O16841,7,FALSE)</f>
        <v>Si</v>
      </c>
      <c r="I46" s="94" t="str">
        <f>VLOOKUP(E46,VIP!$A$2:$O8806,8,FALSE)</f>
        <v>Si</v>
      </c>
      <c r="J46" s="94" t="str">
        <f>VLOOKUP(E46,VIP!$A$2:$O8756,8,FALSE)</f>
        <v>Si</v>
      </c>
      <c r="K46" s="94" t="str">
        <f>VLOOKUP(E46,VIP!$A$2:$O12330,6,0)</f>
        <v>NO</v>
      </c>
      <c r="L46" s="96" t="s">
        <v>2228</v>
      </c>
      <c r="M46" s="97" t="s">
        <v>2469</v>
      </c>
      <c r="N46" s="97" t="s">
        <v>2476</v>
      </c>
      <c r="O46" s="94" t="s">
        <v>2478</v>
      </c>
      <c r="P46" s="121"/>
      <c r="Q46" s="98" t="s">
        <v>2434</v>
      </c>
    </row>
    <row r="47" spans="1:17" s="99" customFormat="1" ht="18" x14ac:dyDescent="0.25">
      <c r="A47" s="94" t="str">
        <f>VLOOKUP(E47,'LISTADO ATM'!$A$2:$C$901,3,0)</f>
        <v>DISTRITO NACIONAL</v>
      </c>
      <c r="B47" s="109" t="s">
        <v>2560</v>
      </c>
      <c r="C47" s="95">
        <v>44270.643865740742</v>
      </c>
      <c r="D47" s="94" t="s">
        <v>2189</v>
      </c>
      <c r="E47" s="103">
        <v>115</v>
      </c>
      <c r="F47" s="94" t="str">
        <f>VLOOKUP(E47,VIP!$A$2:$O11919,2,0)</f>
        <v>DRBR115</v>
      </c>
      <c r="G47" s="94" t="str">
        <f>VLOOKUP(E47,'LISTADO ATM'!$A$2:$B$900,2,0)</f>
        <v xml:space="preserve">ATM Oficina Megacentro I </v>
      </c>
      <c r="H47" s="94" t="str">
        <f>VLOOKUP(E47,VIP!$A$2:$O16840,7,FALSE)</f>
        <v>Si</v>
      </c>
      <c r="I47" s="94" t="str">
        <f>VLOOKUP(E47,VIP!$A$2:$O8805,8,FALSE)</f>
        <v>Si</v>
      </c>
      <c r="J47" s="94" t="str">
        <f>VLOOKUP(E47,VIP!$A$2:$O8755,8,FALSE)</f>
        <v>Si</v>
      </c>
      <c r="K47" s="94" t="str">
        <f>VLOOKUP(E47,VIP!$A$2:$O12329,6,0)</f>
        <v>SI</v>
      </c>
      <c r="L47" s="96" t="s">
        <v>2228</v>
      </c>
      <c r="M47" s="97" t="s">
        <v>2469</v>
      </c>
      <c r="N47" s="97" t="s">
        <v>2476</v>
      </c>
      <c r="O47" s="94" t="s">
        <v>2478</v>
      </c>
      <c r="P47" s="121"/>
      <c r="Q47" s="98" t="s">
        <v>2228</v>
      </c>
    </row>
    <row r="48" spans="1:17" s="99" customFormat="1" ht="18" x14ac:dyDescent="0.25">
      <c r="A48" s="94" t="str">
        <f>VLOOKUP(E48,'LISTADO ATM'!$A$2:$C$901,3,0)</f>
        <v>NORTE</v>
      </c>
      <c r="B48" s="109" t="s">
        <v>2559</v>
      </c>
      <c r="C48" s="95">
        <v>44270.644236111111</v>
      </c>
      <c r="D48" s="94" t="s">
        <v>2190</v>
      </c>
      <c r="E48" s="103">
        <v>172</v>
      </c>
      <c r="F48" s="94" t="str">
        <f>VLOOKUP(E48,VIP!$A$2:$O11918,2,0)</f>
        <v>DRBR172</v>
      </c>
      <c r="G48" s="94" t="str">
        <f>VLOOKUP(E48,'LISTADO ATM'!$A$2:$B$900,2,0)</f>
        <v xml:space="preserve">ATM UNP Guaucí </v>
      </c>
      <c r="H48" s="94" t="str">
        <f>VLOOKUP(E48,VIP!$A$2:$O16839,7,FALSE)</f>
        <v>Si</v>
      </c>
      <c r="I48" s="94" t="str">
        <f>VLOOKUP(E48,VIP!$A$2:$O8804,8,FALSE)</f>
        <v>Si</v>
      </c>
      <c r="J48" s="94" t="str">
        <f>VLOOKUP(E48,VIP!$A$2:$O8754,8,FALSE)</f>
        <v>Si</v>
      </c>
      <c r="K48" s="94" t="str">
        <f>VLOOKUP(E48,VIP!$A$2:$O12328,6,0)</f>
        <v>NO</v>
      </c>
      <c r="L48" s="96" t="s">
        <v>2228</v>
      </c>
      <c r="M48" s="97" t="s">
        <v>2469</v>
      </c>
      <c r="N48" s="97" t="s">
        <v>2476</v>
      </c>
      <c r="O48" s="94" t="s">
        <v>2493</v>
      </c>
      <c r="P48" s="121"/>
      <c r="Q48" s="98" t="s">
        <v>2228</v>
      </c>
    </row>
    <row r="49" spans="1:17" s="99" customFormat="1" ht="18" x14ac:dyDescent="0.25">
      <c r="A49" s="94" t="str">
        <f>VLOOKUP(E49,'LISTADO ATM'!$A$2:$C$901,3,0)</f>
        <v>DISTRITO NACIONAL</v>
      </c>
      <c r="B49" s="109" t="s">
        <v>2558</v>
      </c>
      <c r="C49" s="95">
        <v>44270.644849537035</v>
      </c>
      <c r="D49" s="94" t="s">
        <v>2189</v>
      </c>
      <c r="E49" s="103">
        <v>224</v>
      </c>
      <c r="F49" s="94" t="str">
        <f>VLOOKUP(E49,VIP!$A$2:$O11917,2,0)</f>
        <v>DRBR224</v>
      </c>
      <c r="G49" s="94" t="str">
        <f>VLOOKUP(E49,'LISTADO ATM'!$A$2:$B$900,2,0)</f>
        <v xml:space="preserve">ATM S/M Nacional El Millón (Núñez de Cáceres) </v>
      </c>
      <c r="H49" s="94" t="str">
        <f>VLOOKUP(E49,VIP!$A$2:$O16838,7,FALSE)</f>
        <v>Si</v>
      </c>
      <c r="I49" s="94" t="str">
        <f>VLOOKUP(E49,VIP!$A$2:$O8803,8,FALSE)</f>
        <v>Si</v>
      </c>
      <c r="J49" s="94" t="str">
        <f>VLOOKUP(E49,VIP!$A$2:$O8753,8,FALSE)</f>
        <v>Si</v>
      </c>
      <c r="K49" s="94" t="str">
        <f>VLOOKUP(E49,VIP!$A$2:$O12327,6,0)</f>
        <v>SI</v>
      </c>
      <c r="L49" s="96" t="s">
        <v>2228</v>
      </c>
      <c r="M49" s="97" t="s">
        <v>2469</v>
      </c>
      <c r="N49" s="97" t="s">
        <v>2476</v>
      </c>
      <c r="O49" s="94" t="s">
        <v>2478</v>
      </c>
      <c r="P49" s="121"/>
      <c r="Q49" s="98" t="s">
        <v>2228</v>
      </c>
    </row>
    <row r="50" spans="1:17" s="99" customFormat="1" ht="18" x14ac:dyDescent="0.25">
      <c r="A50" s="94" t="str">
        <f>VLOOKUP(E50,'LISTADO ATM'!$A$2:$C$901,3,0)</f>
        <v>DISTRITO NACIONAL</v>
      </c>
      <c r="B50" s="109" t="s">
        <v>2557</v>
      </c>
      <c r="C50" s="95">
        <v>44270.645277777781</v>
      </c>
      <c r="D50" s="94" t="s">
        <v>2189</v>
      </c>
      <c r="E50" s="103">
        <v>225</v>
      </c>
      <c r="F50" s="94" t="str">
        <f>VLOOKUP(E50,VIP!$A$2:$O11916,2,0)</f>
        <v>DRBR225</v>
      </c>
      <c r="G50" s="94" t="str">
        <f>VLOOKUP(E50,'LISTADO ATM'!$A$2:$B$900,2,0)</f>
        <v xml:space="preserve">ATM S/M Nacional Arroyo Hondo </v>
      </c>
      <c r="H50" s="94" t="str">
        <f>VLOOKUP(E50,VIP!$A$2:$O16837,7,FALSE)</f>
        <v>Si</v>
      </c>
      <c r="I50" s="94" t="str">
        <f>VLOOKUP(E50,VIP!$A$2:$O8802,8,FALSE)</f>
        <v>Si</v>
      </c>
      <c r="J50" s="94" t="str">
        <f>VLOOKUP(E50,VIP!$A$2:$O8752,8,FALSE)</f>
        <v>Si</v>
      </c>
      <c r="K50" s="94" t="str">
        <f>VLOOKUP(E50,VIP!$A$2:$O12326,6,0)</f>
        <v>NO</v>
      </c>
      <c r="L50" s="96" t="s">
        <v>2228</v>
      </c>
      <c r="M50" s="97" t="s">
        <v>2469</v>
      </c>
      <c r="N50" s="97" t="s">
        <v>2476</v>
      </c>
      <c r="O50" s="94" t="s">
        <v>2478</v>
      </c>
      <c r="P50" s="121"/>
      <c r="Q50" s="98" t="s">
        <v>2228</v>
      </c>
    </row>
    <row r="51" spans="1:17" ht="18" x14ac:dyDescent="0.25">
      <c r="A51" s="94" t="str">
        <f>VLOOKUP(E51,'LISTADO ATM'!$A$2:$C$901,3,0)</f>
        <v>DISTRITO NACIONAL</v>
      </c>
      <c r="B51" s="109" t="s">
        <v>2556</v>
      </c>
      <c r="C51" s="95">
        <v>44270.645844907405</v>
      </c>
      <c r="D51" s="94" t="s">
        <v>2189</v>
      </c>
      <c r="E51" s="103">
        <v>327</v>
      </c>
      <c r="F51" s="94" t="str">
        <f>VLOOKUP(E51,VIP!$A$2:$O11915,2,0)</f>
        <v>DRBR327</v>
      </c>
      <c r="G51" s="94" t="str">
        <f>VLOOKUP(E51,'LISTADO ATM'!$A$2:$B$900,2,0)</f>
        <v xml:space="preserve">ATM UNP CCN (Nacional 27 de Febrero) </v>
      </c>
      <c r="H51" s="94" t="str">
        <f>VLOOKUP(E51,VIP!$A$2:$O16836,7,FALSE)</f>
        <v>Si</v>
      </c>
      <c r="I51" s="94" t="str">
        <f>VLOOKUP(E51,VIP!$A$2:$O8801,8,FALSE)</f>
        <v>Si</v>
      </c>
      <c r="J51" s="94" t="str">
        <f>VLOOKUP(E51,VIP!$A$2:$O8751,8,FALSE)</f>
        <v>Si</v>
      </c>
      <c r="K51" s="94" t="str">
        <f>VLOOKUP(E51,VIP!$A$2:$O12325,6,0)</f>
        <v>NO</v>
      </c>
      <c r="L51" s="96" t="s">
        <v>2228</v>
      </c>
      <c r="M51" s="97" t="s">
        <v>2469</v>
      </c>
      <c r="N51" s="97" t="s">
        <v>2476</v>
      </c>
      <c r="O51" s="94" t="s">
        <v>2478</v>
      </c>
      <c r="P51" s="121"/>
      <c r="Q51" s="98" t="s">
        <v>2228</v>
      </c>
    </row>
    <row r="52" spans="1:17" ht="18" x14ac:dyDescent="0.25">
      <c r="A52" s="94" t="str">
        <f>VLOOKUP(E52,'LISTADO ATM'!$A$2:$C$901,3,0)</f>
        <v>DISTRITO NACIONAL</v>
      </c>
      <c r="B52" s="109" t="s">
        <v>2555</v>
      </c>
      <c r="C52" s="95">
        <v>44270.65934027778</v>
      </c>
      <c r="D52" s="94" t="s">
        <v>2472</v>
      </c>
      <c r="E52" s="103">
        <v>676</v>
      </c>
      <c r="F52" s="94" t="str">
        <f>VLOOKUP(E52,VIP!$A$2:$O11913,2,0)</f>
        <v>DRBR676</v>
      </c>
      <c r="G52" s="94" t="str">
        <f>VLOOKUP(E52,'LISTADO ATM'!$A$2:$B$900,2,0)</f>
        <v>ATM S/M Bravo Colina Del Oeste</v>
      </c>
      <c r="H52" s="94" t="str">
        <f>VLOOKUP(E52,VIP!$A$2:$O16834,7,FALSE)</f>
        <v>Si</v>
      </c>
      <c r="I52" s="94" t="str">
        <f>VLOOKUP(E52,VIP!$A$2:$O8799,8,FALSE)</f>
        <v>Si</v>
      </c>
      <c r="J52" s="94" t="str">
        <f>VLOOKUP(E52,VIP!$A$2:$O8749,8,FALSE)</f>
        <v>Si</v>
      </c>
      <c r="K52" s="94" t="str">
        <f>VLOOKUP(E52,VIP!$A$2:$O12323,6,0)</f>
        <v>NO</v>
      </c>
      <c r="L52" s="96" t="s">
        <v>2462</v>
      </c>
      <c r="M52" s="97" t="s">
        <v>2469</v>
      </c>
      <c r="N52" s="97" t="s">
        <v>2476</v>
      </c>
      <c r="O52" s="94" t="s">
        <v>2477</v>
      </c>
      <c r="P52" s="121"/>
      <c r="Q52" s="98" t="s">
        <v>2462</v>
      </c>
    </row>
    <row r="53" spans="1:17" ht="18" x14ac:dyDescent="0.25">
      <c r="A53" s="94" t="str">
        <f>VLOOKUP(E53,'LISTADO ATM'!$A$2:$C$901,3,0)</f>
        <v>ESTE</v>
      </c>
      <c r="B53" s="109" t="s">
        <v>2577</v>
      </c>
      <c r="C53" s="95">
        <v>44270.689884259256</v>
      </c>
      <c r="D53" s="94" t="s">
        <v>2472</v>
      </c>
      <c r="E53" s="103">
        <v>673</v>
      </c>
      <c r="F53" s="94" t="str">
        <f>VLOOKUP(E53,VIP!$A$2:$O11914,2,0)</f>
        <v>DRBR673</v>
      </c>
      <c r="G53" s="94" t="str">
        <f>VLOOKUP(E53,'LISTADO ATM'!$A$2:$B$900,2,0)</f>
        <v>ATM Clínica Dr. Cruz Jiminián</v>
      </c>
      <c r="H53" s="94" t="str">
        <f>VLOOKUP(E53,VIP!$A$2:$O16835,7,FALSE)</f>
        <v>Si</v>
      </c>
      <c r="I53" s="94" t="str">
        <f>VLOOKUP(E53,VIP!$A$2:$O8800,8,FALSE)</f>
        <v>Si</v>
      </c>
      <c r="J53" s="94" t="str">
        <f>VLOOKUP(E53,VIP!$A$2:$O8750,8,FALSE)</f>
        <v>Si</v>
      </c>
      <c r="K53" s="94" t="str">
        <f>VLOOKUP(E53,VIP!$A$2:$O12324,6,0)</f>
        <v>NO</v>
      </c>
      <c r="L53" s="96" t="s">
        <v>2462</v>
      </c>
      <c r="M53" s="97" t="s">
        <v>2469</v>
      </c>
      <c r="N53" s="97" t="s">
        <v>2476</v>
      </c>
      <c r="O53" s="94" t="s">
        <v>2477</v>
      </c>
      <c r="P53" s="121"/>
      <c r="Q53" s="98" t="s">
        <v>2462</v>
      </c>
    </row>
    <row r="54" spans="1:17" ht="18" x14ac:dyDescent="0.25">
      <c r="A54" s="94" t="str">
        <f>VLOOKUP(E54,'LISTADO ATM'!$A$2:$C$901,3,0)</f>
        <v>ESTE</v>
      </c>
      <c r="B54" s="109" t="s">
        <v>2576</v>
      </c>
      <c r="C54" s="95">
        <v>44270.691296296296</v>
      </c>
      <c r="D54" s="94" t="s">
        <v>2501</v>
      </c>
      <c r="E54" s="103">
        <v>121</v>
      </c>
      <c r="F54" s="94" t="str">
        <f>VLOOKUP(E54,VIP!$A$2:$O11916,2,0)</f>
        <v>DRBR121</v>
      </c>
      <c r="G54" s="94" t="str">
        <f>VLOOKUP(E54,'LISTADO ATM'!$A$2:$B$900,2,0)</f>
        <v xml:space="preserve">ATM Oficina Bayaguana </v>
      </c>
      <c r="H54" s="94" t="str">
        <f>VLOOKUP(E54,VIP!$A$2:$O16837,7,FALSE)</f>
        <v>Si</v>
      </c>
      <c r="I54" s="94" t="str">
        <f>VLOOKUP(E54,VIP!$A$2:$O8802,8,FALSE)</f>
        <v>Si</v>
      </c>
      <c r="J54" s="94" t="str">
        <f>VLOOKUP(E54,VIP!$A$2:$O8752,8,FALSE)</f>
        <v>Si</v>
      </c>
      <c r="K54" s="94" t="str">
        <f>VLOOKUP(E54,VIP!$A$2:$O12326,6,0)</f>
        <v>SI</v>
      </c>
      <c r="L54" s="96" t="s">
        <v>2430</v>
      </c>
      <c r="M54" s="97" t="s">
        <v>2469</v>
      </c>
      <c r="N54" s="97" t="s">
        <v>2476</v>
      </c>
      <c r="O54" s="94" t="s">
        <v>2502</v>
      </c>
      <c r="P54" s="121"/>
      <c r="Q54" s="98" t="s">
        <v>2430</v>
      </c>
    </row>
    <row r="55" spans="1:17" ht="18" x14ac:dyDescent="0.25">
      <c r="A55" s="94" t="str">
        <f>VLOOKUP(E55,'LISTADO ATM'!$A$2:$C$901,3,0)</f>
        <v>NORTE</v>
      </c>
      <c r="B55" s="109" t="s">
        <v>2575</v>
      </c>
      <c r="C55" s="95">
        <v>44270.69358796296</v>
      </c>
      <c r="D55" s="94" t="s">
        <v>2501</v>
      </c>
      <c r="E55" s="103">
        <v>154</v>
      </c>
      <c r="F55" s="94" t="str">
        <f>VLOOKUP(E55,VIP!$A$2:$O11917,2,0)</f>
        <v>DRBR154</v>
      </c>
      <c r="G55" s="94" t="str">
        <f>VLOOKUP(E55,'LISTADO ATM'!$A$2:$B$900,2,0)</f>
        <v xml:space="preserve">ATM Oficina Sánchez </v>
      </c>
      <c r="H55" s="94" t="str">
        <f>VLOOKUP(E55,VIP!$A$2:$O16838,7,FALSE)</f>
        <v>Si</v>
      </c>
      <c r="I55" s="94" t="str">
        <f>VLOOKUP(E55,VIP!$A$2:$O8803,8,FALSE)</f>
        <v>Si</v>
      </c>
      <c r="J55" s="94" t="str">
        <f>VLOOKUP(E55,VIP!$A$2:$O8753,8,FALSE)</f>
        <v>Si</v>
      </c>
      <c r="K55" s="94" t="str">
        <f>VLOOKUP(E55,VIP!$A$2:$O12327,6,0)</f>
        <v>SI</v>
      </c>
      <c r="L55" s="96" t="s">
        <v>2430</v>
      </c>
      <c r="M55" s="97" t="s">
        <v>2469</v>
      </c>
      <c r="N55" s="97" t="s">
        <v>2476</v>
      </c>
      <c r="O55" s="94" t="s">
        <v>2502</v>
      </c>
      <c r="P55" s="121"/>
      <c r="Q55" s="98" t="s">
        <v>2430</v>
      </c>
    </row>
    <row r="56" spans="1:17" ht="18" x14ac:dyDescent="0.25">
      <c r="A56" s="94" t="str">
        <f>VLOOKUP(E56,'LISTADO ATM'!$A$2:$C$901,3,0)</f>
        <v>DISTRITO NACIONAL</v>
      </c>
      <c r="B56" s="109" t="s">
        <v>2574</v>
      </c>
      <c r="C56" s="95">
        <v>44270.695393518516</v>
      </c>
      <c r="D56" s="94" t="s">
        <v>2472</v>
      </c>
      <c r="E56" s="103">
        <v>507</v>
      </c>
      <c r="F56" s="94" t="str">
        <f>VLOOKUP(E56,VIP!$A$2:$O11915,2,0)</f>
        <v>DRBR507</v>
      </c>
      <c r="G56" s="94" t="str">
        <f>VLOOKUP(E56,'LISTADO ATM'!$A$2:$B$900,2,0)</f>
        <v>ATM Estación Sigma Boca Chica</v>
      </c>
      <c r="H56" s="94" t="str">
        <f>VLOOKUP(E56,VIP!$A$2:$O16836,7,FALSE)</f>
        <v>Si</v>
      </c>
      <c r="I56" s="94" t="str">
        <f>VLOOKUP(E56,VIP!$A$2:$O8801,8,FALSE)</f>
        <v>Si</v>
      </c>
      <c r="J56" s="94" t="str">
        <f>VLOOKUP(E56,VIP!$A$2:$O8751,8,FALSE)</f>
        <v>Si</v>
      </c>
      <c r="K56" s="94" t="str">
        <f>VLOOKUP(E56,VIP!$A$2:$O12325,6,0)</f>
        <v>NO</v>
      </c>
      <c r="L56" s="96" t="s">
        <v>2462</v>
      </c>
      <c r="M56" s="97" t="s">
        <v>2469</v>
      </c>
      <c r="N56" s="97" t="s">
        <v>2476</v>
      </c>
      <c r="O56" s="94" t="s">
        <v>2477</v>
      </c>
      <c r="P56" s="121"/>
      <c r="Q56" s="98" t="s">
        <v>2462</v>
      </c>
    </row>
    <row r="57" spans="1:17" ht="18" x14ac:dyDescent="0.25">
      <c r="A57" s="94" t="str">
        <f>VLOOKUP(E57,'LISTADO ATM'!$A$2:$C$901,3,0)</f>
        <v>ESTE</v>
      </c>
      <c r="B57" s="109" t="s">
        <v>2573</v>
      </c>
      <c r="C57" s="95">
        <v>44270.715081018519</v>
      </c>
      <c r="D57" s="94" t="s">
        <v>2189</v>
      </c>
      <c r="E57" s="103">
        <v>104</v>
      </c>
      <c r="F57" s="94" t="str">
        <f>VLOOKUP(E57,VIP!$A$2:$O11919,2,0)</f>
        <v>DRBR104</v>
      </c>
      <c r="G57" s="94" t="str">
        <f>VLOOKUP(E57,'LISTADO ATM'!$A$2:$B$900,2,0)</f>
        <v xml:space="preserve">ATM Jumbo Higuey </v>
      </c>
      <c r="H57" s="94" t="str">
        <f>VLOOKUP(E57,VIP!$A$2:$O16840,7,FALSE)</f>
        <v>Si</v>
      </c>
      <c r="I57" s="94" t="str">
        <f>VLOOKUP(E57,VIP!$A$2:$O8805,8,FALSE)</f>
        <v>Si</v>
      </c>
      <c r="J57" s="94" t="str">
        <f>VLOOKUP(E57,VIP!$A$2:$O8755,8,FALSE)</f>
        <v>Si</v>
      </c>
      <c r="K57" s="94" t="str">
        <f>VLOOKUP(E57,VIP!$A$2:$O12329,6,0)</f>
        <v>NO</v>
      </c>
      <c r="L57" s="96" t="s">
        <v>2228</v>
      </c>
      <c r="M57" s="97" t="s">
        <v>2469</v>
      </c>
      <c r="N57" s="97" t="s">
        <v>2476</v>
      </c>
      <c r="O57" s="94" t="s">
        <v>2478</v>
      </c>
      <c r="P57" s="121"/>
      <c r="Q57" s="98" t="s">
        <v>2228</v>
      </c>
    </row>
    <row r="58" spans="1:17" ht="18" x14ac:dyDescent="0.25">
      <c r="A58" s="94" t="str">
        <f>VLOOKUP(E58,'LISTADO ATM'!$A$2:$C$901,3,0)</f>
        <v>ESTE</v>
      </c>
      <c r="B58" s="109" t="s">
        <v>2572</v>
      </c>
      <c r="C58" s="95">
        <v>44270.716944444444</v>
      </c>
      <c r="D58" s="94" t="s">
        <v>2189</v>
      </c>
      <c r="E58" s="103">
        <v>963</v>
      </c>
      <c r="F58" s="94" t="str">
        <f>VLOOKUP(E58,VIP!$A$2:$O11920,2,0)</f>
        <v>DRBR963</v>
      </c>
      <c r="G58" s="94" t="str">
        <f>VLOOKUP(E58,'LISTADO ATM'!$A$2:$B$900,2,0)</f>
        <v xml:space="preserve">ATM Multiplaza La Romana </v>
      </c>
      <c r="H58" s="94" t="str">
        <f>VLOOKUP(E58,VIP!$A$2:$O16841,7,FALSE)</f>
        <v>Si</v>
      </c>
      <c r="I58" s="94" t="str">
        <f>VLOOKUP(E58,VIP!$A$2:$O8806,8,FALSE)</f>
        <v>Si</v>
      </c>
      <c r="J58" s="94" t="str">
        <f>VLOOKUP(E58,VIP!$A$2:$O8756,8,FALSE)</f>
        <v>Si</v>
      </c>
      <c r="K58" s="94" t="str">
        <f>VLOOKUP(E58,VIP!$A$2:$O12330,6,0)</f>
        <v>NO</v>
      </c>
      <c r="L58" s="96" t="s">
        <v>2228</v>
      </c>
      <c r="M58" s="97" t="s">
        <v>2469</v>
      </c>
      <c r="N58" s="97" t="s">
        <v>2476</v>
      </c>
      <c r="O58" s="94" t="s">
        <v>2478</v>
      </c>
      <c r="P58" s="121"/>
      <c r="Q58" s="98" t="s">
        <v>2228</v>
      </c>
    </row>
    <row r="59" spans="1:17" ht="18" x14ac:dyDescent="0.25">
      <c r="A59" s="94" t="str">
        <f>VLOOKUP(E59,'LISTADO ATM'!$A$2:$C$901,3,0)</f>
        <v>DISTRITO NACIONAL</v>
      </c>
      <c r="B59" s="109" t="s">
        <v>2571</v>
      </c>
      <c r="C59" s="95">
        <v>44270.720543981479</v>
      </c>
      <c r="D59" s="94" t="s">
        <v>2189</v>
      </c>
      <c r="E59" s="103">
        <v>816</v>
      </c>
      <c r="F59" s="94" t="str">
        <f>VLOOKUP(E59,VIP!$A$2:$O11921,2,0)</f>
        <v>DRBR816</v>
      </c>
      <c r="G59" s="94" t="str">
        <f>VLOOKUP(E59,'LISTADO ATM'!$A$2:$B$900,2,0)</f>
        <v xml:space="preserve">ATM Oficina Pedro Brand </v>
      </c>
      <c r="H59" s="94" t="str">
        <f>VLOOKUP(E59,VIP!$A$2:$O16842,7,FALSE)</f>
        <v>Si</v>
      </c>
      <c r="I59" s="94" t="str">
        <f>VLOOKUP(E59,VIP!$A$2:$O8807,8,FALSE)</f>
        <v>Si</v>
      </c>
      <c r="J59" s="94" t="str">
        <f>VLOOKUP(E59,VIP!$A$2:$O8757,8,FALSE)</f>
        <v>Si</v>
      </c>
      <c r="K59" s="94" t="str">
        <f>VLOOKUP(E59,VIP!$A$2:$O12331,6,0)</f>
        <v>NO</v>
      </c>
      <c r="L59" s="96" t="s">
        <v>2434</v>
      </c>
      <c r="M59" s="97" t="s">
        <v>2469</v>
      </c>
      <c r="N59" s="97" t="s">
        <v>2476</v>
      </c>
      <c r="O59" s="94" t="s">
        <v>2478</v>
      </c>
      <c r="P59" s="121"/>
      <c r="Q59" s="98" t="s">
        <v>2434</v>
      </c>
    </row>
    <row r="60" spans="1:17" ht="18" x14ac:dyDescent="0.25">
      <c r="A60" s="94" t="str">
        <f>VLOOKUP(E60,'LISTADO ATM'!$A$2:$C$901,3,0)</f>
        <v>DISTRITO NACIONAL</v>
      </c>
      <c r="B60" s="109" t="s">
        <v>2570</v>
      </c>
      <c r="C60" s="95">
        <v>44270.722129629627</v>
      </c>
      <c r="D60" s="94" t="s">
        <v>2189</v>
      </c>
      <c r="E60" s="103">
        <v>235</v>
      </c>
      <c r="F60" s="94" t="str">
        <f>VLOOKUP(E60,VIP!$A$2:$O11922,2,0)</f>
        <v>DRBR235</v>
      </c>
      <c r="G60" s="94" t="str">
        <f>VLOOKUP(E60,'LISTADO ATM'!$A$2:$B$900,2,0)</f>
        <v xml:space="preserve">ATM Oficina Multicentro La Sirena San Isidro </v>
      </c>
      <c r="H60" s="94" t="str">
        <f>VLOOKUP(E60,VIP!$A$2:$O16843,7,FALSE)</f>
        <v>Si</v>
      </c>
      <c r="I60" s="94" t="str">
        <f>VLOOKUP(E60,VIP!$A$2:$O8808,8,FALSE)</f>
        <v>Si</v>
      </c>
      <c r="J60" s="94" t="str">
        <f>VLOOKUP(E60,VIP!$A$2:$O8758,8,FALSE)</f>
        <v>Si</v>
      </c>
      <c r="K60" s="94" t="str">
        <f>VLOOKUP(E60,VIP!$A$2:$O12332,6,0)</f>
        <v>SI</v>
      </c>
      <c r="L60" s="96" t="s">
        <v>2492</v>
      </c>
      <c r="M60" s="97" t="s">
        <v>2469</v>
      </c>
      <c r="N60" s="97" t="s">
        <v>2476</v>
      </c>
      <c r="O60" s="124" t="s">
        <v>2477</v>
      </c>
      <c r="P60" s="121"/>
      <c r="Q60" s="98" t="s">
        <v>2492</v>
      </c>
    </row>
    <row r="61" spans="1:17" ht="18" x14ac:dyDescent="0.25">
      <c r="A61" s="94" t="str">
        <f>VLOOKUP(E61,'LISTADO ATM'!$A$2:$C$901,3,0)</f>
        <v>NORTE</v>
      </c>
      <c r="B61" s="109" t="s">
        <v>2569</v>
      </c>
      <c r="C61" s="95">
        <v>44270.72388888889</v>
      </c>
      <c r="D61" s="94" t="s">
        <v>2190</v>
      </c>
      <c r="E61" s="103">
        <v>138</v>
      </c>
      <c r="F61" s="94" t="str">
        <f>VLOOKUP(E61,VIP!$A$2:$O11923,2,0)</f>
        <v>DRBR138</v>
      </c>
      <c r="G61" s="94" t="str">
        <f>VLOOKUP(E61,'LISTADO ATM'!$A$2:$B$900,2,0)</f>
        <v xml:space="preserve">ATM UNP Fantino </v>
      </c>
      <c r="H61" s="94" t="str">
        <f>VLOOKUP(E61,VIP!$A$2:$O16844,7,FALSE)</f>
        <v>Si</v>
      </c>
      <c r="I61" s="94" t="str">
        <f>VLOOKUP(E61,VIP!$A$2:$O8809,8,FALSE)</f>
        <v>Si</v>
      </c>
      <c r="J61" s="94" t="str">
        <f>VLOOKUP(E61,VIP!$A$2:$O8759,8,FALSE)</f>
        <v>Si</v>
      </c>
      <c r="K61" s="94" t="str">
        <f>VLOOKUP(E61,VIP!$A$2:$O12333,6,0)</f>
        <v>NO</v>
      </c>
      <c r="L61" s="96" t="s">
        <v>2254</v>
      </c>
      <c r="M61" s="97" t="s">
        <v>2469</v>
      </c>
      <c r="N61" s="97" t="s">
        <v>2476</v>
      </c>
      <c r="O61" s="94" t="s">
        <v>2578</v>
      </c>
      <c r="P61" s="121"/>
      <c r="Q61" s="98" t="s">
        <v>2254</v>
      </c>
    </row>
    <row r="62" spans="1:17" ht="18" x14ac:dyDescent="0.25">
      <c r="A62" s="94" t="str">
        <f>VLOOKUP(E62,'LISTADO ATM'!$A$2:$C$901,3,0)</f>
        <v>NORTE</v>
      </c>
      <c r="B62" s="109" t="s">
        <v>2568</v>
      </c>
      <c r="C62" s="95">
        <v>44270.72550925926</v>
      </c>
      <c r="D62" s="94" t="s">
        <v>2501</v>
      </c>
      <c r="E62" s="103">
        <v>746</v>
      </c>
      <c r="F62" s="94" t="str">
        <f>VLOOKUP(E62,VIP!$A$2:$O11924,2,0)</f>
        <v>DRBR156</v>
      </c>
      <c r="G62" s="94" t="str">
        <f>VLOOKUP(E62,'LISTADO ATM'!$A$2:$B$900,2,0)</f>
        <v xml:space="preserve">ATM Oficina Las Terrenas </v>
      </c>
      <c r="H62" s="94" t="str">
        <f>VLOOKUP(E62,VIP!$A$2:$O16845,7,FALSE)</f>
        <v>Si</v>
      </c>
      <c r="I62" s="94" t="str">
        <f>VLOOKUP(E62,VIP!$A$2:$O8810,8,FALSE)</f>
        <v>Si</v>
      </c>
      <c r="J62" s="94" t="str">
        <f>VLOOKUP(E62,VIP!$A$2:$O8760,8,FALSE)</f>
        <v>Si</v>
      </c>
      <c r="K62" s="94" t="str">
        <f>VLOOKUP(E62,VIP!$A$2:$O12334,6,0)</f>
        <v>SI</v>
      </c>
      <c r="L62" s="96" t="s">
        <v>2430</v>
      </c>
      <c r="M62" s="97" t="s">
        <v>2469</v>
      </c>
      <c r="N62" s="97" t="s">
        <v>2476</v>
      </c>
      <c r="O62" s="124" t="s">
        <v>2502</v>
      </c>
      <c r="P62" s="121"/>
      <c r="Q62" s="98" t="s">
        <v>2430</v>
      </c>
    </row>
    <row r="63" spans="1:17" ht="18" x14ac:dyDescent="0.25">
      <c r="A63" s="94" t="str">
        <f>VLOOKUP(E63,'LISTADO ATM'!$A$2:$C$901,3,0)</f>
        <v>NORTE</v>
      </c>
      <c r="B63" s="109" t="s">
        <v>2567</v>
      </c>
      <c r="C63" s="95">
        <v>44270.730694444443</v>
      </c>
      <c r="D63" s="94" t="s">
        <v>2190</v>
      </c>
      <c r="E63" s="103">
        <v>411</v>
      </c>
      <c r="F63" s="94" t="str">
        <f>VLOOKUP(E63,VIP!$A$2:$O11925,2,0)</f>
        <v>DRBR411</v>
      </c>
      <c r="G63" s="94" t="str">
        <f>VLOOKUP(E63,'LISTADO ATM'!$A$2:$B$900,2,0)</f>
        <v xml:space="preserve">ATM UNP Piedra Blanca </v>
      </c>
      <c r="H63" s="94" t="str">
        <f>VLOOKUP(E63,VIP!$A$2:$O16846,7,FALSE)</f>
        <v>Si</v>
      </c>
      <c r="I63" s="94" t="str">
        <f>VLOOKUP(E63,VIP!$A$2:$O8811,8,FALSE)</f>
        <v>Si</v>
      </c>
      <c r="J63" s="94" t="str">
        <f>VLOOKUP(E63,VIP!$A$2:$O8761,8,FALSE)</f>
        <v>Si</v>
      </c>
      <c r="K63" s="94" t="str">
        <f>VLOOKUP(E63,VIP!$A$2:$O12335,6,0)</f>
        <v>NO</v>
      </c>
      <c r="L63" s="96" t="s">
        <v>2492</v>
      </c>
      <c r="M63" s="97" t="s">
        <v>2469</v>
      </c>
      <c r="N63" s="97" t="s">
        <v>2476</v>
      </c>
      <c r="O63" s="94" t="s">
        <v>2578</v>
      </c>
      <c r="P63" s="121"/>
      <c r="Q63" s="98" t="s">
        <v>2492</v>
      </c>
    </row>
    <row r="64" spans="1:17" ht="18" x14ac:dyDescent="0.25">
      <c r="A64" s="94" t="str">
        <f>VLOOKUP(E64,'LISTADO ATM'!$A$2:$C$901,3,0)</f>
        <v>ESTE</v>
      </c>
      <c r="B64" s="109" t="s">
        <v>2566</v>
      </c>
      <c r="C64" s="95">
        <v>44270.731226851851</v>
      </c>
      <c r="D64" s="94" t="s">
        <v>2472</v>
      </c>
      <c r="E64" s="103">
        <v>480</v>
      </c>
      <c r="F64" s="94" t="str">
        <f>VLOOKUP(E64,VIP!$A$2:$O11926,2,0)</f>
        <v>DRBR480</v>
      </c>
      <c r="G64" s="94" t="str">
        <f>VLOOKUP(E64,'LISTADO ATM'!$A$2:$B$900,2,0)</f>
        <v>ATM UNP Farmaconal Higuey</v>
      </c>
      <c r="H64" s="94" t="str">
        <f>VLOOKUP(E64,VIP!$A$2:$O16847,7,FALSE)</f>
        <v>N/A</v>
      </c>
      <c r="I64" s="94" t="str">
        <f>VLOOKUP(E64,VIP!$A$2:$O8812,8,FALSE)</f>
        <v>N/A</v>
      </c>
      <c r="J64" s="94" t="str">
        <f>VLOOKUP(E64,VIP!$A$2:$O8762,8,FALSE)</f>
        <v>N/A</v>
      </c>
      <c r="K64" s="94" t="str">
        <f>VLOOKUP(E64,VIP!$A$2:$O12336,6,0)</f>
        <v>N/A</v>
      </c>
      <c r="L64" s="96" t="s">
        <v>2430</v>
      </c>
      <c r="M64" s="97" t="s">
        <v>2469</v>
      </c>
      <c r="N64" s="97" t="s">
        <v>2476</v>
      </c>
      <c r="O64" s="94" t="s">
        <v>2477</v>
      </c>
      <c r="P64" s="121"/>
      <c r="Q64" s="98" t="s">
        <v>2430</v>
      </c>
    </row>
    <row r="65" spans="1:17" ht="18" x14ac:dyDescent="0.25">
      <c r="A65" s="94" t="str">
        <f>VLOOKUP(E65,'LISTADO ATM'!$A$2:$C$901,3,0)</f>
        <v>NORTE</v>
      </c>
      <c r="B65" s="109" t="s">
        <v>2565</v>
      </c>
      <c r="C65" s="95">
        <v>44270.73300925926</v>
      </c>
      <c r="D65" s="94" t="s">
        <v>2190</v>
      </c>
      <c r="E65" s="103">
        <v>92</v>
      </c>
      <c r="F65" s="94" t="str">
        <f>VLOOKUP(E65,VIP!$A$2:$O11927,2,0)</f>
        <v>DRBR092</v>
      </c>
      <c r="G65" s="94" t="str">
        <f>VLOOKUP(E65,'LISTADO ATM'!$A$2:$B$900,2,0)</f>
        <v xml:space="preserve">ATM Oficina Salcedo </v>
      </c>
      <c r="H65" s="94" t="str">
        <f>VLOOKUP(E65,VIP!$A$2:$O16848,7,FALSE)</f>
        <v>Si</v>
      </c>
      <c r="I65" s="94" t="str">
        <f>VLOOKUP(E65,VIP!$A$2:$O8813,8,FALSE)</f>
        <v>Si</v>
      </c>
      <c r="J65" s="94" t="str">
        <f>VLOOKUP(E65,VIP!$A$2:$O8763,8,FALSE)</f>
        <v>Si</v>
      </c>
      <c r="K65" s="94" t="str">
        <f>VLOOKUP(E65,VIP!$A$2:$O12337,6,0)</f>
        <v>SI</v>
      </c>
      <c r="L65" s="96" t="s">
        <v>2492</v>
      </c>
      <c r="M65" s="123" t="s">
        <v>2469</v>
      </c>
      <c r="N65" s="97" t="s">
        <v>2476</v>
      </c>
      <c r="O65" s="94" t="s">
        <v>2493</v>
      </c>
      <c r="P65" s="121"/>
      <c r="Q65" s="98" t="s">
        <v>2492</v>
      </c>
    </row>
    <row r="66" spans="1:17" ht="18" x14ac:dyDescent="0.25">
      <c r="A66" s="94" t="str">
        <f>VLOOKUP(E66,'LISTADO ATM'!$A$2:$C$901,3,0)</f>
        <v>DISTRITO NACIONAL</v>
      </c>
      <c r="B66" s="109">
        <v>335822640</v>
      </c>
      <c r="C66" s="95">
        <v>44270.763888888891</v>
      </c>
      <c r="D66" s="125" t="s">
        <v>2472</v>
      </c>
      <c r="E66" s="103">
        <v>54</v>
      </c>
      <c r="F66" s="94" t="str">
        <f>VLOOKUP(E66,VIP!$A$2:$O11928,2,0)</f>
        <v>DRBR054</v>
      </c>
      <c r="G66" s="94" t="str">
        <f>VLOOKUP(E66,'LISTADO ATM'!$A$2:$B$900,2,0)</f>
        <v xml:space="preserve">ATM Autoservicio Galería 360 </v>
      </c>
      <c r="H66" s="94" t="str">
        <f>VLOOKUP(E66,VIP!$A$2:$O16849,7,FALSE)</f>
        <v>Si</v>
      </c>
      <c r="I66" s="94" t="str">
        <f>VLOOKUP(E66,VIP!$A$2:$O8814,8,FALSE)</f>
        <v>Si</v>
      </c>
      <c r="J66" s="94" t="str">
        <f>VLOOKUP(E66,VIP!$A$2:$O8764,8,FALSE)</f>
        <v>Si</v>
      </c>
      <c r="K66" s="94" t="str">
        <f>VLOOKUP(E66,VIP!$A$2:$O12338,6,0)</f>
        <v>NO</v>
      </c>
      <c r="L66" s="96" t="s">
        <v>2430</v>
      </c>
      <c r="M66" s="97" t="s">
        <v>2469</v>
      </c>
      <c r="N66" s="97" t="s">
        <v>2476</v>
      </c>
      <c r="O66" s="94" t="s">
        <v>2477</v>
      </c>
      <c r="P66" s="121"/>
      <c r="Q66" s="98" t="s">
        <v>2430</v>
      </c>
    </row>
    <row r="67" spans="1:17" ht="18" x14ac:dyDescent="0.25">
      <c r="A67" s="94" t="str">
        <f>VLOOKUP(E67,'LISTADO ATM'!$A$2:$C$901,3,0)</f>
        <v>NORTE</v>
      </c>
      <c r="B67" s="109">
        <v>335822674</v>
      </c>
      <c r="C67" s="95">
        <v>44270.833333333336</v>
      </c>
      <c r="D67" s="94" t="s">
        <v>2190</v>
      </c>
      <c r="E67" s="103">
        <v>99</v>
      </c>
      <c r="F67" s="94" t="str">
        <f>VLOOKUP(E67,VIP!$A$2:$O11929,2,0)</f>
        <v>DRBR099</v>
      </c>
      <c r="G67" s="94" t="str">
        <f>VLOOKUP(E67,'LISTADO ATM'!$A$2:$B$900,2,0)</f>
        <v xml:space="preserve">ATM Multicentro La Sirena S.F.M. </v>
      </c>
      <c r="H67" s="94" t="str">
        <f>VLOOKUP(E67,VIP!$A$2:$O16850,7,FALSE)</f>
        <v>Si</v>
      </c>
      <c r="I67" s="94" t="str">
        <f>VLOOKUP(E67,VIP!$A$2:$O8815,8,FALSE)</f>
        <v>Si</v>
      </c>
      <c r="J67" s="94" t="str">
        <f>VLOOKUP(E67,VIP!$A$2:$O8765,8,FALSE)</f>
        <v>Si</v>
      </c>
      <c r="K67" s="94" t="str">
        <f>VLOOKUP(E67,VIP!$A$2:$O12339,6,0)</f>
        <v>NO</v>
      </c>
      <c r="L67" s="96" t="s">
        <v>2492</v>
      </c>
      <c r="M67" s="97" t="s">
        <v>2469</v>
      </c>
      <c r="N67" s="97" t="s">
        <v>2476</v>
      </c>
      <c r="O67" s="94" t="s">
        <v>2493</v>
      </c>
      <c r="P67" s="121"/>
      <c r="Q67" s="98" t="s">
        <v>2492</v>
      </c>
    </row>
    <row r="68" spans="1:17" ht="18" x14ac:dyDescent="0.25">
      <c r="A68" s="94" t="str">
        <f>VLOOKUP(E68,'LISTADO ATM'!$A$2:$C$901,3,0)</f>
        <v>DISTRITO NACIONAL</v>
      </c>
      <c r="B68" s="109">
        <v>335822678</v>
      </c>
      <c r="C68" s="95">
        <v>44270.849305555559</v>
      </c>
      <c r="D68" s="94" t="s">
        <v>2189</v>
      </c>
      <c r="E68" s="103">
        <v>424</v>
      </c>
      <c r="F68" s="94" t="str">
        <f>VLOOKUP(E68,VIP!$A$2:$O11930,2,0)</f>
        <v>DRBR424</v>
      </c>
      <c r="G68" s="94" t="str">
        <f>VLOOKUP(E68,'LISTADO ATM'!$A$2:$B$900,2,0)</f>
        <v xml:space="preserve">ATM UNP Jumbo Luperón I </v>
      </c>
      <c r="H68" s="94" t="str">
        <f>VLOOKUP(E68,VIP!$A$2:$O16851,7,FALSE)</f>
        <v>Si</v>
      </c>
      <c r="I68" s="94" t="str">
        <f>VLOOKUP(E68,VIP!$A$2:$O8816,8,FALSE)</f>
        <v>Si</v>
      </c>
      <c r="J68" s="94" t="str">
        <f>VLOOKUP(E68,VIP!$A$2:$O8766,8,FALSE)</f>
        <v>Si</v>
      </c>
      <c r="K68" s="94" t="str">
        <f>VLOOKUP(E68,VIP!$A$2:$O12340,6,0)</f>
        <v>NO</v>
      </c>
      <c r="L68" s="96" t="s">
        <v>2492</v>
      </c>
      <c r="M68" s="97" t="s">
        <v>2469</v>
      </c>
      <c r="N68" s="97" t="s">
        <v>2476</v>
      </c>
      <c r="O68" s="94" t="s">
        <v>2478</v>
      </c>
      <c r="P68" s="121"/>
      <c r="Q68" s="98" t="s">
        <v>2492</v>
      </c>
    </row>
    <row r="69" spans="1:17" ht="18" x14ac:dyDescent="0.25">
      <c r="A69" s="94" t="str">
        <f>VLOOKUP(E69,'LISTADO ATM'!$A$2:$C$901,3,0)</f>
        <v>NORTE</v>
      </c>
      <c r="B69" s="109">
        <v>335822680</v>
      </c>
      <c r="C69" s="95">
        <v>44270.851388888892</v>
      </c>
      <c r="D69" s="94" t="s">
        <v>2190</v>
      </c>
      <c r="E69" s="103">
        <v>22</v>
      </c>
      <c r="F69" s="94" t="str">
        <f>VLOOKUP(E69,VIP!$A$2:$O11931,2,0)</f>
        <v>DRBR813</v>
      </c>
      <c r="G69" s="94" t="str">
        <f>VLOOKUP(E69,'LISTADO ATM'!$A$2:$B$900,2,0)</f>
        <v>ATM S/M Olimpico (Santiago)</v>
      </c>
      <c r="H69" s="94" t="str">
        <f>VLOOKUP(E69,VIP!$A$2:$O16852,7,FALSE)</f>
        <v>Si</v>
      </c>
      <c r="I69" s="94" t="str">
        <f>VLOOKUP(E69,VIP!$A$2:$O8817,8,FALSE)</f>
        <v>Si</v>
      </c>
      <c r="J69" s="94" t="str">
        <f>VLOOKUP(E69,VIP!$A$2:$O8767,8,FALSE)</f>
        <v>Si</v>
      </c>
      <c r="K69" s="94" t="str">
        <f>VLOOKUP(E69,VIP!$A$2:$O12341,6,0)</f>
        <v>NO</v>
      </c>
      <c r="L69" s="96" t="s">
        <v>2492</v>
      </c>
      <c r="M69" s="97" t="s">
        <v>2469</v>
      </c>
      <c r="N69" s="97" t="s">
        <v>2476</v>
      </c>
      <c r="O69" s="94" t="s">
        <v>2493</v>
      </c>
      <c r="P69" s="121"/>
      <c r="Q69" s="98" t="s">
        <v>2492</v>
      </c>
    </row>
    <row r="70" spans="1:17" ht="18" x14ac:dyDescent="0.25">
      <c r="A70" s="94" t="str">
        <f>VLOOKUP(E70,'LISTADO ATM'!$A$2:$C$901,3,0)</f>
        <v>DISTRITO NACIONAL</v>
      </c>
      <c r="B70" s="109" t="s">
        <v>2593</v>
      </c>
      <c r="C70" s="95">
        <v>44270.865497685183</v>
      </c>
      <c r="D70" s="94" t="s">
        <v>2472</v>
      </c>
      <c r="E70" s="103">
        <v>387</v>
      </c>
      <c r="F70" s="94" t="str">
        <f>VLOOKUP(E70,VIP!$A$2:$O11948,2,0)</f>
        <v>DRBR387</v>
      </c>
      <c r="G70" s="94" t="str">
        <f>VLOOKUP(E70,'LISTADO ATM'!$A$2:$B$900,2,0)</f>
        <v xml:space="preserve">ATM S/M La Cadena San Vicente de Paul </v>
      </c>
      <c r="H70" s="94" t="str">
        <f>VLOOKUP(E70,VIP!$A$2:$O16869,7,FALSE)</f>
        <v>Si</v>
      </c>
      <c r="I70" s="94" t="str">
        <f>VLOOKUP(E70,VIP!$A$2:$O8834,8,FALSE)</f>
        <v>Si</v>
      </c>
      <c r="J70" s="94" t="str">
        <f>VLOOKUP(E70,VIP!$A$2:$O8784,8,FALSE)</f>
        <v>Si</v>
      </c>
      <c r="K70" s="94" t="str">
        <f>VLOOKUP(E70,VIP!$A$2:$O12358,6,0)</f>
        <v>NO</v>
      </c>
      <c r="L70" s="96" t="s">
        <v>2430</v>
      </c>
      <c r="M70" s="97" t="s">
        <v>2469</v>
      </c>
      <c r="N70" s="97" t="s">
        <v>2476</v>
      </c>
      <c r="O70" s="94" t="s">
        <v>2477</v>
      </c>
      <c r="P70" s="121"/>
      <c r="Q70" s="98" t="s">
        <v>2430</v>
      </c>
    </row>
    <row r="71" spans="1:17" ht="18" x14ac:dyDescent="0.25">
      <c r="A71" s="94" t="str">
        <f>VLOOKUP(E71,'LISTADO ATM'!$A$2:$C$901,3,0)</f>
        <v>DISTRITO NACIONAL</v>
      </c>
      <c r="B71" s="109" t="s">
        <v>2592</v>
      </c>
      <c r="C71" s="95">
        <v>44270.869409722225</v>
      </c>
      <c r="D71" s="94" t="s">
        <v>2472</v>
      </c>
      <c r="E71" s="103">
        <v>925</v>
      </c>
      <c r="F71" s="94" t="str">
        <f>VLOOKUP(E71,VIP!$A$2:$O11947,2,0)</f>
        <v>DRBR24L</v>
      </c>
      <c r="G71" s="94" t="str">
        <f>VLOOKUP(E71,'LISTADO ATM'!$A$2:$B$900,2,0)</f>
        <v xml:space="preserve">ATM Oficina Plaza Lama Av. 27 de Febrero </v>
      </c>
      <c r="H71" s="94" t="str">
        <f>VLOOKUP(E71,VIP!$A$2:$O16868,7,FALSE)</f>
        <v>Si</v>
      </c>
      <c r="I71" s="94" t="str">
        <f>VLOOKUP(E71,VIP!$A$2:$O8833,8,FALSE)</f>
        <v>Si</v>
      </c>
      <c r="J71" s="94" t="str">
        <f>VLOOKUP(E71,VIP!$A$2:$O8783,8,FALSE)</f>
        <v>Si</v>
      </c>
      <c r="K71" s="94" t="str">
        <f>VLOOKUP(E71,VIP!$A$2:$O12357,6,0)</f>
        <v>SI</v>
      </c>
      <c r="L71" s="96" t="s">
        <v>2462</v>
      </c>
      <c r="M71" s="97" t="s">
        <v>2469</v>
      </c>
      <c r="N71" s="97" t="s">
        <v>2476</v>
      </c>
      <c r="O71" s="94" t="s">
        <v>2477</v>
      </c>
      <c r="P71" s="121"/>
      <c r="Q71" s="98" t="s">
        <v>2462</v>
      </c>
    </row>
    <row r="72" spans="1:17" ht="18" x14ac:dyDescent="0.25">
      <c r="A72" s="94" t="str">
        <f>VLOOKUP(E72,'LISTADO ATM'!$A$2:$C$901,3,0)</f>
        <v>DISTRITO NACIONAL</v>
      </c>
      <c r="B72" s="109">
        <v>335822687</v>
      </c>
      <c r="C72" s="95">
        <v>44270.87222222222</v>
      </c>
      <c r="D72" s="94" t="s">
        <v>2189</v>
      </c>
      <c r="E72" s="103">
        <v>769</v>
      </c>
      <c r="F72" s="94" t="str">
        <f>VLOOKUP(E72,VIP!$A$2:$O11932,2,0)</f>
        <v>DRBR769</v>
      </c>
      <c r="G72" s="94" t="str">
        <f>VLOOKUP(E72,'LISTADO ATM'!$A$2:$B$900,2,0)</f>
        <v>ATM UNP Pablo Mella Morales</v>
      </c>
      <c r="H72" s="94" t="str">
        <f>VLOOKUP(E72,VIP!$A$2:$O16853,7,FALSE)</f>
        <v>Si</v>
      </c>
      <c r="I72" s="94" t="str">
        <f>VLOOKUP(E72,VIP!$A$2:$O8818,8,FALSE)</f>
        <v>Si</v>
      </c>
      <c r="J72" s="94" t="str">
        <f>VLOOKUP(E72,VIP!$A$2:$O8768,8,FALSE)</f>
        <v>Si</v>
      </c>
      <c r="K72" s="94" t="str">
        <f>VLOOKUP(E72,VIP!$A$2:$O12342,6,0)</f>
        <v>NO</v>
      </c>
      <c r="L72" s="96" t="s">
        <v>2228</v>
      </c>
      <c r="M72" s="97" t="s">
        <v>2469</v>
      </c>
      <c r="N72" s="97" t="s">
        <v>2476</v>
      </c>
      <c r="O72" s="126" t="s">
        <v>2478</v>
      </c>
      <c r="P72" s="121"/>
      <c r="Q72" s="98" t="s">
        <v>2228</v>
      </c>
    </row>
    <row r="73" spans="1:17" ht="18" x14ac:dyDescent="0.25">
      <c r="A73" s="94" t="str">
        <f>VLOOKUP(E73,'LISTADO ATM'!$A$2:$C$901,3,0)</f>
        <v>DISTRITO NACIONAL</v>
      </c>
      <c r="B73" s="109" t="s">
        <v>2591</v>
      </c>
      <c r="C73" s="95">
        <v>44270.894166666665</v>
      </c>
      <c r="D73" s="94" t="s">
        <v>2472</v>
      </c>
      <c r="E73" s="103">
        <v>793</v>
      </c>
      <c r="F73" s="94" t="str">
        <f>VLOOKUP(E73,VIP!$A$2:$O11946,2,0)</f>
        <v>DRBR793</v>
      </c>
      <c r="G73" s="94" t="str">
        <f>VLOOKUP(E73,'LISTADO ATM'!$A$2:$B$900,2,0)</f>
        <v xml:space="preserve">ATM Centro de Caja Agora Mall </v>
      </c>
      <c r="H73" s="94" t="str">
        <f>VLOOKUP(E73,VIP!$A$2:$O16867,7,FALSE)</f>
        <v>Si</v>
      </c>
      <c r="I73" s="94" t="str">
        <f>VLOOKUP(E73,VIP!$A$2:$O8832,8,FALSE)</f>
        <v>Si</v>
      </c>
      <c r="J73" s="94" t="str">
        <f>VLOOKUP(E73,VIP!$A$2:$O8782,8,FALSE)</f>
        <v>Si</v>
      </c>
      <c r="K73" s="94" t="str">
        <f>VLOOKUP(E73,VIP!$A$2:$O12356,6,0)</f>
        <v>NO</v>
      </c>
      <c r="L73" s="96" t="s">
        <v>2430</v>
      </c>
      <c r="M73" s="97" t="s">
        <v>2469</v>
      </c>
      <c r="N73" s="97" t="s">
        <v>2476</v>
      </c>
      <c r="O73" s="94" t="s">
        <v>2477</v>
      </c>
      <c r="P73" s="121"/>
      <c r="Q73" s="98" t="s">
        <v>2430</v>
      </c>
    </row>
    <row r="74" spans="1:17" ht="18" x14ac:dyDescent="0.25">
      <c r="A74" s="94" t="str">
        <f>VLOOKUP(E74,'LISTADO ATM'!$A$2:$C$901,3,0)</f>
        <v>SUR</v>
      </c>
      <c r="B74" s="109" t="s">
        <v>2590</v>
      </c>
      <c r="C74" s="95">
        <v>44270.895798611113</v>
      </c>
      <c r="D74" s="94" t="s">
        <v>2501</v>
      </c>
      <c r="E74" s="103">
        <v>403</v>
      </c>
      <c r="F74" s="94" t="str">
        <f>VLOOKUP(E74,VIP!$A$2:$O11945,2,0)</f>
        <v>DRBR403</v>
      </c>
      <c r="G74" s="94" t="str">
        <f>VLOOKUP(E74,'LISTADO ATM'!$A$2:$B$900,2,0)</f>
        <v xml:space="preserve">ATM Oficina Vicente Noble </v>
      </c>
      <c r="H74" s="94" t="str">
        <f>VLOOKUP(E74,VIP!$A$2:$O16866,7,FALSE)</f>
        <v>Si</v>
      </c>
      <c r="I74" s="94" t="str">
        <f>VLOOKUP(E74,VIP!$A$2:$O8831,8,FALSE)</f>
        <v>Si</v>
      </c>
      <c r="J74" s="94" t="str">
        <f>VLOOKUP(E74,VIP!$A$2:$O8781,8,FALSE)</f>
        <v>Si</v>
      </c>
      <c r="K74" s="94" t="str">
        <f>VLOOKUP(E74,VIP!$A$2:$O12355,6,0)</f>
        <v>NO</v>
      </c>
      <c r="L74" s="96" t="s">
        <v>2430</v>
      </c>
      <c r="M74" s="97" t="s">
        <v>2469</v>
      </c>
      <c r="N74" s="97" t="s">
        <v>2476</v>
      </c>
      <c r="O74" s="124" t="s">
        <v>2502</v>
      </c>
      <c r="P74" s="121"/>
      <c r="Q74" s="98" t="s">
        <v>2430</v>
      </c>
    </row>
    <row r="75" spans="1:17" ht="18" x14ac:dyDescent="0.25">
      <c r="A75" s="94" t="str">
        <f>VLOOKUP(E75,'LISTADO ATM'!$A$2:$C$901,3,0)</f>
        <v>SUR</v>
      </c>
      <c r="B75" s="109" t="s">
        <v>2589</v>
      </c>
      <c r="C75" s="95">
        <v>44270.8981712963</v>
      </c>
      <c r="D75" s="94" t="s">
        <v>2472</v>
      </c>
      <c r="E75" s="103">
        <v>592</v>
      </c>
      <c r="F75" s="94" t="str">
        <f>VLOOKUP(E75,VIP!$A$2:$O11944,2,0)</f>
        <v>DRBR081</v>
      </c>
      <c r="G75" s="94" t="str">
        <f>VLOOKUP(E75,'LISTADO ATM'!$A$2:$B$900,2,0)</f>
        <v xml:space="preserve">ATM Centro de Caja San Cristóbal I </v>
      </c>
      <c r="H75" s="94" t="str">
        <f>VLOOKUP(E75,VIP!$A$2:$O16865,7,FALSE)</f>
        <v>Si</v>
      </c>
      <c r="I75" s="94" t="str">
        <f>VLOOKUP(E75,VIP!$A$2:$O8830,8,FALSE)</f>
        <v>Si</v>
      </c>
      <c r="J75" s="94" t="str">
        <f>VLOOKUP(E75,VIP!$A$2:$O8780,8,FALSE)</f>
        <v>Si</v>
      </c>
      <c r="K75" s="94" t="str">
        <f>VLOOKUP(E75,VIP!$A$2:$O12354,6,0)</f>
        <v>SI</v>
      </c>
      <c r="L75" s="96" t="s">
        <v>2430</v>
      </c>
      <c r="M75" s="97" t="s">
        <v>2469</v>
      </c>
      <c r="N75" s="97" t="s">
        <v>2476</v>
      </c>
      <c r="O75" s="94" t="s">
        <v>2477</v>
      </c>
      <c r="P75" s="121"/>
      <c r="Q75" s="98" t="s">
        <v>2430</v>
      </c>
    </row>
    <row r="76" spans="1:17" ht="18" x14ac:dyDescent="0.25">
      <c r="A76" s="94" t="str">
        <f>VLOOKUP(E76,'LISTADO ATM'!$A$2:$C$901,3,0)</f>
        <v>DISTRITO NACIONAL</v>
      </c>
      <c r="B76" s="109" t="s">
        <v>2588</v>
      </c>
      <c r="C76" s="95">
        <v>44270.899282407408</v>
      </c>
      <c r="D76" s="94" t="s">
        <v>2472</v>
      </c>
      <c r="E76" s="103">
        <v>555</v>
      </c>
      <c r="F76" s="94" t="str">
        <f>VLOOKUP(E76,VIP!$A$2:$O11943,2,0)</f>
        <v>DRBR24P</v>
      </c>
      <c r="G76" s="94" t="str">
        <f>VLOOKUP(E76,'LISTADO ATM'!$A$2:$B$900,2,0)</f>
        <v xml:space="preserve">ATM Estación Shell Las Praderas </v>
      </c>
      <c r="H76" s="94" t="str">
        <f>VLOOKUP(E76,VIP!$A$2:$O16864,7,FALSE)</f>
        <v>Si</v>
      </c>
      <c r="I76" s="94" t="str">
        <f>VLOOKUP(E76,VIP!$A$2:$O8829,8,FALSE)</f>
        <v>Si</v>
      </c>
      <c r="J76" s="94" t="str">
        <f>VLOOKUP(E76,VIP!$A$2:$O8779,8,FALSE)</f>
        <v>Si</v>
      </c>
      <c r="K76" s="94" t="str">
        <f>VLOOKUP(E76,VIP!$A$2:$O12353,6,0)</f>
        <v>NO</v>
      </c>
      <c r="L76" s="96" t="s">
        <v>2430</v>
      </c>
      <c r="M76" s="97" t="s">
        <v>2469</v>
      </c>
      <c r="N76" s="97" t="s">
        <v>2476</v>
      </c>
      <c r="O76" s="94" t="s">
        <v>2477</v>
      </c>
      <c r="P76" s="121"/>
      <c r="Q76" s="98" t="s">
        <v>2430</v>
      </c>
    </row>
    <row r="77" spans="1:17" ht="18" x14ac:dyDescent="0.25">
      <c r="A77" s="94" t="str">
        <f>VLOOKUP(E77,'LISTADO ATM'!$A$2:$C$901,3,0)</f>
        <v>DISTRITO NACIONAL</v>
      </c>
      <c r="B77" s="109" t="s">
        <v>2587</v>
      </c>
      <c r="C77" s="95">
        <v>44270.90042824074</v>
      </c>
      <c r="D77" s="94" t="s">
        <v>2472</v>
      </c>
      <c r="E77" s="103">
        <v>416</v>
      </c>
      <c r="F77" s="94" t="str">
        <f>VLOOKUP(E77,VIP!$A$2:$O11942,2,0)</f>
        <v>DRBR416</v>
      </c>
      <c r="G77" s="94" t="str">
        <f>VLOOKUP(E77,'LISTADO ATM'!$A$2:$B$900,2,0)</f>
        <v xml:space="preserve">ATM Autobanco San Martín II </v>
      </c>
      <c r="H77" s="94" t="str">
        <f>VLOOKUP(E77,VIP!$A$2:$O16863,7,FALSE)</f>
        <v>Si</v>
      </c>
      <c r="I77" s="94" t="str">
        <f>VLOOKUP(E77,VIP!$A$2:$O8828,8,FALSE)</f>
        <v>Si</v>
      </c>
      <c r="J77" s="94" t="str">
        <f>VLOOKUP(E77,VIP!$A$2:$O8778,8,FALSE)</f>
        <v>Si</v>
      </c>
      <c r="K77" s="94" t="str">
        <f>VLOOKUP(E77,VIP!$A$2:$O12352,6,0)</f>
        <v>NO</v>
      </c>
      <c r="L77" s="96" t="s">
        <v>2462</v>
      </c>
      <c r="M77" s="97" t="s">
        <v>2469</v>
      </c>
      <c r="N77" s="97" t="s">
        <v>2476</v>
      </c>
      <c r="O77" s="94" t="s">
        <v>2477</v>
      </c>
      <c r="P77" s="121"/>
      <c r="Q77" s="98" t="s">
        <v>2462</v>
      </c>
    </row>
    <row r="78" spans="1:17" ht="18" x14ac:dyDescent="0.25">
      <c r="A78" s="94" t="str">
        <f>VLOOKUP(E78,'LISTADO ATM'!$A$2:$C$901,3,0)</f>
        <v>SUR</v>
      </c>
      <c r="B78" s="109" t="s">
        <v>2586</v>
      </c>
      <c r="C78" s="95">
        <v>44270.901597222219</v>
      </c>
      <c r="D78" s="94" t="s">
        <v>2501</v>
      </c>
      <c r="E78" s="103">
        <v>301</v>
      </c>
      <c r="F78" s="94" t="str">
        <f>VLOOKUP(E78,VIP!$A$2:$O11941,2,0)</f>
        <v>DRBR301</v>
      </c>
      <c r="G78" s="94" t="str">
        <f>VLOOKUP(E78,'LISTADO ATM'!$A$2:$B$900,2,0)</f>
        <v xml:space="preserve">ATM UNP Alfa y Omega (Barahona) </v>
      </c>
      <c r="H78" s="94" t="str">
        <f>VLOOKUP(E78,VIP!$A$2:$O16862,7,FALSE)</f>
        <v>Si</v>
      </c>
      <c r="I78" s="94" t="str">
        <f>VLOOKUP(E78,VIP!$A$2:$O8827,8,FALSE)</f>
        <v>Si</v>
      </c>
      <c r="J78" s="94" t="str">
        <f>VLOOKUP(E78,VIP!$A$2:$O8777,8,FALSE)</f>
        <v>Si</v>
      </c>
      <c r="K78" s="94" t="str">
        <f>VLOOKUP(E78,VIP!$A$2:$O12351,6,0)</f>
        <v>NO</v>
      </c>
      <c r="L78" s="96" t="s">
        <v>2430</v>
      </c>
      <c r="M78" s="97" t="s">
        <v>2469</v>
      </c>
      <c r="N78" s="97" t="s">
        <v>2476</v>
      </c>
      <c r="O78" s="124" t="s">
        <v>2502</v>
      </c>
      <c r="P78" s="121"/>
      <c r="Q78" s="98" t="s">
        <v>2430</v>
      </c>
    </row>
    <row r="79" spans="1:17" ht="18" x14ac:dyDescent="0.25">
      <c r="A79" s="94" t="str">
        <f>VLOOKUP(E79,'LISTADO ATM'!$A$2:$C$901,3,0)</f>
        <v>DISTRITO NACIONAL</v>
      </c>
      <c r="B79" s="109" t="s">
        <v>2585</v>
      </c>
      <c r="C79" s="95">
        <v>44270.90353009259</v>
      </c>
      <c r="D79" s="94" t="s">
        <v>2472</v>
      </c>
      <c r="E79" s="103">
        <v>422</v>
      </c>
      <c r="F79" s="94" t="str">
        <f>VLOOKUP(E79,VIP!$A$2:$O11940,2,0)</f>
        <v>DRBR422</v>
      </c>
      <c r="G79" s="94" t="str">
        <f>VLOOKUP(E79,'LISTADO ATM'!$A$2:$B$900,2,0)</f>
        <v xml:space="preserve">ATM Olé Manoguayabo </v>
      </c>
      <c r="H79" s="94" t="str">
        <f>VLOOKUP(E79,VIP!$A$2:$O16861,7,FALSE)</f>
        <v>Si</v>
      </c>
      <c r="I79" s="94" t="str">
        <f>VLOOKUP(E79,VIP!$A$2:$O8826,8,FALSE)</f>
        <v>Si</v>
      </c>
      <c r="J79" s="94" t="str">
        <f>VLOOKUP(E79,VIP!$A$2:$O8776,8,FALSE)</f>
        <v>Si</v>
      </c>
      <c r="K79" s="94" t="str">
        <f>VLOOKUP(E79,VIP!$A$2:$O12350,6,0)</f>
        <v>NO</v>
      </c>
      <c r="L79" s="96" t="s">
        <v>2430</v>
      </c>
      <c r="M79" s="97" t="s">
        <v>2469</v>
      </c>
      <c r="N79" s="97" t="s">
        <v>2476</v>
      </c>
      <c r="O79" s="94" t="s">
        <v>2477</v>
      </c>
      <c r="P79" s="121"/>
      <c r="Q79" s="98" t="s">
        <v>2430</v>
      </c>
    </row>
    <row r="80" spans="1:17" ht="18" x14ac:dyDescent="0.25">
      <c r="A80" s="94" t="str">
        <f>VLOOKUP(E80,'LISTADO ATM'!$A$2:$C$901,3,0)</f>
        <v>DISTRITO NACIONAL</v>
      </c>
      <c r="B80" s="109" t="s">
        <v>2584</v>
      </c>
      <c r="C80" s="95">
        <v>44270.905370370368</v>
      </c>
      <c r="D80" s="94" t="s">
        <v>2472</v>
      </c>
      <c r="E80" s="103">
        <v>684</v>
      </c>
      <c r="F80" s="94" t="str">
        <f>VLOOKUP(E80,VIP!$A$2:$O11939,2,0)</f>
        <v>DRBR684</v>
      </c>
      <c r="G80" s="94" t="str">
        <f>VLOOKUP(E80,'LISTADO ATM'!$A$2:$B$900,2,0)</f>
        <v>ATM Estación Texaco Prolongación 27 Febrero</v>
      </c>
      <c r="H80" s="94" t="str">
        <f>VLOOKUP(E80,VIP!$A$2:$O16860,7,FALSE)</f>
        <v>NO</v>
      </c>
      <c r="I80" s="94" t="str">
        <f>VLOOKUP(E80,VIP!$A$2:$O8825,8,FALSE)</f>
        <v>NO</v>
      </c>
      <c r="J80" s="94" t="str">
        <f>VLOOKUP(E80,VIP!$A$2:$O8775,8,FALSE)</f>
        <v>NO</v>
      </c>
      <c r="K80" s="94" t="str">
        <f>VLOOKUP(E80,VIP!$A$2:$O12349,6,0)</f>
        <v>NO</v>
      </c>
      <c r="L80" s="96" t="s">
        <v>2430</v>
      </c>
      <c r="M80" s="97" t="s">
        <v>2469</v>
      </c>
      <c r="N80" s="97" t="s">
        <v>2476</v>
      </c>
      <c r="O80" s="94" t="s">
        <v>2477</v>
      </c>
      <c r="P80" s="121"/>
      <c r="Q80" s="98" t="s">
        <v>2430</v>
      </c>
    </row>
    <row r="81" spans="1:17" ht="18" x14ac:dyDescent="0.25">
      <c r="A81" s="94" t="str">
        <f>VLOOKUP(E81,'LISTADO ATM'!$A$2:$C$901,3,0)</f>
        <v>DISTRITO NACIONAL</v>
      </c>
      <c r="B81" s="109" t="s">
        <v>2583</v>
      </c>
      <c r="C81" s="95">
        <v>44270.907083333332</v>
      </c>
      <c r="D81" s="94" t="s">
        <v>2472</v>
      </c>
      <c r="E81" s="103">
        <v>377</v>
      </c>
      <c r="F81" s="94" t="str">
        <f>VLOOKUP(E81,VIP!$A$2:$O11938,2,0)</f>
        <v>DRBR377</v>
      </c>
      <c r="G81" s="94" t="str">
        <f>VLOOKUP(E81,'LISTADO ATM'!$A$2:$B$900,2,0)</f>
        <v>ATM Estación del Metro Eduardo Brito</v>
      </c>
      <c r="H81" s="94" t="str">
        <f>VLOOKUP(E81,VIP!$A$2:$O16859,7,FALSE)</f>
        <v>Si</v>
      </c>
      <c r="I81" s="94" t="str">
        <f>VLOOKUP(E81,VIP!$A$2:$O8824,8,FALSE)</f>
        <v>Si</v>
      </c>
      <c r="J81" s="94" t="str">
        <f>VLOOKUP(E81,VIP!$A$2:$O8774,8,FALSE)</f>
        <v>Si</v>
      </c>
      <c r="K81" s="94" t="str">
        <f>VLOOKUP(E81,VIP!$A$2:$O12348,6,0)</f>
        <v>NO</v>
      </c>
      <c r="L81" s="96" t="s">
        <v>2430</v>
      </c>
      <c r="M81" s="97" t="s">
        <v>2469</v>
      </c>
      <c r="N81" s="97" t="s">
        <v>2476</v>
      </c>
      <c r="O81" s="94" t="s">
        <v>2477</v>
      </c>
      <c r="P81" s="121"/>
      <c r="Q81" s="98" t="s">
        <v>2430</v>
      </c>
    </row>
    <row r="82" spans="1:17" ht="18" x14ac:dyDescent="0.25">
      <c r="A82" s="94" t="str">
        <f>VLOOKUP(E82,'LISTADO ATM'!$A$2:$C$901,3,0)</f>
        <v>NORTE</v>
      </c>
      <c r="B82" s="109" t="s">
        <v>2582</v>
      </c>
      <c r="C82" s="95">
        <v>44270.908310185187</v>
      </c>
      <c r="D82" s="94" t="s">
        <v>2594</v>
      </c>
      <c r="E82" s="103">
        <v>837</v>
      </c>
      <c r="F82" s="94" t="str">
        <f>VLOOKUP(E82,VIP!$A$2:$O11937,2,0)</f>
        <v>DRBR837</v>
      </c>
      <c r="G82" s="94" t="str">
        <f>VLOOKUP(E82,'LISTADO ATM'!$A$2:$B$900,2,0)</f>
        <v>ATM Estación Next Canabacoa</v>
      </c>
      <c r="H82" s="94" t="str">
        <f>VLOOKUP(E82,VIP!$A$2:$O16858,7,FALSE)</f>
        <v>Si</v>
      </c>
      <c r="I82" s="94" t="str">
        <f>VLOOKUP(E82,VIP!$A$2:$O8823,8,FALSE)</f>
        <v>Si</v>
      </c>
      <c r="J82" s="94" t="str">
        <f>VLOOKUP(E82,VIP!$A$2:$O8773,8,FALSE)</f>
        <v>Si</v>
      </c>
      <c r="K82" s="94" t="str">
        <f>VLOOKUP(E82,VIP!$A$2:$O12347,6,0)</f>
        <v>NO</v>
      </c>
      <c r="L82" s="96" t="s">
        <v>2430</v>
      </c>
      <c r="M82" s="97" t="s">
        <v>2469</v>
      </c>
      <c r="N82" s="97" t="s">
        <v>2476</v>
      </c>
      <c r="O82" s="94" t="s">
        <v>2477</v>
      </c>
      <c r="P82" s="121"/>
      <c r="Q82" s="98" t="s">
        <v>2430</v>
      </c>
    </row>
    <row r="83" spans="1:17" ht="18" x14ac:dyDescent="0.25">
      <c r="A83" s="94" t="str">
        <f>VLOOKUP(E83,'LISTADO ATM'!$A$2:$C$901,3,0)</f>
        <v>NORTE</v>
      </c>
      <c r="B83" s="109" t="s">
        <v>2581</v>
      </c>
      <c r="C83" s="95">
        <v>44270.909583333334</v>
      </c>
      <c r="D83" s="94" t="s">
        <v>2501</v>
      </c>
      <c r="E83" s="103">
        <v>157</v>
      </c>
      <c r="F83" s="94" t="str">
        <f>VLOOKUP(E83,VIP!$A$2:$O11936,2,0)</f>
        <v>DRBR157</v>
      </c>
      <c r="G83" s="94" t="str">
        <f>VLOOKUP(E83,'LISTADO ATM'!$A$2:$B$900,2,0)</f>
        <v xml:space="preserve">ATM Oficina Samaná </v>
      </c>
      <c r="H83" s="94" t="str">
        <f>VLOOKUP(E83,VIP!$A$2:$O16857,7,FALSE)</f>
        <v>Si</v>
      </c>
      <c r="I83" s="94" t="str">
        <f>VLOOKUP(E83,VIP!$A$2:$O8822,8,FALSE)</f>
        <v>Si</v>
      </c>
      <c r="J83" s="94" t="str">
        <f>VLOOKUP(E83,VIP!$A$2:$O8772,8,FALSE)</f>
        <v>Si</v>
      </c>
      <c r="K83" s="94" t="str">
        <f>VLOOKUP(E83,VIP!$A$2:$O12346,6,0)</f>
        <v>SI</v>
      </c>
      <c r="L83" s="96" t="s">
        <v>2430</v>
      </c>
      <c r="M83" s="97" t="s">
        <v>2469</v>
      </c>
      <c r="N83" s="97" t="s">
        <v>2476</v>
      </c>
      <c r="O83" s="124" t="s">
        <v>2502</v>
      </c>
      <c r="P83" s="121"/>
      <c r="Q83" s="98" t="s">
        <v>2430</v>
      </c>
    </row>
    <row r="84" spans="1:17" ht="18" x14ac:dyDescent="0.25">
      <c r="A84" s="94" t="str">
        <f>VLOOKUP(E84,'LISTADO ATM'!$A$2:$C$901,3,0)</f>
        <v>DISTRITO NACIONAL</v>
      </c>
      <c r="B84" s="109" t="s">
        <v>2580</v>
      </c>
      <c r="C84" s="95">
        <v>44270.913657407407</v>
      </c>
      <c r="D84" s="94" t="s">
        <v>2189</v>
      </c>
      <c r="E84" s="103">
        <v>621</v>
      </c>
      <c r="F84" s="94" t="str">
        <f>VLOOKUP(E84,VIP!$A$2:$O11935,2,0)</f>
        <v>DRBR621</v>
      </c>
      <c r="G84" s="94" t="str">
        <f>VLOOKUP(E84,'LISTADO ATM'!$A$2:$B$900,2,0)</f>
        <v xml:space="preserve">ATM CESAC  </v>
      </c>
      <c r="H84" s="94" t="str">
        <f>VLOOKUP(E84,VIP!$A$2:$O16856,7,FALSE)</f>
        <v>Si</v>
      </c>
      <c r="I84" s="94" t="str">
        <f>VLOOKUP(E84,VIP!$A$2:$O8821,8,FALSE)</f>
        <v>Si</v>
      </c>
      <c r="J84" s="94" t="str">
        <f>VLOOKUP(E84,VIP!$A$2:$O8771,8,FALSE)</f>
        <v>Si</v>
      </c>
      <c r="K84" s="94" t="str">
        <f>VLOOKUP(E84,VIP!$A$2:$O12345,6,0)</f>
        <v>NO</v>
      </c>
      <c r="L84" s="96" t="s">
        <v>2254</v>
      </c>
      <c r="M84" s="97" t="s">
        <v>2469</v>
      </c>
      <c r="N84" s="97" t="s">
        <v>2476</v>
      </c>
      <c r="O84" s="94" t="s">
        <v>2477</v>
      </c>
      <c r="P84" s="121"/>
      <c r="Q84" s="98" t="s">
        <v>2254</v>
      </c>
    </row>
    <row r="85" spans="1:17" ht="18" x14ac:dyDescent="0.25">
      <c r="A85" s="94" t="str">
        <f>VLOOKUP(E85,'LISTADO ATM'!$A$2:$C$901,3,0)</f>
        <v>ESTE</v>
      </c>
      <c r="B85" s="109" t="s">
        <v>2579</v>
      </c>
      <c r="C85" s="95">
        <v>44270.92150462963</v>
      </c>
      <c r="D85" s="94" t="s">
        <v>2189</v>
      </c>
      <c r="E85" s="103">
        <v>211</v>
      </c>
      <c r="F85" s="94" t="str">
        <f>VLOOKUP(E85,VIP!$A$2:$O11933,2,0)</f>
        <v>DRBR211</v>
      </c>
      <c r="G85" s="94" t="str">
        <f>VLOOKUP(E85,'LISTADO ATM'!$A$2:$B$900,2,0)</f>
        <v xml:space="preserve">ATM Oficina La Romana I </v>
      </c>
      <c r="H85" s="94" t="str">
        <f>VLOOKUP(E85,VIP!$A$2:$O16854,7,FALSE)</f>
        <v>Si</v>
      </c>
      <c r="I85" s="94" t="str">
        <f>VLOOKUP(E85,VIP!$A$2:$O8819,8,FALSE)</f>
        <v>Si</v>
      </c>
      <c r="J85" s="94" t="str">
        <f>VLOOKUP(E85,VIP!$A$2:$O8769,8,FALSE)</f>
        <v>Si</v>
      </c>
      <c r="K85" s="94" t="str">
        <f>VLOOKUP(E85,VIP!$A$2:$O12343,6,0)</f>
        <v>NO</v>
      </c>
      <c r="L85" s="96" t="s">
        <v>2254</v>
      </c>
      <c r="M85" s="97" t="s">
        <v>2469</v>
      </c>
      <c r="N85" s="97" t="s">
        <v>2476</v>
      </c>
      <c r="O85" s="94" t="s">
        <v>2477</v>
      </c>
      <c r="P85" s="121"/>
      <c r="Q85" s="98" t="s">
        <v>2254</v>
      </c>
    </row>
    <row r="86" spans="1:17" ht="18" x14ac:dyDescent="0.25">
      <c r="A86" s="94" t="str">
        <f>VLOOKUP(E86,'LISTADO ATM'!$A$2:$C$901,3,0)</f>
        <v>DISTRITO NACIONAL</v>
      </c>
      <c r="B86" s="109" t="s">
        <v>2597</v>
      </c>
      <c r="C86" s="95">
        <v>44271.069120370368</v>
      </c>
      <c r="D86" s="94" t="s">
        <v>2501</v>
      </c>
      <c r="E86" s="103">
        <v>957</v>
      </c>
      <c r="F86" s="94" t="str">
        <f>VLOOKUP(E86,VIP!$A$2:$O11934,2,0)</f>
        <v>DRBR23F</v>
      </c>
      <c r="G86" s="94" t="str">
        <f>VLOOKUP(E86,'LISTADO ATM'!$A$2:$B$900,2,0)</f>
        <v xml:space="preserve">ATM Oficina Venezuela </v>
      </c>
      <c r="H86" s="94" t="str">
        <f>VLOOKUP(E86,VIP!$A$2:$O16855,7,FALSE)</f>
        <v>Si</v>
      </c>
      <c r="I86" s="94" t="str">
        <f>VLOOKUP(E86,VIP!$A$2:$O8820,8,FALSE)</f>
        <v>Si</v>
      </c>
      <c r="J86" s="94" t="str">
        <f>VLOOKUP(E86,VIP!$A$2:$O8770,8,FALSE)</f>
        <v>Si</v>
      </c>
      <c r="K86" s="94" t="str">
        <f>VLOOKUP(E86,VIP!$A$2:$O12344,6,0)</f>
        <v>SI</v>
      </c>
      <c r="L86" s="96" t="s">
        <v>2462</v>
      </c>
      <c r="M86" s="97" t="s">
        <v>2469</v>
      </c>
      <c r="N86" s="97" t="s">
        <v>2476</v>
      </c>
      <c r="O86" s="94" t="s">
        <v>2502</v>
      </c>
      <c r="P86" s="121"/>
      <c r="Q86" s="98" t="s">
        <v>2462</v>
      </c>
    </row>
    <row r="87" spans="1:17" ht="18" x14ac:dyDescent="0.25">
      <c r="A87" s="94" t="str">
        <f>VLOOKUP(E87,'LISTADO ATM'!$A$2:$C$901,3,0)</f>
        <v>SUR</v>
      </c>
      <c r="B87" s="109" t="s">
        <v>2598</v>
      </c>
      <c r="C87" s="95">
        <v>44271.066990740743</v>
      </c>
      <c r="D87" s="94" t="s">
        <v>2472</v>
      </c>
      <c r="E87" s="103">
        <v>781</v>
      </c>
      <c r="F87" s="94" t="str">
        <f>VLOOKUP(E87,VIP!$A$2:$O11935,2,0)</f>
        <v>DRBR186</v>
      </c>
      <c r="G87" s="94" t="str">
        <f>VLOOKUP(E87,'LISTADO ATM'!$A$2:$B$900,2,0)</f>
        <v xml:space="preserve">ATM Estación Isla Barahona </v>
      </c>
      <c r="H87" s="94" t="str">
        <f>VLOOKUP(E87,VIP!$A$2:$O16856,7,FALSE)</f>
        <v>Si</v>
      </c>
      <c r="I87" s="94" t="str">
        <f>VLOOKUP(E87,VIP!$A$2:$O8821,8,FALSE)</f>
        <v>Si</v>
      </c>
      <c r="J87" s="94" t="str">
        <f>VLOOKUP(E87,VIP!$A$2:$O8771,8,FALSE)</f>
        <v>Si</v>
      </c>
      <c r="K87" s="94" t="str">
        <f>VLOOKUP(E87,VIP!$A$2:$O12345,6,0)</f>
        <v>NO</v>
      </c>
      <c r="L87" s="96" t="s">
        <v>2430</v>
      </c>
      <c r="M87" s="97" t="s">
        <v>2469</v>
      </c>
      <c r="N87" s="97" t="s">
        <v>2476</v>
      </c>
      <c r="O87" s="94" t="s">
        <v>2477</v>
      </c>
      <c r="P87" s="121"/>
      <c r="Q87" s="98" t="s">
        <v>2430</v>
      </c>
    </row>
    <row r="88" spans="1:17" ht="18" x14ac:dyDescent="0.25">
      <c r="A88" s="94" t="str">
        <f>VLOOKUP(E88,'LISTADO ATM'!$A$2:$C$901,3,0)</f>
        <v>ESTE</v>
      </c>
      <c r="B88" s="109" t="s">
        <v>2599</v>
      </c>
      <c r="C88" s="95">
        <v>44271.06040509259</v>
      </c>
      <c r="D88" s="94" t="s">
        <v>2472</v>
      </c>
      <c r="E88" s="103">
        <v>293</v>
      </c>
      <c r="F88" s="94" t="str">
        <f>VLOOKUP(E88,VIP!$A$2:$O11936,2,0)</f>
        <v>DRBR293</v>
      </c>
      <c r="G88" s="94" t="str">
        <f>VLOOKUP(E88,'LISTADO ATM'!$A$2:$B$900,2,0)</f>
        <v xml:space="preserve">ATM S/M Nueva Visión (San Pedro) </v>
      </c>
      <c r="H88" s="94" t="str">
        <f>VLOOKUP(E88,VIP!$A$2:$O16857,7,FALSE)</f>
        <v>Si</v>
      </c>
      <c r="I88" s="94" t="str">
        <f>VLOOKUP(E88,VIP!$A$2:$O8822,8,FALSE)</f>
        <v>Si</v>
      </c>
      <c r="J88" s="94" t="str">
        <f>VLOOKUP(E88,VIP!$A$2:$O8772,8,FALSE)</f>
        <v>Si</v>
      </c>
      <c r="K88" s="94" t="str">
        <f>VLOOKUP(E88,VIP!$A$2:$O12346,6,0)</f>
        <v>NO</v>
      </c>
      <c r="L88" s="96" t="s">
        <v>2462</v>
      </c>
      <c r="M88" s="97" t="s">
        <v>2469</v>
      </c>
      <c r="N88" s="97" t="s">
        <v>2476</v>
      </c>
      <c r="O88" s="94" t="s">
        <v>2477</v>
      </c>
      <c r="P88" s="121"/>
      <c r="Q88" s="98" t="s">
        <v>2462</v>
      </c>
    </row>
    <row r="89" spans="1:17" ht="18" x14ac:dyDescent="0.25">
      <c r="A89" s="94" t="str">
        <f>VLOOKUP(E89,'LISTADO ATM'!$A$2:$C$901,3,0)</f>
        <v>NORTE</v>
      </c>
      <c r="B89" s="109" t="s">
        <v>2600</v>
      </c>
      <c r="C89" s="95">
        <v>44271.057083333333</v>
      </c>
      <c r="D89" s="94" t="s">
        <v>2594</v>
      </c>
      <c r="E89" s="103">
        <v>747</v>
      </c>
      <c r="F89" s="94" t="str">
        <f>VLOOKUP(E89,VIP!$A$2:$O11937,2,0)</f>
        <v>DRBR200</v>
      </c>
      <c r="G89" s="94" t="str">
        <f>VLOOKUP(E89,'LISTADO ATM'!$A$2:$B$900,2,0)</f>
        <v xml:space="preserve">ATM Club BR (Santiago) </v>
      </c>
      <c r="H89" s="94" t="str">
        <f>VLOOKUP(E89,VIP!$A$2:$O16858,7,FALSE)</f>
        <v>Si</v>
      </c>
      <c r="I89" s="94" t="str">
        <f>VLOOKUP(E89,VIP!$A$2:$O8823,8,FALSE)</f>
        <v>Si</v>
      </c>
      <c r="J89" s="94" t="str">
        <f>VLOOKUP(E89,VIP!$A$2:$O8773,8,FALSE)</f>
        <v>Si</v>
      </c>
      <c r="K89" s="94" t="str">
        <f>VLOOKUP(E89,VIP!$A$2:$O12347,6,0)</f>
        <v>SI</v>
      </c>
      <c r="L89" s="96" t="s">
        <v>2462</v>
      </c>
      <c r="M89" s="97" t="s">
        <v>2469</v>
      </c>
      <c r="N89" s="97" t="s">
        <v>2476</v>
      </c>
      <c r="O89" s="94" t="s">
        <v>2596</v>
      </c>
      <c r="P89" s="121"/>
      <c r="Q89" s="98" t="s">
        <v>2462</v>
      </c>
    </row>
    <row r="90" spans="1:17" ht="18" x14ac:dyDescent="0.25">
      <c r="A90" s="94" t="str">
        <f>VLOOKUP(E90,'LISTADO ATM'!$A$2:$C$901,3,0)</f>
        <v>NORTE</v>
      </c>
      <c r="B90" s="109" t="s">
        <v>2601</v>
      </c>
      <c r="C90" s="95">
        <v>44271.054479166669</v>
      </c>
      <c r="D90" s="94" t="s">
        <v>2501</v>
      </c>
      <c r="E90" s="103">
        <v>290</v>
      </c>
      <c r="F90" s="94" t="str">
        <f>VLOOKUP(E90,VIP!$A$2:$O11938,2,0)</f>
        <v>DRBR290</v>
      </c>
      <c r="G90" s="94" t="str">
        <f>VLOOKUP(E90,'LISTADO ATM'!$A$2:$B$900,2,0)</f>
        <v xml:space="preserve">ATM Oficina San Francisco de Macorís </v>
      </c>
      <c r="H90" s="94" t="str">
        <f>VLOOKUP(E90,VIP!$A$2:$O16859,7,FALSE)</f>
        <v>Si</v>
      </c>
      <c r="I90" s="94" t="str">
        <f>VLOOKUP(E90,VIP!$A$2:$O8824,8,FALSE)</f>
        <v>Si</v>
      </c>
      <c r="J90" s="94" t="str">
        <f>VLOOKUP(E90,VIP!$A$2:$O8774,8,FALSE)</f>
        <v>Si</v>
      </c>
      <c r="K90" s="94" t="str">
        <f>VLOOKUP(E90,VIP!$A$2:$O12348,6,0)</f>
        <v>NO</v>
      </c>
      <c r="L90" s="96" t="s">
        <v>2462</v>
      </c>
      <c r="M90" s="97" t="s">
        <v>2469</v>
      </c>
      <c r="N90" s="97" t="s">
        <v>2476</v>
      </c>
      <c r="O90" s="94" t="s">
        <v>2502</v>
      </c>
      <c r="P90" s="121"/>
      <c r="Q90" s="98" t="s">
        <v>2462</v>
      </c>
    </row>
    <row r="91" spans="1:17" ht="18" x14ac:dyDescent="0.25">
      <c r="A91" s="94" t="str">
        <f>VLOOKUP(E91,'LISTADO ATM'!$A$2:$C$901,3,0)</f>
        <v>DISTRITO NACIONAL</v>
      </c>
      <c r="B91" s="109" t="s">
        <v>2602</v>
      </c>
      <c r="C91" s="95">
        <v>44271.046238425923</v>
      </c>
      <c r="D91" s="94" t="s">
        <v>2472</v>
      </c>
      <c r="E91" s="103">
        <v>600</v>
      </c>
      <c r="F91" s="94" t="str">
        <f>VLOOKUP(E91,VIP!$A$2:$O11939,2,0)</f>
        <v>DRBR600</v>
      </c>
      <c r="G91" s="94" t="str">
        <f>VLOOKUP(E91,'LISTADO ATM'!$A$2:$B$900,2,0)</f>
        <v>ATM S/M Bravo Hipica</v>
      </c>
      <c r="H91" s="94" t="str">
        <f>VLOOKUP(E91,VIP!$A$2:$O16860,7,FALSE)</f>
        <v>N/A</v>
      </c>
      <c r="I91" s="94" t="str">
        <f>VLOOKUP(E91,VIP!$A$2:$O8825,8,FALSE)</f>
        <v>N/A</v>
      </c>
      <c r="J91" s="94" t="str">
        <f>VLOOKUP(E91,VIP!$A$2:$O8775,8,FALSE)</f>
        <v>N/A</v>
      </c>
      <c r="K91" s="94" t="str">
        <f>VLOOKUP(E91,VIP!$A$2:$O12349,6,0)</f>
        <v>N/A</v>
      </c>
      <c r="L91" s="96" t="s">
        <v>2462</v>
      </c>
      <c r="M91" s="97" t="s">
        <v>2469</v>
      </c>
      <c r="N91" s="97" t="s">
        <v>2476</v>
      </c>
      <c r="O91" s="94" t="s">
        <v>2477</v>
      </c>
      <c r="P91" s="121"/>
      <c r="Q91" s="98" t="s">
        <v>2462</v>
      </c>
    </row>
    <row r="92" spans="1:17" ht="18" x14ac:dyDescent="0.25">
      <c r="A92" s="94" t="str">
        <f>VLOOKUP(E92,'LISTADO ATM'!$A$2:$C$901,3,0)</f>
        <v>DISTRITO NACIONAL</v>
      </c>
      <c r="B92" s="109" t="s">
        <v>2603</v>
      </c>
      <c r="C92" s="95">
        <v>44271.03361111111</v>
      </c>
      <c r="D92" s="94" t="s">
        <v>2472</v>
      </c>
      <c r="E92" s="103">
        <v>812</v>
      </c>
      <c r="F92" s="94" t="str">
        <f>VLOOKUP(E92,VIP!$A$2:$O11940,2,0)</f>
        <v>DRBR812</v>
      </c>
      <c r="G92" s="94" t="str">
        <f>VLOOKUP(E92,'LISTADO ATM'!$A$2:$B$900,2,0)</f>
        <v xml:space="preserve">ATM Canasta del Pueblo </v>
      </c>
      <c r="H92" s="94" t="str">
        <f>VLOOKUP(E92,VIP!$A$2:$O16861,7,FALSE)</f>
        <v>Si</v>
      </c>
      <c r="I92" s="94" t="str">
        <f>VLOOKUP(E92,VIP!$A$2:$O8826,8,FALSE)</f>
        <v>Si</v>
      </c>
      <c r="J92" s="94" t="str">
        <f>VLOOKUP(E92,VIP!$A$2:$O8776,8,FALSE)</f>
        <v>Si</v>
      </c>
      <c r="K92" s="94" t="str">
        <f>VLOOKUP(E92,VIP!$A$2:$O12350,6,0)</f>
        <v>NO</v>
      </c>
      <c r="L92" s="96" t="s">
        <v>2430</v>
      </c>
      <c r="M92" s="97" t="s">
        <v>2469</v>
      </c>
      <c r="N92" s="97" t="s">
        <v>2476</v>
      </c>
      <c r="O92" s="94" t="s">
        <v>2477</v>
      </c>
      <c r="P92" s="121"/>
      <c r="Q92" s="98" t="s">
        <v>2430</v>
      </c>
    </row>
    <row r="93" spans="1:17" ht="18" x14ac:dyDescent="0.25">
      <c r="A93" s="94" t="str">
        <f>VLOOKUP(E93,'LISTADO ATM'!$A$2:$C$901,3,0)</f>
        <v>DISTRITO NACIONAL</v>
      </c>
      <c r="B93" s="109" t="s">
        <v>2604</v>
      </c>
      <c r="C93" s="95">
        <v>44271.020486111112</v>
      </c>
      <c r="D93" s="94" t="s">
        <v>2472</v>
      </c>
      <c r="E93" s="103">
        <v>717</v>
      </c>
      <c r="F93" s="94" t="str">
        <f>VLOOKUP(E93,VIP!$A$2:$O11941,2,0)</f>
        <v>DRBR24K</v>
      </c>
      <c r="G93" s="94" t="str">
        <f>VLOOKUP(E93,'LISTADO ATM'!$A$2:$B$900,2,0)</f>
        <v xml:space="preserve">ATM Oficina Los Alcarrizos </v>
      </c>
      <c r="H93" s="94" t="str">
        <f>VLOOKUP(E93,VIP!$A$2:$O16862,7,FALSE)</f>
        <v>Si</v>
      </c>
      <c r="I93" s="94" t="str">
        <f>VLOOKUP(E93,VIP!$A$2:$O8827,8,FALSE)</f>
        <v>Si</v>
      </c>
      <c r="J93" s="94" t="str">
        <f>VLOOKUP(E93,VIP!$A$2:$O8777,8,FALSE)</f>
        <v>Si</v>
      </c>
      <c r="K93" s="94" t="str">
        <f>VLOOKUP(E93,VIP!$A$2:$O12351,6,0)</f>
        <v>SI</v>
      </c>
      <c r="L93" s="96" t="s">
        <v>2430</v>
      </c>
      <c r="M93" s="97" t="s">
        <v>2469</v>
      </c>
      <c r="N93" s="97" t="s">
        <v>2476</v>
      </c>
      <c r="O93" s="94" t="s">
        <v>2477</v>
      </c>
      <c r="P93" s="121"/>
      <c r="Q93" s="98" t="s">
        <v>2430</v>
      </c>
    </row>
    <row r="94" spans="1:17" ht="18" x14ac:dyDescent="0.25">
      <c r="A94" s="94" t="str">
        <f>VLOOKUP(E94,'LISTADO ATM'!$A$2:$C$901,3,0)</f>
        <v>ESTE</v>
      </c>
      <c r="B94" s="109" t="s">
        <v>2605</v>
      </c>
      <c r="C94" s="95">
        <v>44271.015590277777</v>
      </c>
      <c r="D94" s="94" t="s">
        <v>2472</v>
      </c>
      <c r="E94" s="103">
        <v>630</v>
      </c>
      <c r="F94" s="94" t="str">
        <f>VLOOKUP(E94,VIP!$A$2:$O11942,2,0)</f>
        <v>DRBR112</v>
      </c>
      <c r="G94" s="94" t="str">
        <f>VLOOKUP(E94,'LISTADO ATM'!$A$2:$B$900,2,0)</f>
        <v xml:space="preserve">ATM Oficina Plaza Zaglul (SPM) </v>
      </c>
      <c r="H94" s="94" t="str">
        <f>VLOOKUP(E94,VIP!$A$2:$O16863,7,FALSE)</f>
        <v>Si</v>
      </c>
      <c r="I94" s="94" t="str">
        <f>VLOOKUP(E94,VIP!$A$2:$O8828,8,FALSE)</f>
        <v>Si</v>
      </c>
      <c r="J94" s="94" t="str">
        <f>VLOOKUP(E94,VIP!$A$2:$O8778,8,FALSE)</f>
        <v>Si</v>
      </c>
      <c r="K94" s="94" t="str">
        <f>VLOOKUP(E94,VIP!$A$2:$O12352,6,0)</f>
        <v>NO</v>
      </c>
      <c r="L94" s="96" t="s">
        <v>2430</v>
      </c>
      <c r="M94" s="97" t="s">
        <v>2469</v>
      </c>
      <c r="N94" s="97" t="s">
        <v>2476</v>
      </c>
      <c r="O94" s="94" t="s">
        <v>2477</v>
      </c>
      <c r="P94" s="121"/>
      <c r="Q94" s="98" t="s">
        <v>2430</v>
      </c>
    </row>
    <row r="95" spans="1:17" ht="18" x14ac:dyDescent="0.25">
      <c r="A95" s="94" t="str">
        <f>VLOOKUP(E95,'LISTADO ATM'!$A$2:$C$901,3,0)</f>
        <v>DISTRITO NACIONAL</v>
      </c>
      <c r="B95" s="109" t="s">
        <v>2606</v>
      </c>
      <c r="C95" s="95">
        <v>44271.0075462963</v>
      </c>
      <c r="D95" s="94" t="s">
        <v>2472</v>
      </c>
      <c r="E95" s="103">
        <v>557</v>
      </c>
      <c r="F95" s="94" t="str">
        <f>VLOOKUP(E95,VIP!$A$2:$O11943,2,0)</f>
        <v>DRBR022</v>
      </c>
      <c r="G95" s="94" t="str">
        <f>VLOOKUP(E95,'LISTADO ATM'!$A$2:$B$900,2,0)</f>
        <v xml:space="preserve">ATM Multicentro La Sirena Ave. Mella </v>
      </c>
      <c r="H95" s="94" t="str">
        <f>VLOOKUP(E95,VIP!$A$2:$O16864,7,FALSE)</f>
        <v>Si</v>
      </c>
      <c r="I95" s="94" t="str">
        <f>VLOOKUP(E95,VIP!$A$2:$O8829,8,FALSE)</f>
        <v>Si</v>
      </c>
      <c r="J95" s="94" t="str">
        <f>VLOOKUP(E95,VIP!$A$2:$O8779,8,FALSE)</f>
        <v>Si</v>
      </c>
      <c r="K95" s="94" t="str">
        <f>VLOOKUP(E95,VIP!$A$2:$O12353,6,0)</f>
        <v>SI</v>
      </c>
      <c r="L95" s="96" t="s">
        <v>2462</v>
      </c>
      <c r="M95" s="97" t="s">
        <v>2469</v>
      </c>
      <c r="N95" s="97" t="s">
        <v>2476</v>
      </c>
      <c r="O95" s="94" t="s">
        <v>2477</v>
      </c>
      <c r="P95" s="121"/>
      <c r="Q95" s="98" t="s">
        <v>2462</v>
      </c>
    </row>
    <row r="96" spans="1:17" ht="18" x14ac:dyDescent="0.25">
      <c r="A96" s="94" t="str">
        <f>VLOOKUP(E96,'LISTADO ATM'!$A$2:$C$901,3,0)</f>
        <v>ESTE</v>
      </c>
      <c r="B96" s="109" t="s">
        <v>2607</v>
      </c>
      <c r="C96" s="95">
        <v>44271.00472222222</v>
      </c>
      <c r="D96" s="94" t="s">
        <v>2472</v>
      </c>
      <c r="E96" s="103">
        <v>495</v>
      </c>
      <c r="F96" s="94" t="e">
        <f>VLOOKUP(E96,VIP!$A$2:$O11944,2,0)</f>
        <v>#N/A</v>
      </c>
      <c r="G96" s="94" t="str">
        <f>VLOOKUP(E96,'LISTADO ATM'!$A$2:$B$900,2,0)</f>
        <v>ATM Cemento PANAM</v>
      </c>
      <c r="H96" s="94" t="e">
        <f>VLOOKUP(E96,VIP!$A$2:$O16865,7,FALSE)</f>
        <v>#N/A</v>
      </c>
      <c r="I96" s="94" t="e">
        <f>VLOOKUP(E96,VIP!$A$2:$O8830,8,FALSE)</f>
        <v>#N/A</v>
      </c>
      <c r="J96" s="94" t="e">
        <f>VLOOKUP(E96,VIP!$A$2:$O8780,8,FALSE)</f>
        <v>#N/A</v>
      </c>
      <c r="K96" s="94" t="e">
        <f>VLOOKUP(E96,VIP!$A$2:$O12354,6,0)</f>
        <v>#N/A</v>
      </c>
      <c r="L96" s="96" t="s">
        <v>2462</v>
      </c>
      <c r="M96" s="97" t="s">
        <v>2469</v>
      </c>
      <c r="N96" s="97" t="s">
        <v>2476</v>
      </c>
      <c r="O96" s="94" t="s">
        <v>2477</v>
      </c>
      <c r="P96" s="121"/>
      <c r="Q96" s="98" t="s">
        <v>2462</v>
      </c>
    </row>
    <row r="97" spans="1:17" ht="18" x14ac:dyDescent="0.25">
      <c r="A97" s="94" t="str">
        <f>VLOOKUP(E97,'LISTADO ATM'!$A$2:$C$901,3,0)</f>
        <v>DISTRITO NACIONAL</v>
      </c>
      <c r="B97" s="109" t="s">
        <v>2608</v>
      </c>
      <c r="C97" s="95">
        <v>44270.973229166666</v>
      </c>
      <c r="D97" s="94" t="s">
        <v>2472</v>
      </c>
      <c r="E97" s="103">
        <v>152</v>
      </c>
      <c r="F97" s="94" t="str">
        <f>VLOOKUP(E97,VIP!$A$2:$O11945,2,0)</f>
        <v>DRBR152</v>
      </c>
      <c r="G97" s="94" t="str">
        <f>VLOOKUP(E97,'LISTADO ATM'!$A$2:$B$900,2,0)</f>
        <v xml:space="preserve">ATM Kiosco Megacentro II </v>
      </c>
      <c r="H97" s="94" t="str">
        <f>VLOOKUP(E97,VIP!$A$2:$O16866,7,FALSE)</f>
        <v>Si</v>
      </c>
      <c r="I97" s="94" t="str">
        <f>VLOOKUP(E97,VIP!$A$2:$O8831,8,FALSE)</f>
        <v>Si</v>
      </c>
      <c r="J97" s="94" t="str">
        <f>VLOOKUP(E97,VIP!$A$2:$O8781,8,FALSE)</f>
        <v>Si</v>
      </c>
      <c r="K97" s="94" t="str">
        <f>VLOOKUP(E97,VIP!$A$2:$O12355,6,0)</f>
        <v>NO</v>
      </c>
      <c r="L97" s="96" t="s">
        <v>2462</v>
      </c>
      <c r="M97" s="97" t="s">
        <v>2469</v>
      </c>
      <c r="N97" s="97" t="s">
        <v>2476</v>
      </c>
      <c r="O97" s="94" t="s">
        <v>2477</v>
      </c>
      <c r="P97" s="121"/>
      <c r="Q97" s="98" t="s">
        <v>2462</v>
      </c>
    </row>
  </sheetData>
  <autoFilter ref="A4:Q85">
    <sortState ref="A5:Q85">
      <sortCondition ref="C4:C8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6:B1048576 B1:B4">
    <cfRule type="duplicateValues" dxfId="34" priority="580"/>
  </conditionalFormatting>
  <conditionalFormatting sqref="B86:B1048576">
    <cfRule type="duplicateValues" dxfId="33" priority="531"/>
  </conditionalFormatting>
  <conditionalFormatting sqref="B86:B1048576">
    <cfRule type="duplicateValues" dxfId="32" priority="356"/>
  </conditionalFormatting>
  <conditionalFormatting sqref="B86:B1048576">
    <cfRule type="duplicateValues" dxfId="31" priority="347"/>
  </conditionalFormatting>
  <conditionalFormatting sqref="B86:B1048576">
    <cfRule type="duplicateValues" dxfId="30" priority="331"/>
  </conditionalFormatting>
  <conditionalFormatting sqref="B86:B1048576">
    <cfRule type="duplicateValues" dxfId="29" priority="204"/>
  </conditionalFormatting>
  <conditionalFormatting sqref="B86:B1048576">
    <cfRule type="duplicateValues" dxfId="28" priority="183"/>
  </conditionalFormatting>
  <conditionalFormatting sqref="B86:B1048576">
    <cfRule type="duplicateValues" dxfId="27" priority="160"/>
  </conditionalFormatting>
  <conditionalFormatting sqref="B14:B30">
    <cfRule type="duplicateValues" dxfId="26" priority="122100"/>
  </conditionalFormatting>
  <conditionalFormatting sqref="B40:B50">
    <cfRule type="duplicateValues" dxfId="25" priority="27"/>
  </conditionalFormatting>
  <conditionalFormatting sqref="B37:B39">
    <cfRule type="duplicateValues" dxfId="24" priority="122433"/>
  </conditionalFormatting>
  <conditionalFormatting sqref="E1:E1048576">
    <cfRule type="duplicateValues" dxfId="0" priority="18"/>
    <cfRule type="duplicateValues" dxfId="1" priority="1"/>
  </conditionalFormatting>
  <conditionalFormatting sqref="B51:B65">
    <cfRule type="duplicateValues" dxfId="23" priority="4"/>
  </conditionalFormatting>
  <conditionalFormatting sqref="B66:B69">
    <cfRule type="duplicateValues" dxfId="22" priority="3"/>
  </conditionalFormatting>
  <conditionalFormatting sqref="B70:B97">
    <cfRule type="duplicateValues" dxfId="21" priority="2"/>
  </conditionalFormatting>
  <conditionalFormatting sqref="B5:B13">
    <cfRule type="duplicateValues" dxfId="20" priority="122441"/>
  </conditionalFormatting>
  <conditionalFormatting sqref="B31:B36">
    <cfRule type="duplicateValues" dxfId="19" priority="12244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zoomScale="85" zoomScaleNormal="85" workbookViewId="0">
      <selection activeCell="E106" sqref="A1:E106"/>
    </sheetView>
  </sheetViews>
  <sheetFormatPr baseColWidth="10" defaultColWidth="52.7109375" defaultRowHeight="15" x14ac:dyDescent="0.25"/>
  <cols>
    <col min="1" max="1" width="40.7109375" style="99" customWidth="1"/>
    <col min="2" max="2" width="18.28515625" style="107" customWidth="1"/>
    <col min="3" max="3" width="52.7109375" style="99"/>
    <col min="4" max="4" width="36.5703125" style="99" bestFit="1" customWidth="1"/>
    <col min="5" max="5" width="20" style="99" customWidth="1"/>
    <col min="6" max="16384" width="52.7109375" style="99"/>
  </cols>
  <sheetData>
    <row r="1" spans="1:5" ht="22.5" x14ac:dyDescent="0.25">
      <c r="A1" s="139" t="s">
        <v>2158</v>
      </c>
      <c r="B1" s="140"/>
      <c r="C1" s="140"/>
      <c r="D1" s="140"/>
      <c r="E1" s="141"/>
    </row>
    <row r="2" spans="1:5" ht="25.5" x14ac:dyDescent="0.25">
      <c r="A2" s="151" t="s">
        <v>2474</v>
      </c>
      <c r="B2" s="152"/>
      <c r="C2" s="152"/>
      <c r="D2" s="152"/>
      <c r="E2" s="153"/>
    </row>
    <row r="3" spans="1:5" ht="18" x14ac:dyDescent="0.25">
      <c r="B3" s="100"/>
      <c r="C3" s="100"/>
      <c r="D3" s="100"/>
      <c r="E3" s="114"/>
    </row>
    <row r="4" spans="1:5" ht="18.75" thickBot="1" x14ac:dyDescent="0.3">
      <c r="A4" s="112" t="s">
        <v>2423</v>
      </c>
      <c r="B4" s="127">
        <v>44270.25</v>
      </c>
      <c r="C4" s="100"/>
      <c r="D4" s="100"/>
      <c r="E4" s="115"/>
    </row>
    <row r="5" spans="1:5" ht="18.75" thickBot="1" x14ac:dyDescent="0.3">
      <c r="A5" s="112" t="s">
        <v>2424</v>
      </c>
      <c r="B5" s="127">
        <v>44270.708333333336</v>
      </c>
      <c r="C5" s="113"/>
      <c r="D5" s="100"/>
      <c r="E5" s="115"/>
    </row>
    <row r="6" spans="1:5" ht="18" x14ac:dyDescent="0.25">
      <c r="B6" s="100"/>
      <c r="C6" s="100"/>
      <c r="D6" s="100"/>
      <c r="E6" s="117"/>
    </row>
    <row r="7" spans="1:5" ht="18" x14ac:dyDescent="0.25">
      <c r="A7" s="142" t="s">
        <v>2425</v>
      </c>
      <c r="B7" s="143"/>
      <c r="C7" s="143"/>
      <c r="D7" s="143"/>
      <c r="E7" s="144"/>
    </row>
    <row r="8" spans="1:5" ht="18" x14ac:dyDescent="0.25">
      <c r="A8" s="101" t="s">
        <v>15</v>
      </c>
      <c r="B8" s="102" t="s">
        <v>2426</v>
      </c>
      <c r="C8" s="101" t="s">
        <v>46</v>
      </c>
      <c r="D8" s="116" t="s">
        <v>2432</v>
      </c>
      <c r="E8" s="116" t="s">
        <v>2427</v>
      </c>
    </row>
    <row r="9" spans="1:5" ht="18" x14ac:dyDescent="0.25">
      <c r="A9" s="108" t="str">
        <f>VLOOKUP(B9,'[1]LISTADO ATM'!$A$2:$C$820,3,0)</f>
        <v>DISTRITO NACIONAL</v>
      </c>
      <c r="B9" s="128">
        <v>554</v>
      </c>
      <c r="C9" s="128" t="str">
        <f>VLOOKUP(B9,'[1]LISTADO ATM'!$A$2:$B$820,2,0)</f>
        <v xml:space="preserve">ATM Oficina Isabel La Católica I </v>
      </c>
      <c r="D9" s="120" t="s">
        <v>2496</v>
      </c>
      <c r="E9" s="129">
        <v>335820838</v>
      </c>
    </row>
    <row r="10" spans="1:5" ht="18" x14ac:dyDescent="0.25">
      <c r="A10" s="108" t="str">
        <f>VLOOKUP(B10,'[1]LISTADO ATM'!$A$2:$C$820,3,0)</f>
        <v>NORTE</v>
      </c>
      <c r="B10" s="128">
        <v>712</v>
      </c>
      <c r="C10" s="128" t="str">
        <f>VLOOKUP(B10,'[1]LISTADO ATM'!$A$2:$B$820,2,0)</f>
        <v xml:space="preserve">ATM Oficina Imbert </v>
      </c>
      <c r="D10" s="120" t="s">
        <v>2496</v>
      </c>
      <c r="E10" s="129">
        <v>335820852</v>
      </c>
    </row>
    <row r="11" spans="1:5" ht="18" x14ac:dyDescent="0.25">
      <c r="A11" s="108" t="str">
        <f>VLOOKUP(B11,'[1]LISTADO ATM'!$A$2:$C$820,3,0)</f>
        <v>ESTE</v>
      </c>
      <c r="B11" s="128">
        <v>268</v>
      </c>
      <c r="C11" s="128" t="str">
        <f>VLOOKUP(B11,'[1]LISTADO ATM'!$A$2:$B$820,2,0)</f>
        <v xml:space="preserve">ATM Autobanco La Altagracia (Higuey) </v>
      </c>
      <c r="D11" s="120" t="s">
        <v>2496</v>
      </c>
      <c r="E11" s="129">
        <v>335820935</v>
      </c>
    </row>
    <row r="12" spans="1:5" ht="18" x14ac:dyDescent="0.25">
      <c r="A12" s="108" t="str">
        <f>VLOOKUP(B12,'[1]LISTADO ATM'!$A$2:$C$820,3,0)</f>
        <v>NORTE</v>
      </c>
      <c r="B12" s="128">
        <v>903</v>
      </c>
      <c r="C12" s="128" t="str">
        <f>VLOOKUP(B12,'[1]LISTADO ATM'!$A$2:$B$820,2,0)</f>
        <v xml:space="preserve">ATM Oficina La Vega Real I </v>
      </c>
      <c r="D12" s="120" t="s">
        <v>2496</v>
      </c>
      <c r="E12" s="129" t="s">
        <v>2512</v>
      </c>
    </row>
    <row r="13" spans="1:5" ht="18" x14ac:dyDescent="0.25">
      <c r="A13" s="108" t="str">
        <f>VLOOKUP(B13,'[1]LISTADO ATM'!$A$2:$C$820,3,0)</f>
        <v>DISTRITO NACIONAL</v>
      </c>
      <c r="B13" s="128">
        <v>494</v>
      </c>
      <c r="C13" s="128" t="str">
        <f>VLOOKUP(B13,'[1]LISTADO ATM'!$A$2:$B$820,2,0)</f>
        <v xml:space="preserve">ATM Oficina Blue Mall </v>
      </c>
      <c r="D13" s="120" t="s">
        <v>2496</v>
      </c>
      <c r="E13" s="129">
        <v>335820761</v>
      </c>
    </row>
    <row r="14" spans="1:5" ht="18" x14ac:dyDescent="0.25">
      <c r="A14" s="108" t="str">
        <f>VLOOKUP(B14,'[1]LISTADO ATM'!$A$2:$C$820,3,0)</f>
        <v>DISTRITO NACIONAL</v>
      </c>
      <c r="B14" s="128">
        <v>566</v>
      </c>
      <c r="C14" s="128" t="str">
        <f>VLOOKUP(B14,'[1]LISTADO ATM'!$A$2:$B$820,2,0)</f>
        <v xml:space="preserve">ATM Hiper Olé Aut. Duarte </v>
      </c>
      <c r="D14" s="120" t="s">
        <v>2496</v>
      </c>
      <c r="E14" s="129">
        <v>335820860</v>
      </c>
    </row>
    <row r="15" spans="1:5" ht="18" x14ac:dyDescent="0.25">
      <c r="A15" s="108" t="str">
        <f>VLOOKUP(B15,'[1]LISTADO ATM'!$A$2:$C$820,3,0)</f>
        <v>DISTRITO NACIONAL</v>
      </c>
      <c r="B15" s="128">
        <v>698</v>
      </c>
      <c r="C15" s="128" t="str">
        <f>VLOOKUP(B15,'[1]LISTADO ATM'!$A$2:$B$820,2,0)</f>
        <v>ATM Parador Bellamar</v>
      </c>
      <c r="D15" s="120" t="s">
        <v>2496</v>
      </c>
      <c r="E15" s="129">
        <v>335820946</v>
      </c>
    </row>
    <row r="16" spans="1:5" ht="18" x14ac:dyDescent="0.25">
      <c r="A16" s="108" t="str">
        <f>VLOOKUP(B16,'[1]LISTADO ATM'!$A$2:$C$820,3,0)</f>
        <v>DISTRITO NACIONAL</v>
      </c>
      <c r="B16" s="128">
        <v>721</v>
      </c>
      <c r="C16" s="128" t="str">
        <f>VLOOKUP(B16,'[1]LISTADO ATM'!$A$2:$B$820,2,0)</f>
        <v xml:space="preserve">ATM Oficina Charles de Gaulle II </v>
      </c>
      <c r="D16" s="120" t="s">
        <v>2496</v>
      </c>
      <c r="E16" s="129">
        <v>335820950</v>
      </c>
    </row>
    <row r="17" spans="1:5" ht="18" x14ac:dyDescent="0.25">
      <c r="A17" s="108" t="str">
        <f>VLOOKUP(B17,'[1]LISTADO ATM'!$A$2:$C$820,3,0)</f>
        <v>DISTRITO NACIONAL</v>
      </c>
      <c r="B17" s="128">
        <v>325</v>
      </c>
      <c r="C17" s="128" t="str">
        <f>VLOOKUP(B17,'[1]LISTADO ATM'!$A$2:$B$820,2,0)</f>
        <v>ATM Casa Edwin</v>
      </c>
      <c r="D17" s="120" t="s">
        <v>2496</v>
      </c>
      <c r="E17" s="129" t="s">
        <v>2515</v>
      </c>
    </row>
    <row r="18" spans="1:5" ht="18" x14ac:dyDescent="0.25">
      <c r="A18" s="108" t="str">
        <f>VLOOKUP(B18,'[1]LISTADO ATM'!$A$2:$C$820,3,0)</f>
        <v>DISTRITO NACIONAL</v>
      </c>
      <c r="B18" s="128">
        <v>235</v>
      </c>
      <c r="C18" s="128" t="str">
        <f>VLOOKUP(B18,'[1]LISTADO ATM'!$A$2:$B$820,2,0)</f>
        <v xml:space="preserve">ATM Oficina Multicentro La Sirena San Isidro </v>
      </c>
      <c r="D18" s="120" t="s">
        <v>2496</v>
      </c>
      <c r="E18" s="129" t="s">
        <v>2521</v>
      </c>
    </row>
    <row r="19" spans="1:5" ht="18" x14ac:dyDescent="0.25">
      <c r="A19" s="108" t="str">
        <f>VLOOKUP(B19,'[1]LISTADO ATM'!$A$2:$C$820,3,0)</f>
        <v>ESTE</v>
      </c>
      <c r="B19" s="128">
        <v>742</v>
      </c>
      <c r="C19" s="128" t="str">
        <f>VLOOKUP(B19,'[1]LISTADO ATM'!$A$2:$B$820,2,0)</f>
        <v xml:space="preserve">ATM Oficina Plaza del Rey (La Romana) </v>
      </c>
      <c r="D19" s="120" t="s">
        <v>2496</v>
      </c>
      <c r="E19" s="129" t="s">
        <v>2531</v>
      </c>
    </row>
    <row r="20" spans="1:5" ht="18" x14ac:dyDescent="0.25">
      <c r="A20" s="108" t="str">
        <f>VLOOKUP(B20,'[1]LISTADO ATM'!$A$2:$C$820,3,0)</f>
        <v>DISTRITO NACIONAL</v>
      </c>
      <c r="B20" s="128">
        <v>338</v>
      </c>
      <c r="C20" s="128" t="str">
        <f>VLOOKUP(B20,'[1]LISTADO ATM'!$A$2:$B$820,2,0)</f>
        <v>ATM S/M Aprezio Pantoja</v>
      </c>
      <c r="D20" s="120" t="s">
        <v>2496</v>
      </c>
      <c r="E20" s="129" t="s">
        <v>2530</v>
      </c>
    </row>
    <row r="21" spans="1:5" ht="18" x14ac:dyDescent="0.25">
      <c r="A21" s="108" t="str">
        <f>VLOOKUP(B21,'[1]LISTADO ATM'!$A$2:$C$820,3,0)</f>
        <v>NORTE</v>
      </c>
      <c r="B21" s="128">
        <v>760</v>
      </c>
      <c r="C21" s="128" t="str">
        <f>VLOOKUP(B21,'[1]LISTADO ATM'!$A$2:$B$820,2,0)</f>
        <v xml:space="preserve">ATM UNP Cruce Guayacanes (Mao) </v>
      </c>
      <c r="D21" s="120" t="s">
        <v>2496</v>
      </c>
      <c r="E21" s="129" t="s">
        <v>2528</v>
      </c>
    </row>
    <row r="22" spans="1:5" ht="18" x14ac:dyDescent="0.25">
      <c r="A22" s="108" t="str">
        <f>VLOOKUP(B22,'[1]LISTADO ATM'!$A$2:$C$820,3,0)</f>
        <v>DISTRITO NACIONAL</v>
      </c>
      <c r="B22" s="128">
        <v>183</v>
      </c>
      <c r="C22" s="128" t="str">
        <f>VLOOKUP(B22,'[1]LISTADO ATM'!$A$2:$B$820,2,0)</f>
        <v>ATM Estación Nativa Km. 22 Aut. Duarte.</v>
      </c>
      <c r="D22" s="120" t="s">
        <v>2496</v>
      </c>
      <c r="E22" s="129" t="s">
        <v>2543</v>
      </c>
    </row>
    <row r="23" spans="1:5" ht="18" x14ac:dyDescent="0.25">
      <c r="A23" s="108" t="str">
        <f>VLOOKUP(B23,'[1]LISTADO ATM'!$A$2:$C$820,3,0)</f>
        <v>NORTE</v>
      </c>
      <c r="B23" s="128">
        <v>119</v>
      </c>
      <c r="C23" s="128" t="str">
        <f>VLOOKUP(B23,'[1]LISTADO ATM'!$A$2:$B$820,2,0)</f>
        <v>ATM Oficina La Barranquita</v>
      </c>
      <c r="D23" s="120" t="s">
        <v>2496</v>
      </c>
      <c r="E23" s="129" t="s">
        <v>2535</v>
      </c>
    </row>
    <row r="24" spans="1:5" ht="18" x14ac:dyDescent="0.25">
      <c r="A24" s="108" t="str">
        <f>VLOOKUP(B24,'[1]LISTADO ATM'!$A$2:$C$820,3,0)</f>
        <v>SUR</v>
      </c>
      <c r="B24" s="128">
        <v>881</v>
      </c>
      <c r="C24" s="128" t="str">
        <f>VLOOKUP(B24,'[1]LISTADO ATM'!$A$2:$B$820,2,0)</f>
        <v xml:space="preserve">ATM UNP Yaguate (San Cristóbal) </v>
      </c>
      <c r="D24" s="120" t="s">
        <v>2496</v>
      </c>
      <c r="E24" s="129" t="s">
        <v>2533</v>
      </c>
    </row>
    <row r="25" spans="1:5" ht="18" x14ac:dyDescent="0.25">
      <c r="A25" s="108" t="str">
        <f>VLOOKUP(B25,'[1]LISTADO ATM'!$A$2:$C$820,3,0)</f>
        <v>DISTRITO NACIONAL</v>
      </c>
      <c r="B25" s="128">
        <v>314</v>
      </c>
      <c r="C25" s="128" t="str">
        <f>VLOOKUP(B25,'[1]LISTADO ATM'!$A$2:$B$820,2,0)</f>
        <v xml:space="preserve">ATM UNP Cambita Garabito (San Cristóbal) </v>
      </c>
      <c r="D25" s="120" t="s">
        <v>2496</v>
      </c>
      <c r="E25" s="129">
        <v>335820882</v>
      </c>
    </row>
    <row r="26" spans="1:5" ht="18" x14ac:dyDescent="0.25">
      <c r="A26" s="108" t="str">
        <f>VLOOKUP(B26,'[1]LISTADO ATM'!$A$2:$C$820,3,0)</f>
        <v>DISTRITO NACIONAL</v>
      </c>
      <c r="B26" s="128">
        <v>37</v>
      </c>
      <c r="C26" s="128" t="str">
        <f>VLOOKUP(B26,'[1]LISTADO ATM'!$A$2:$B$820,2,0)</f>
        <v xml:space="preserve">ATM Oficina Villa Mella </v>
      </c>
      <c r="D26" s="120" t="s">
        <v>2496</v>
      </c>
      <c r="E26" s="129" t="s">
        <v>2522</v>
      </c>
    </row>
    <row r="27" spans="1:5" ht="18" x14ac:dyDescent="0.25">
      <c r="A27" s="108" t="str">
        <f>VLOOKUP(B27,'[1]LISTADO ATM'!$A$2:$C$820,3,0)</f>
        <v>ESTE</v>
      </c>
      <c r="B27" s="128">
        <v>211</v>
      </c>
      <c r="C27" s="128" t="str">
        <f>VLOOKUP(B27,'[1]LISTADO ATM'!$A$2:$B$820,2,0)</f>
        <v xml:space="preserve">ATM Oficina La Romana I </v>
      </c>
      <c r="D27" s="130" t="s">
        <v>2496</v>
      </c>
      <c r="E27" s="129">
        <v>335820887</v>
      </c>
    </row>
    <row r="28" spans="1:5" ht="18" x14ac:dyDescent="0.25">
      <c r="A28" s="108" t="str">
        <f>VLOOKUP(B28,'[1]LISTADO ATM'!$A$2:$C$820,3,0)</f>
        <v>SUR</v>
      </c>
      <c r="B28" s="128">
        <v>6</v>
      </c>
      <c r="C28" s="128" t="str">
        <f>VLOOKUP(B28,'[1]LISTADO ATM'!$A$2:$B$820,2,0)</f>
        <v xml:space="preserve">ATM Plaza WAO San Juan </v>
      </c>
      <c r="D28" s="130" t="s">
        <v>2496</v>
      </c>
      <c r="E28" s="129">
        <v>335820934</v>
      </c>
    </row>
    <row r="29" spans="1:5" ht="18" x14ac:dyDescent="0.25">
      <c r="A29" s="108" t="str">
        <f>VLOOKUP(B29,'[1]LISTADO ATM'!$A$2:$C$820,3,0)</f>
        <v>DISTRITO NACIONAL</v>
      </c>
      <c r="B29" s="128">
        <v>911</v>
      </c>
      <c r="C29" s="128" t="str">
        <f>VLOOKUP(B29,'[1]LISTADO ATM'!$A$2:$B$820,2,0)</f>
        <v xml:space="preserve">ATM Oficina Venezuela II </v>
      </c>
      <c r="D29" s="130" t="s">
        <v>2496</v>
      </c>
      <c r="E29" s="129" t="s">
        <v>2520</v>
      </c>
    </row>
    <row r="30" spans="1:5" ht="18" x14ac:dyDescent="0.25">
      <c r="A30" s="108" t="str">
        <f>VLOOKUP(B30,'[1]LISTADO ATM'!$A$2:$C$820,3,0)</f>
        <v>DISTRITO NACIONAL</v>
      </c>
      <c r="B30" s="128">
        <v>938</v>
      </c>
      <c r="C30" s="128" t="str">
        <f>VLOOKUP(B30,'[1]LISTADO ATM'!$A$2:$B$820,2,0)</f>
        <v xml:space="preserve">ATM Autobanco Oficina Filadelfia Plaza </v>
      </c>
      <c r="D30" s="130" t="s">
        <v>2496</v>
      </c>
      <c r="E30" s="129" t="s">
        <v>2519</v>
      </c>
    </row>
    <row r="31" spans="1:5" ht="18" x14ac:dyDescent="0.25">
      <c r="A31" s="108" t="str">
        <f>VLOOKUP(B31,'[1]LISTADO ATM'!$A$2:$C$820,3,0)</f>
        <v>DISTRITO NACIONAL</v>
      </c>
      <c r="B31" s="128">
        <v>714</v>
      </c>
      <c r="C31" s="128" t="str">
        <f>VLOOKUP(B31,'[1]LISTADO ATM'!$A$2:$B$820,2,0)</f>
        <v xml:space="preserve">ATM Hospital de Herrera </v>
      </c>
      <c r="D31" s="130" t="s">
        <v>2496</v>
      </c>
      <c r="E31" s="129" t="s">
        <v>2518</v>
      </c>
    </row>
    <row r="32" spans="1:5" ht="18" x14ac:dyDescent="0.25">
      <c r="A32" s="108" t="str">
        <f>VLOOKUP(B32,'[1]LISTADO ATM'!$A$2:$C$820,3,0)</f>
        <v>DISTRITO NACIONAL</v>
      </c>
      <c r="B32" s="128">
        <v>572</v>
      </c>
      <c r="C32" s="128" t="str">
        <f>VLOOKUP(B32,'[1]LISTADO ATM'!$A$2:$B$820,2,0)</f>
        <v xml:space="preserve">ATM Olé Ovando </v>
      </c>
      <c r="D32" s="130" t="s">
        <v>2496</v>
      </c>
      <c r="E32" s="129" t="s">
        <v>2517</v>
      </c>
    </row>
    <row r="33" spans="1:5" ht="18" x14ac:dyDescent="0.25">
      <c r="A33" s="108" t="str">
        <f>VLOOKUP(B33,'[1]LISTADO ATM'!$A$2:$C$820,3,0)</f>
        <v>DISTRITO NACIONAL</v>
      </c>
      <c r="B33" s="128">
        <v>577</v>
      </c>
      <c r="C33" s="128" t="str">
        <f>VLOOKUP(B33,'[1]LISTADO ATM'!$A$2:$B$820,2,0)</f>
        <v xml:space="preserve">ATM Olé Ave. Duarte </v>
      </c>
      <c r="D33" s="130" t="s">
        <v>2496</v>
      </c>
      <c r="E33" s="129" t="s">
        <v>2516</v>
      </c>
    </row>
    <row r="34" spans="1:5" ht="18" x14ac:dyDescent="0.25">
      <c r="A34" s="108" t="str">
        <f>VLOOKUP(B34,'[1]LISTADO ATM'!$A$2:$C$820,3,0)</f>
        <v>ESTE</v>
      </c>
      <c r="B34" s="128">
        <v>521</v>
      </c>
      <c r="C34" s="128" t="str">
        <f>VLOOKUP(B34,'[1]LISTADO ATM'!$A$2:$B$820,2,0)</f>
        <v xml:space="preserve">ATM UNP Bayahibe (La Romana) </v>
      </c>
      <c r="D34" s="130" t="s">
        <v>2496</v>
      </c>
      <c r="E34" s="129" t="s">
        <v>2532</v>
      </c>
    </row>
    <row r="35" spans="1:5" ht="18" x14ac:dyDescent="0.25">
      <c r="A35" s="108" t="str">
        <f>VLOOKUP(B35,'[1]LISTADO ATM'!$A$2:$C$820,3,0)</f>
        <v>DISTRITO NACIONAL</v>
      </c>
      <c r="B35" s="128">
        <v>971</v>
      </c>
      <c r="C35" s="128" t="str">
        <f>VLOOKUP(B35,'[1]LISTADO ATM'!$A$2:$B$820,2,0)</f>
        <v xml:space="preserve">ATM Club Banreservas I </v>
      </c>
      <c r="D35" s="130" t="s">
        <v>2496</v>
      </c>
      <c r="E35" s="129">
        <v>335820859</v>
      </c>
    </row>
    <row r="36" spans="1:5" ht="18" x14ac:dyDescent="0.25">
      <c r="A36" s="108" t="str">
        <f>VLOOKUP(B36,'[1]LISTADO ATM'!$A$2:$C$820,3,0)</f>
        <v>SUR</v>
      </c>
      <c r="B36" s="128">
        <v>45</v>
      </c>
      <c r="C36" s="128" t="str">
        <f>VLOOKUP(B36,'[1]LISTADO ATM'!$A$2:$B$820,2,0)</f>
        <v xml:space="preserve">ATM Oficina Tamayo </v>
      </c>
      <c r="D36" s="130" t="s">
        <v>2496</v>
      </c>
      <c r="E36" s="129">
        <v>335822540</v>
      </c>
    </row>
    <row r="37" spans="1:5" ht="18.75" thickBot="1" x14ac:dyDescent="0.3">
      <c r="A37" s="105" t="s">
        <v>2428</v>
      </c>
      <c r="B37" s="110">
        <f>COUNT(B9:B36)</f>
        <v>28</v>
      </c>
      <c r="C37" s="145"/>
      <c r="D37" s="146"/>
      <c r="E37" s="147"/>
    </row>
    <row r="38" spans="1:5" ht="15.75" thickBot="1" x14ac:dyDescent="0.3">
      <c r="E38" s="107"/>
    </row>
    <row r="39" spans="1:5" ht="18.75" thickBot="1" x14ac:dyDescent="0.3">
      <c r="A39" s="148" t="s">
        <v>2430</v>
      </c>
      <c r="B39" s="149"/>
      <c r="C39" s="149"/>
      <c r="D39" s="149"/>
      <c r="E39" s="150"/>
    </row>
    <row r="40" spans="1:5" ht="18" x14ac:dyDescent="0.25">
      <c r="A40" s="101" t="s">
        <v>15</v>
      </c>
      <c r="B40" s="102" t="s">
        <v>2426</v>
      </c>
      <c r="C40" s="102" t="s">
        <v>46</v>
      </c>
      <c r="D40" s="102" t="s">
        <v>2432</v>
      </c>
      <c r="E40" s="102" t="s">
        <v>2427</v>
      </c>
    </row>
    <row r="41" spans="1:5" ht="18" x14ac:dyDescent="0.25">
      <c r="A41" s="108" t="str">
        <f>VLOOKUP(B41,'[1]LISTADO ATM'!$A$2:$C$820,3,0)</f>
        <v>SUR</v>
      </c>
      <c r="B41" s="128">
        <v>870</v>
      </c>
      <c r="C41" s="128" t="str">
        <f>VLOOKUP(B41,'[1]LISTADO ATM'!$A$2:$B$820,2,0)</f>
        <v xml:space="preserve">ATM Willbes Dominicana (Barahona) </v>
      </c>
      <c r="D41" s="131" t="s">
        <v>2454</v>
      </c>
      <c r="E41" s="129">
        <v>335820721</v>
      </c>
    </row>
    <row r="42" spans="1:5" ht="18" x14ac:dyDescent="0.25">
      <c r="A42" s="108" t="str">
        <f>VLOOKUP(B42,'[1]LISTADO ATM'!$A$2:$C$820,3,0)</f>
        <v>SUR</v>
      </c>
      <c r="B42" s="128">
        <v>252</v>
      </c>
      <c r="C42" s="128" t="str">
        <f>VLOOKUP(B42,'[1]LISTADO ATM'!$A$2:$B$820,2,0)</f>
        <v xml:space="preserve">ATM Banco Agrícola (Barahona) </v>
      </c>
      <c r="D42" s="131" t="s">
        <v>2454</v>
      </c>
      <c r="E42" s="129">
        <v>335820870</v>
      </c>
    </row>
    <row r="43" spans="1:5" ht="18" x14ac:dyDescent="0.25">
      <c r="A43" s="108" t="str">
        <f>VLOOKUP(B43,'[1]LISTADO ATM'!$A$2:$C$820,3,0)</f>
        <v>DISTRITO NACIONAL</v>
      </c>
      <c r="B43" s="128">
        <v>32</v>
      </c>
      <c r="C43" s="128" t="str">
        <f>VLOOKUP(B43,'[1]LISTADO ATM'!$A$2:$B$820,2,0)</f>
        <v xml:space="preserve">ATM Oficina San Martín II </v>
      </c>
      <c r="D43" s="131" t="s">
        <v>2454</v>
      </c>
      <c r="E43" s="129">
        <v>335820937</v>
      </c>
    </row>
    <row r="44" spans="1:5" ht="18" x14ac:dyDescent="0.25">
      <c r="A44" s="108" t="str">
        <f>VLOOKUP(B44,'[1]LISTADO ATM'!$A$2:$C$820,3,0)</f>
        <v>SUR</v>
      </c>
      <c r="B44" s="128">
        <v>783</v>
      </c>
      <c r="C44" s="128" t="str">
        <f>VLOOKUP(B44,'[1]LISTADO ATM'!$A$2:$B$820,2,0)</f>
        <v xml:space="preserve">ATM Autobanco Alfa y Omega (Barahona) </v>
      </c>
      <c r="D44" s="131" t="s">
        <v>2454</v>
      </c>
      <c r="E44" s="129" t="s">
        <v>2514</v>
      </c>
    </row>
    <row r="45" spans="1:5" ht="18" x14ac:dyDescent="0.25">
      <c r="A45" s="108" t="str">
        <f>VLOOKUP(B45,'[1]LISTADO ATM'!$A$2:$C$820,3,0)</f>
        <v>SUR</v>
      </c>
      <c r="B45" s="128">
        <v>984</v>
      </c>
      <c r="C45" s="128" t="str">
        <f>VLOOKUP(B45,'[1]LISTADO ATM'!$A$2:$B$820,2,0)</f>
        <v xml:space="preserve">ATM Oficina Neiba II </v>
      </c>
      <c r="D45" s="131" t="s">
        <v>2454</v>
      </c>
      <c r="E45" s="129" t="s">
        <v>2513</v>
      </c>
    </row>
    <row r="46" spans="1:5" ht="18" x14ac:dyDescent="0.25">
      <c r="A46" s="108" t="str">
        <f>VLOOKUP(B46,'[1]LISTADO ATM'!$A$2:$C$820,3,0)</f>
        <v>SUR</v>
      </c>
      <c r="B46" s="128">
        <v>182</v>
      </c>
      <c r="C46" s="128" t="str">
        <f>VLOOKUP(B46,'[1]LISTADO ATM'!$A$2:$B$820,2,0)</f>
        <v xml:space="preserve">ATM Barahona Comb </v>
      </c>
      <c r="D46" s="131" t="s">
        <v>2454</v>
      </c>
      <c r="E46" s="129" t="s">
        <v>2529</v>
      </c>
    </row>
    <row r="47" spans="1:5" ht="18" x14ac:dyDescent="0.25">
      <c r="A47" s="108" t="str">
        <f>VLOOKUP(B47,'[1]LISTADO ATM'!$A$2:$C$820,3,0)</f>
        <v>NORTE</v>
      </c>
      <c r="B47" s="128">
        <v>965</v>
      </c>
      <c r="C47" s="128" t="str">
        <f>VLOOKUP(B47,'[1]LISTADO ATM'!$A$2:$B$820,2,0)</f>
        <v xml:space="preserve">ATM S/M La Fuente FUN (Santiago) </v>
      </c>
      <c r="D47" s="131" t="s">
        <v>2454</v>
      </c>
      <c r="E47" s="129" t="s">
        <v>2534</v>
      </c>
    </row>
    <row r="48" spans="1:5" ht="18" x14ac:dyDescent="0.25">
      <c r="A48" s="108" t="str">
        <f>VLOOKUP(B48,'[1]LISTADO ATM'!$A$2:$C$820,3,0)</f>
        <v>ESTE</v>
      </c>
      <c r="B48" s="128">
        <v>121</v>
      </c>
      <c r="C48" s="128" t="str">
        <f>VLOOKUP(B48,'[1]LISTADO ATM'!$A$2:$B$820,2,0)</f>
        <v xml:space="preserve">ATM Oficina Bayaguana </v>
      </c>
      <c r="D48" s="131" t="s">
        <v>2454</v>
      </c>
      <c r="E48" s="129">
        <v>335822507</v>
      </c>
    </row>
    <row r="49" spans="1:5" ht="18" x14ac:dyDescent="0.25">
      <c r="A49" s="108" t="str">
        <f>VLOOKUP(B49,'[1]LISTADO ATM'!$A$2:$C$820,3,0)</f>
        <v>NORTE</v>
      </c>
      <c r="B49" s="128">
        <v>154</v>
      </c>
      <c r="C49" s="128" t="str">
        <f>VLOOKUP(B49,'[1]LISTADO ATM'!$A$2:$B$820,2,0)</f>
        <v xml:space="preserve">ATM Oficina Sánchez </v>
      </c>
      <c r="D49" s="131" t="s">
        <v>2454</v>
      </c>
      <c r="E49" s="129">
        <v>335822515</v>
      </c>
    </row>
    <row r="50" spans="1:5" ht="18" x14ac:dyDescent="0.25">
      <c r="A50" s="108" t="str">
        <f>VLOOKUP(B50,'[1]LISTADO ATM'!$A$2:$C$820,3,0)</f>
        <v>NORTE</v>
      </c>
      <c r="B50" s="128">
        <v>746</v>
      </c>
      <c r="C50" s="128" t="str">
        <f>VLOOKUP(B50,'[1]LISTADO ATM'!$A$2:$B$820,2,0)</f>
        <v xml:space="preserve">ATM Oficina Las Terrenas </v>
      </c>
      <c r="D50" s="131" t="s">
        <v>2454</v>
      </c>
      <c r="E50" s="129">
        <v>335822606</v>
      </c>
    </row>
    <row r="51" spans="1:5" ht="18" x14ac:dyDescent="0.25">
      <c r="A51" s="108" t="str">
        <f>VLOOKUP(B51,'[1]LISTADO ATM'!$A$2:$C$820,3,0)</f>
        <v>DISTRITO NACIONAL</v>
      </c>
      <c r="B51" s="128">
        <v>54</v>
      </c>
      <c r="C51" s="128" t="str">
        <f>VLOOKUP(B51,'[1]LISTADO ATM'!$A$2:$B$820,2,0)</f>
        <v xml:space="preserve">ATM Autoservicio Galería 360 </v>
      </c>
      <c r="D51" s="131" t="s">
        <v>2454</v>
      </c>
      <c r="E51" s="129">
        <v>335822640</v>
      </c>
    </row>
    <row r="52" spans="1:5" ht="18" x14ac:dyDescent="0.25">
      <c r="A52" s="108" t="str">
        <f>VLOOKUP(B52,'[1]LISTADO ATM'!$A$2:$C$820,3,0)</f>
        <v>ESTE</v>
      </c>
      <c r="B52" s="128">
        <v>480</v>
      </c>
      <c r="C52" s="128" t="str">
        <f>VLOOKUP(B52,'[1]LISTADO ATM'!$A$2:$B$820,2,0)</f>
        <v>ATM UNP Farmaconal Higuey</v>
      </c>
      <c r="D52" s="131" t="s">
        <v>2454</v>
      </c>
      <c r="E52" s="129">
        <v>335822611</v>
      </c>
    </row>
    <row r="53" spans="1:5" ht="18" x14ac:dyDescent="0.25">
      <c r="A53" s="108" t="str">
        <f>VLOOKUP(B53,'[1]LISTADO ATM'!$A$2:$C$820,3,0)</f>
        <v>DISTRITO NACIONAL</v>
      </c>
      <c r="B53" s="128">
        <v>793</v>
      </c>
      <c r="C53" s="128" t="str">
        <f>VLOOKUP(B53,'[1]LISTADO ATM'!$A$2:$B$820,2,0)</f>
        <v xml:space="preserve">ATM Centro de Caja Agora Mall </v>
      </c>
      <c r="D53" s="131" t="s">
        <v>2454</v>
      </c>
      <c r="E53" s="129">
        <v>335822693</v>
      </c>
    </row>
    <row r="54" spans="1:5" ht="18" x14ac:dyDescent="0.25">
      <c r="A54" s="108" t="str">
        <f>VLOOKUP(B54,'[1]LISTADO ATM'!$A$2:$C$820,3,0)</f>
        <v>SUR</v>
      </c>
      <c r="B54" s="128">
        <v>403</v>
      </c>
      <c r="C54" s="128" t="str">
        <f>VLOOKUP(B54,'[1]LISTADO ATM'!$A$2:$B$820,2,0)</f>
        <v xml:space="preserve">ATM Oficina Vicente Noble </v>
      </c>
      <c r="D54" s="131" t="s">
        <v>2454</v>
      </c>
      <c r="E54" s="129">
        <v>335822694</v>
      </c>
    </row>
    <row r="55" spans="1:5" ht="18" x14ac:dyDescent="0.25">
      <c r="A55" s="108" t="str">
        <f>VLOOKUP(B55,'[1]LISTADO ATM'!$A$2:$C$820,3,0)</f>
        <v>SUR</v>
      </c>
      <c r="B55" s="128">
        <v>592</v>
      </c>
      <c r="C55" s="128" t="str">
        <f>VLOOKUP(B55,'[1]LISTADO ATM'!$A$2:$B$820,2,0)</f>
        <v xml:space="preserve">ATM Centro de Caja San Cristóbal I </v>
      </c>
      <c r="D55" s="131" t="s">
        <v>2454</v>
      </c>
      <c r="E55" s="129">
        <v>335822695</v>
      </c>
    </row>
    <row r="56" spans="1:5" ht="18" x14ac:dyDescent="0.25">
      <c r="A56" s="108" t="str">
        <f>VLOOKUP(B56,'[1]LISTADO ATM'!$A$2:$C$820,3,0)</f>
        <v>DISTRITO NACIONAL</v>
      </c>
      <c r="B56" s="128">
        <v>555</v>
      </c>
      <c r="C56" s="128" t="str">
        <f>VLOOKUP(B56,'[1]LISTADO ATM'!$A$2:$B$820,2,0)</f>
        <v xml:space="preserve">ATM Estación Shell Las Praderas </v>
      </c>
      <c r="D56" s="131" t="s">
        <v>2454</v>
      </c>
      <c r="E56" s="129">
        <v>335822696</v>
      </c>
    </row>
    <row r="57" spans="1:5" ht="18" x14ac:dyDescent="0.25">
      <c r="A57" s="108" t="str">
        <f>VLOOKUP(B57,'[1]LISTADO ATM'!$A$2:$C$820,3,0)</f>
        <v>SUR</v>
      </c>
      <c r="B57" s="128">
        <v>301</v>
      </c>
      <c r="C57" s="128" t="str">
        <f>VLOOKUP(B57,'[1]LISTADO ATM'!$A$2:$B$820,2,0)</f>
        <v xml:space="preserve">ATM UNP Alfa y Omega (Barahona) </v>
      </c>
      <c r="D57" s="131" t="s">
        <v>2454</v>
      </c>
      <c r="E57" s="129">
        <v>335822698</v>
      </c>
    </row>
    <row r="58" spans="1:5" ht="18" x14ac:dyDescent="0.25">
      <c r="A58" s="108" t="str">
        <f>VLOOKUP(B58,'[1]LISTADO ATM'!$A$2:$C$820,3,0)</f>
        <v>DISTRITO NACIONAL</v>
      </c>
      <c r="B58" s="128">
        <v>422</v>
      </c>
      <c r="C58" s="128" t="str">
        <f>VLOOKUP(B58,'[1]LISTADO ATM'!$A$2:$B$820,2,0)</f>
        <v xml:space="preserve">ATM Olé Manoguayabo </v>
      </c>
      <c r="D58" s="131" t="s">
        <v>2454</v>
      </c>
      <c r="E58" s="129">
        <v>335822699</v>
      </c>
    </row>
    <row r="59" spans="1:5" ht="18" x14ac:dyDescent="0.25">
      <c r="A59" s="108" t="str">
        <f>VLOOKUP(B59,'[1]LISTADO ATM'!$A$2:$C$820,3,0)</f>
        <v>DISTRITO NACIONAL</v>
      </c>
      <c r="B59" s="128">
        <v>684</v>
      </c>
      <c r="C59" s="128" t="str">
        <f>VLOOKUP(B59,'[1]LISTADO ATM'!$A$2:$B$820,2,0)</f>
        <v>ATM Estación Texaco Prolongación 27 Febrero</v>
      </c>
      <c r="D59" s="131" t="s">
        <v>2454</v>
      </c>
      <c r="E59" s="129">
        <v>335822702</v>
      </c>
    </row>
    <row r="60" spans="1:5" ht="18" x14ac:dyDescent="0.25">
      <c r="A60" s="108" t="str">
        <f>VLOOKUP(B60,'[1]LISTADO ATM'!$A$2:$C$820,3,0)</f>
        <v>DISTRITO NACIONAL</v>
      </c>
      <c r="B60" s="128">
        <v>377</v>
      </c>
      <c r="C60" s="128" t="str">
        <f>VLOOKUP(B60,'[1]LISTADO ATM'!$A$2:$B$820,2,0)</f>
        <v>ATM Estación del Metro Eduardo Brito</v>
      </c>
      <c r="D60" s="131" t="s">
        <v>2454</v>
      </c>
      <c r="E60" s="129">
        <v>335822703</v>
      </c>
    </row>
    <row r="61" spans="1:5" ht="18" x14ac:dyDescent="0.25">
      <c r="A61" s="108" t="str">
        <f>VLOOKUP(B61,'[1]LISTADO ATM'!$A$2:$C$820,3,0)</f>
        <v>NORTE</v>
      </c>
      <c r="B61" s="128">
        <v>837</v>
      </c>
      <c r="C61" s="128" t="str">
        <f>VLOOKUP(B61,'[1]LISTADO ATM'!$A$2:$B$820,2,0)</f>
        <v>ATM Estación Next Canabacoa</v>
      </c>
      <c r="D61" s="131" t="s">
        <v>2454</v>
      </c>
      <c r="E61" s="129">
        <v>335822704</v>
      </c>
    </row>
    <row r="62" spans="1:5" ht="18" x14ac:dyDescent="0.25">
      <c r="A62" s="108" t="str">
        <f>VLOOKUP(B62,'[1]LISTADO ATM'!$A$2:$C$820,3,0)</f>
        <v>NORTE</v>
      </c>
      <c r="B62" s="128">
        <v>157</v>
      </c>
      <c r="C62" s="128" t="str">
        <f>VLOOKUP(B62,'[1]LISTADO ATM'!$A$2:$B$820,2,0)</f>
        <v xml:space="preserve">ATM Oficina Samaná </v>
      </c>
      <c r="D62" s="131" t="s">
        <v>2454</v>
      </c>
      <c r="E62" s="129">
        <v>335822705</v>
      </c>
    </row>
    <row r="63" spans="1:5" ht="18" x14ac:dyDescent="0.25">
      <c r="A63" s="108" t="str">
        <f>VLOOKUP(B63,'[1]LISTADO ATM'!$A$2:$C$820,3,0)</f>
        <v>DISTRITO NACIONAL</v>
      </c>
      <c r="B63" s="132">
        <v>387</v>
      </c>
      <c r="C63" s="128" t="str">
        <f>VLOOKUP(B63,'[1]LISTADO ATM'!$A$2:$B$820,2,0)</f>
        <v xml:space="preserve">ATM S/M La Cadena San Vicente de Paul </v>
      </c>
      <c r="D63" s="131" t="s">
        <v>2454</v>
      </c>
      <c r="E63" s="129" t="s">
        <v>2593</v>
      </c>
    </row>
    <row r="64" spans="1:5" ht="18.75" thickBot="1" x14ac:dyDescent="0.3">
      <c r="A64" s="133" t="s">
        <v>2428</v>
      </c>
      <c r="B64" s="110">
        <f>COUNT(B41:B63)</f>
        <v>23</v>
      </c>
      <c r="C64" s="118"/>
      <c r="D64" s="118"/>
      <c r="E64" s="118"/>
    </row>
    <row r="65" spans="1:5" ht="15.75" thickBot="1" x14ac:dyDescent="0.3">
      <c r="E65" s="107"/>
    </row>
    <row r="66" spans="1:5" ht="18.75" thickBot="1" x14ac:dyDescent="0.3">
      <c r="A66" s="148" t="s">
        <v>2503</v>
      </c>
      <c r="B66" s="149"/>
      <c r="C66" s="149"/>
      <c r="D66" s="149"/>
      <c r="E66" s="150"/>
    </row>
    <row r="67" spans="1:5" ht="18" x14ac:dyDescent="0.25">
      <c r="A67" s="101" t="s">
        <v>15</v>
      </c>
      <c r="B67" s="102" t="s">
        <v>2426</v>
      </c>
      <c r="C67" s="102" t="s">
        <v>46</v>
      </c>
      <c r="D67" s="102" t="s">
        <v>2432</v>
      </c>
      <c r="E67" s="102" t="s">
        <v>2427</v>
      </c>
    </row>
    <row r="68" spans="1:5" ht="18" x14ac:dyDescent="0.25">
      <c r="A68" s="108" t="str">
        <f>VLOOKUP(B68,'[1]LISTADO ATM'!$A$2:$C$820,3,0)</f>
        <v>DISTRITO NACIONAL</v>
      </c>
      <c r="B68" s="128">
        <v>267</v>
      </c>
      <c r="C68" s="128" t="str">
        <f>VLOOKUP(B68,'[1]LISTADO ATM'!$A$2:$B$820,2,0)</f>
        <v xml:space="preserve">ATM Centro de Caja México </v>
      </c>
      <c r="D68" s="128" t="s">
        <v>2494</v>
      </c>
      <c r="E68" s="129" t="s">
        <v>2540</v>
      </c>
    </row>
    <row r="69" spans="1:5" ht="18" x14ac:dyDescent="0.25">
      <c r="A69" s="108" t="str">
        <f>VLOOKUP(B69,'[1]LISTADO ATM'!$A$2:$C$820,3,0)</f>
        <v>DISTRITO NACIONAL</v>
      </c>
      <c r="B69" s="128">
        <v>676</v>
      </c>
      <c r="C69" s="128" t="str">
        <f>VLOOKUP(B69,'[1]LISTADO ATM'!$A$2:$B$820,2,0)</f>
        <v>ATM S/M Bravo Colina Del Oeste</v>
      </c>
      <c r="D69" s="128" t="s">
        <v>2494</v>
      </c>
      <c r="E69" s="129" t="s">
        <v>2555</v>
      </c>
    </row>
    <row r="70" spans="1:5" ht="18" x14ac:dyDescent="0.25">
      <c r="A70" s="108" t="str">
        <f>VLOOKUP(B70,'[1]LISTADO ATM'!$A$2:$C$820,3,0)</f>
        <v>ESTE</v>
      </c>
      <c r="B70" s="128">
        <v>673</v>
      </c>
      <c r="C70" s="128" t="str">
        <f>VLOOKUP(B70,'[1]LISTADO ATM'!$A$2:$B$820,2,0)</f>
        <v>ATM Clínica Dr. Cruz Jiminián</v>
      </c>
      <c r="D70" s="128" t="s">
        <v>2494</v>
      </c>
      <c r="E70" s="129">
        <v>335822502</v>
      </c>
    </row>
    <row r="71" spans="1:5" ht="18" x14ac:dyDescent="0.25">
      <c r="A71" s="108" t="str">
        <f>VLOOKUP(B71,'[1]LISTADO ATM'!$A$2:$C$820,3,0)</f>
        <v>DISTRITO NACIONAL</v>
      </c>
      <c r="B71" s="128">
        <v>507</v>
      </c>
      <c r="C71" s="128" t="str">
        <f>VLOOKUP(B71,'[1]LISTADO ATM'!$A$2:$B$820,2,0)</f>
        <v>ATM Estación Sigma Boca Chica</v>
      </c>
      <c r="D71" s="128" t="s">
        <v>2494</v>
      </c>
      <c r="E71" s="129">
        <v>335822523</v>
      </c>
    </row>
    <row r="72" spans="1:5" ht="18" x14ac:dyDescent="0.25">
      <c r="A72" s="108" t="str">
        <f>VLOOKUP(B72,'[1]LISTADO ATM'!$A$2:$C$820,3,0)</f>
        <v>DISTRITO NACIONAL</v>
      </c>
      <c r="B72" s="128">
        <v>416</v>
      </c>
      <c r="C72" s="128" t="str">
        <f>VLOOKUP(B72,'[1]LISTADO ATM'!$A$2:$B$820,2,0)</f>
        <v xml:space="preserve">ATM Autobanco San Martín II </v>
      </c>
      <c r="D72" s="128" t="s">
        <v>2494</v>
      </c>
      <c r="E72" s="129" t="s">
        <v>2587</v>
      </c>
    </row>
    <row r="73" spans="1:5" ht="18" x14ac:dyDescent="0.25">
      <c r="A73" s="108" t="str">
        <f>VLOOKUP(B73,'[1]LISTADO ATM'!$A$2:$C$820,3,0)</f>
        <v>DISTRITO NACIONAL</v>
      </c>
      <c r="B73" s="132">
        <v>925</v>
      </c>
      <c r="C73" s="128" t="str">
        <f>VLOOKUP(B73,'[1]LISTADO ATM'!$A$2:$B$820,2,0)</f>
        <v xml:space="preserve">ATM Oficina Plaza Lama Av. 27 de Febrero </v>
      </c>
      <c r="D73" s="128" t="s">
        <v>2494</v>
      </c>
      <c r="E73" s="129" t="s">
        <v>2592</v>
      </c>
    </row>
    <row r="74" spans="1:5" ht="18.75" thickBot="1" x14ac:dyDescent="0.3">
      <c r="A74" s="105" t="s">
        <v>2428</v>
      </c>
      <c r="B74" s="110">
        <f>COUNT(B68:B73)</f>
        <v>6</v>
      </c>
      <c r="C74" s="118"/>
      <c r="D74" s="104"/>
      <c r="E74" s="119"/>
    </row>
    <row r="75" spans="1:5" ht="15.75" thickBot="1" x14ac:dyDescent="0.3">
      <c r="E75" s="107"/>
    </row>
    <row r="76" spans="1:5" ht="18.75" thickBot="1" x14ac:dyDescent="0.3">
      <c r="A76" s="154" t="s">
        <v>2429</v>
      </c>
      <c r="B76" s="155"/>
      <c r="D76" s="107"/>
      <c r="E76" s="107"/>
    </row>
    <row r="77" spans="1:5" ht="18.75" thickBot="1" x14ac:dyDescent="0.3">
      <c r="A77" s="156">
        <f>+B64+B74</f>
        <v>29</v>
      </c>
      <c r="B77" s="157"/>
    </row>
    <row r="78" spans="1:5" ht="15.75" thickBot="1" x14ac:dyDescent="0.3">
      <c r="E78" s="107"/>
    </row>
    <row r="79" spans="1:5" ht="18.75" thickBot="1" x14ac:dyDescent="0.3">
      <c r="A79" s="148" t="s">
        <v>2431</v>
      </c>
      <c r="B79" s="149"/>
      <c r="C79" s="149"/>
      <c r="D79" s="149"/>
      <c r="E79" s="150"/>
    </row>
    <row r="80" spans="1:5" ht="18" x14ac:dyDescent="0.25">
      <c r="A80" s="111" t="s">
        <v>15</v>
      </c>
      <c r="B80" s="106" t="s">
        <v>2426</v>
      </c>
      <c r="C80" s="106" t="s">
        <v>46</v>
      </c>
      <c r="D80" s="158" t="s">
        <v>2432</v>
      </c>
      <c r="E80" s="159"/>
    </row>
    <row r="81" spans="1:5" ht="18" x14ac:dyDescent="0.25">
      <c r="A81" s="128" t="str">
        <f>VLOOKUP(B81,'[1]LISTADO ATM'!$A$2:$C$820,3,0)</f>
        <v>DISTRITO NACIONAL</v>
      </c>
      <c r="B81" s="122">
        <v>575</v>
      </c>
      <c r="C81" s="128" t="str">
        <f>VLOOKUP(B81,'[1]LISTADO ATM'!$A$2:$B$820,2,0)</f>
        <v xml:space="preserve">ATM EDESUR Tiradentes </v>
      </c>
      <c r="D81" s="137" t="s">
        <v>2506</v>
      </c>
      <c r="E81" s="138"/>
    </row>
    <row r="82" spans="1:5" ht="18" x14ac:dyDescent="0.25">
      <c r="A82" s="128" t="str">
        <f>VLOOKUP(B82,'[1]LISTADO ATM'!$A$2:$C$820,3,0)</f>
        <v>DISTRITO NACIONAL</v>
      </c>
      <c r="B82" s="122">
        <v>443</v>
      </c>
      <c r="C82" s="128" t="str">
        <f>VLOOKUP(B82,'[1]LISTADO ATM'!$A$2:$B$820,2,0)</f>
        <v xml:space="preserve">ATM Edificio San Rafael </v>
      </c>
      <c r="D82" s="137" t="s">
        <v>2499</v>
      </c>
      <c r="E82" s="138"/>
    </row>
    <row r="83" spans="1:5" ht="18" x14ac:dyDescent="0.25">
      <c r="A83" s="128" t="str">
        <f>VLOOKUP(B83,'[1]LISTADO ATM'!$A$2:$C$820,3,0)</f>
        <v>DISTRITO NACIONAL</v>
      </c>
      <c r="B83" s="122">
        <v>722</v>
      </c>
      <c r="C83" s="128" t="str">
        <f>VLOOKUP(B83,'[1]LISTADO ATM'!$A$2:$B$820,2,0)</f>
        <v xml:space="preserve">ATM Oficina Charles de Gaulle III </v>
      </c>
      <c r="D83" s="137" t="s">
        <v>2506</v>
      </c>
      <c r="E83" s="138"/>
    </row>
    <row r="84" spans="1:5" ht="18" x14ac:dyDescent="0.25">
      <c r="A84" s="128" t="str">
        <f>VLOOKUP(B84,'[1]LISTADO ATM'!$A$2:$C$820,3,0)</f>
        <v>DISTRITO NACIONAL</v>
      </c>
      <c r="B84" s="122">
        <v>600</v>
      </c>
      <c r="C84" s="128" t="str">
        <f>VLOOKUP(B84,'[1]LISTADO ATM'!$A$2:$B$820,2,0)</f>
        <v>ATM S/M Bravo Hipica</v>
      </c>
      <c r="D84" s="137" t="s">
        <v>2507</v>
      </c>
      <c r="E84" s="138"/>
    </row>
    <row r="85" spans="1:5" ht="18" x14ac:dyDescent="0.25">
      <c r="A85" s="128" t="str">
        <f>VLOOKUP(B85,'[1]LISTADO ATM'!$A$2:$C$820,3,0)</f>
        <v>DISTRITO NACIONAL</v>
      </c>
      <c r="B85" s="122">
        <v>979</v>
      </c>
      <c r="C85" s="128" t="str">
        <f>VLOOKUP(B85,'[1]LISTADO ATM'!$A$2:$B$820,2,0)</f>
        <v xml:space="preserve">ATM Oficina Luperón I </v>
      </c>
      <c r="D85" s="137" t="s">
        <v>2499</v>
      </c>
      <c r="E85" s="138"/>
    </row>
    <row r="86" spans="1:5" ht="18" x14ac:dyDescent="0.25">
      <c r="A86" s="128" t="str">
        <f>VLOOKUP(B86,'[1]LISTADO ATM'!$A$2:$C$820,3,0)</f>
        <v>DISTRITO NACIONAL</v>
      </c>
      <c r="B86" s="122">
        <v>559</v>
      </c>
      <c r="C86" s="128" t="str">
        <f>VLOOKUP(B86,'[1]LISTADO ATM'!$A$2:$B$820,2,0)</f>
        <v xml:space="preserve">ATM UNP Metro I </v>
      </c>
      <c r="D86" s="137" t="s">
        <v>2499</v>
      </c>
      <c r="E86" s="138"/>
    </row>
    <row r="87" spans="1:5" ht="18" x14ac:dyDescent="0.25">
      <c r="A87" s="128" t="str">
        <f>VLOOKUP(B87,'[1]LISTADO ATM'!$A$2:$C$820,3,0)</f>
        <v>NORTE</v>
      </c>
      <c r="B87" s="122">
        <v>256</v>
      </c>
      <c r="C87" s="128" t="str">
        <f>VLOOKUP(B87,'[1]LISTADO ATM'!$A$2:$B$820,2,0)</f>
        <v xml:space="preserve">ATM Oficina Licey Al Medio </v>
      </c>
      <c r="D87" s="137" t="s">
        <v>2499</v>
      </c>
      <c r="E87" s="138"/>
    </row>
    <row r="88" spans="1:5" ht="18" x14ac:dyDescent="0.25">
      <c r="A88" s="128" t="str">
        <f>VLOOKUP(B88,'[1]LISTADO ATM'!$A$2:$C$820,3,0)</f>
        <v>SUR</v>
      </c>
      <c r="B88" s="122">
        <v>765</v>
      </c>
      <c r="C88" s="128" t="str">
        <f>VLOOKUP(B88,'[1]LISTADO ATM'!$A$2:$B$820,2,0)</f>
        <v xml:space="preserve">ATM Oficina Azua I </v>
      </c>
      <c r="D88" s="137" t="s">
        <v>2507</v>
      </c>
      <c r="E88" s="138"/>
    </row>
    <row r="89" spans="1:5" ht="18" x14ac:dyDescent="0.25">
      <c r="A89" s="128" t="str">
        <f>VLOOKUP(B89,'[1]LISTADO ATM'!$A$2:$C$820,3,0)</f>
        <v>DISTRITO NACIONAL</v>
      </c>
      <c r="B89" s="122">
        <v>571</v>
      </c>
      <c r="C89" s="128" t="str">
        <f>VLOOKUP(B89,'[1]LISTADO ATM'!$A$2:$B$820,2,0)</f>
        <v xml:space="preserve">ATM Hospital Central FF. AA. </v>
      </c>
      <c r="D89" s="137" t="s">
        <v>2499</v>
      </c>
      <c r="E89" s="138"/>
    </row>
    <row r="90" spans="1:5" ht="18" x14ac:dyDescent="0.25">
      <c r="A90" s="128" t="str">
        <f>VLOOKUP(B90,'[1]LISTADO ATM'!$A$2:$C$820,3,0)</f>
        <v>DISTRITO NACIONAL</v>
      </c>
      <c r="B90" s="122">
        <v>407</v>
      </c>
      <c r="C90" s="128" t="str">
        <f>VLOOKUP(B90,'[1]LISTADO ATM'!$A$2:$B$820,2,0)</f>
        <v xml:space="preserve">ATM Multicentro La Sirena Villa Mella </v>
      </c>
      <c r="D90" s="137" t="s">
        <v>2499</v>
      </c>
      <c r="E90" s="138"/>
    </row>
    <row r="91" spans="1:5" ht="18" x14ac:dyDescent="0.25">
      <c r="A91" s="128" t="str">
        <f>VLOOKUP(B91,'[1]LISTADO ATM'!$A$2:$C$820,3,0)</f>
        <v>ESTE</v>
      </c>
      <c r="B91" s="122">
        <v>660</v>
      </c>
      <c r="C91" s="128" t="str">
        <f>VLOOKUP(B91,'[1]LISTADO ATM'!$A$2:$B$820,2,0)</f>
        <v>ATM Oficina Romana Norte II</v>
      </c>
      <c r="D91" s="137" t="s">
        <v>2499</v>
      </c>
      <c r="E91" s="138"/>
    </row>
    <row r="92" spans="1:5" ht="18" x14ac:dyDescent="0.25">
      <c r="A92" s="128" t="str">
        <f>VLOOKUP(B92,'[1]LISTADO ATM'!$A$2:$C$820,3,0)</f>
        <v>NORTE</v>
      </c>
      <c r="B92" s="122">
        <v>747</v>
      </c>
      <c r="C92" s="128" t="str">
        <f>VLOOKUP(B92,'[1]LISTADO ATM'!$A$2:$B$820,2,0)</f>
        <v xml:space="preserve">ATM Club BR (Santiago) </v>
      </c>
      <c r="D92" s="137" t="s">
        <v>2499</v>
      </c>
      <c r="E92" s="138"/>
    </row>
    <row r="93" spans="1:5" ht="18" x14ac:dyDescent="0.25">
      <c r="A93" s="128" t="str">
        <f>VLOOKUP(B93,'[1]LISTADO ATM'!$A$2:$C$820,3,0)</f>
        <v>DISTRITO NACIONAL</v>
      </c>
      <c r="B93" s="128">
        <v>2</v>
      </c>
      <c r="C93" s="128" t="str">
        <f>VLOOKUP(B93,'[1]LISTADO ATM'!$A$2:$B$820,2,0)</f>
        <v>ATM Autoservicio Padre Castellano</v>
      </c>
      <c r="D93" s="137" t="s">
        <v>2499</v>
      </c>
      <c r="E93" s="138"/>
    </row>
    <row r="94" spans="1:5" ht="18" x14ac:dyDescent="0.25">
      <c r="A94" s="128" t="str">
        <f>VLOOKUP(B94,'[1]LISTADO ATM'!$A$2:$C$820,3,0)</f>
        <v>SUR</v>
      </c>
      <c r="B94" s="128">
        <v>48</v>
      </c>
      <c r="C94" s="128" t="str">
        <f>VLOOKUP(B94,'[1]LISTADO ATM'!$A$2:$B$820,2,0)</f>
        <v xml:space="preserve">ATM Autoservicio Neiba I </v>
      </c>
      <c r="D94" s="137" t="s">
        <v>2499</v>
      </c>
      <c r="E94" s="138"/>
    </row>
    <row r="95" spans="1:5" ht="18" x14ac:dyDescent="0.25">
      <c r="A95" s="128" t="str">
        <f>VLOOKUP(B95,'[1]LISTADO ATM'!$A$2:$C$820,3,0)</f>
        <v>NORTE</v>
      </c>
      <c r="B95" s="128">
        <v>282</v>
      </c>
      <c r="C95" s="128" t="str">
        <f>VLOOKUP(B95,'[1]LISTADO ATM'!$A$2:$B$820,2,0)</f>
        <v xml:space="preserve">ATM Autobanco Nibaje </v>
      </c>
      <c r="D95" s="137" t="s">
        <v>2506</v>
      </c>
      <c r="E95" s="138"/>
    </row>
    <row r="96" spans="1:5" ht="18" x14ac:dyDescent="0.25">
      <c r="A96" s="128" t="str">
        <f>VLOOKUP(B96,'[1]LISTADO ATM'!$A$2:$C$820,3,0)</f>
        <v>NORTE</v>
      </c>
      <c r="B96" s="128">
        <v>290</v>
      </c>
      <c r="C96" s="128" t="str">
        <f>VLOOKUP(B96,'[1]LISTADO ATM'!$A$2:$B$820,2,0)</f>
        <v xml:space="preserve">ATM Oficina San Francisco de Macorís </v>
      </c>
      <c r="D96" s="137" t="s">
        <v>2507</v>
      </c>
      <c r="E96" s="138"/>
    </row>
    <row r="97" spans="1:5" ht="18" x14ac:dyDescent="0.25">
      <c r="A97" s="128" t="str">
        <f>VLOOKUP(B97,'[1]LISTADO ATM'!$A$2:$C$820,3,0)</f>
        <v>ESTE</v>
      </c>
      <c r="B97" s="128">
        <v>293</v>
      </c>
      <c r="C97" s="128" t="str">
        <f>VLOOKUP(B97,'[1]LISTADO ATM'!$A$2:$B$820,2,0)</f>
        <v xml:space="preserve">ATM S/M Nueva Visión (San Pedro) </v>
      </c>
      <c r="D97" s="137" t="s">
        <v>2507</v>
      </c>
      <c r="E97" s="138"/>
    </row>
    <row r="98" spans="1:5" ht="18" x14ac:dyDescent="0.25">
      <c r="A98" s="128" t="str">
        <f>VLOOKUP(B98,'[1]LISTADO ATM'!$A$2:$C$820,3,0)</f>
        <v>DISTRITO NACIONAL</v>
      </c>
      <c r="B98" s="128">
        <v>326</v>
      </c>
      <c r="C98" s="128" t="str">
        <f>VLOOKUP(B98,'[1]LISTADO ATM'!$A$2:$B$820,2,0)</f>
        <v>ATM Autoservicio Jiménez Moya II</v>
      </c>
      <c r="D98" s="137" t="s">
        <v>2499</v>
      </c>
      <c r="E98" s="138"/>
    </row>
    <row r="99" spans="1:5" ht="18" x14ac:dyDescent="0.25">
      <c r="A99" s="128" t="str">
        <f>VLOOKUP(B99,'[1]LISTADO ATM'!$A$2:$C$820,3,0)</f>
        <v>DISTRITO NACIONAL</v>
      </c>
      <c r="B99" s="128">
        <v>355</v>
      </c>
      <c r="C99" s="128" t="str">
        <f>VLOOKUP(B99,'[1]LISTADO ATM'!$A$2:$B$820,2,0)</f>
        <v xml:space="preserve">ATM UNP Metro II </v>
      </c>
      <c r="D99" s="137" t="s">
        <v>2499</v>
      </c>
      <c r="E99" s="138"/>
    </row>
    <row r="100" spans="1:5" ht="18" x14ac:dyDescent="0.25">
      <c r="A100" s="128" t="str">
        <f>VLOOKUP(B100,'[1]LISTADO ATM'!$A$2:$C$820,3,0)</f>
        <v>DISTRITO NACIONAL</v>
      </c>
      <c r="B100" s="128">
        <v>434</v>
      </c>
      <c r="C100" s="128" t="str">
        <f>VLOOKUP(B100,'[1]LISTADO ATM'!$A$2:$B$820,2,0)</f>
        <v xml:space="preserve">ATM Generadora Hidroeléctrica Dom. (EGEHID) </v>
      </c>
      <c r="D100" s="137" t="s">
        <v>2499</v>
      </c>
      <c r="E100" s="138"/>
    </row>
    <row r="101" spans="1:5" ht="18" x14ac:dyDescent="0.25">
      <c r="A101" s="128" t="str">
        <f>VLOOKUP(B101,'[1]LISTADO ATM'!$A$2:$C$820,3,0)</f>
        <v>NORTE</v>
      </c>
      <c r="B101" s="128">
        <v>643</v>
      </c>
      <c r="C101" s="128" t="str">
        <f>VLOOKUP(B101,'[1]LISTADO ATM'!$A$2:$B$820,2,0)</f>
        <v xml:space="preserve">ATM Oficina Valerio </v>
      </c>
      <c r="D101" s="137" t="s">
        <v>2499</v>
      </c>
      <c r="E101" s="138"/>
    </row>
    <row r="102" spans="1:5" ht="18" x14ac:dyDescent="0.25">
      <c r="A102" s="128" t="str">
        <f>VLOOKUP(B102,'[1]LISTADO ATM'!$A$2:$C$820,3,0)</f>
        <v>NORTE</v>
      </c>
      <c r="B102" s="128">
        <v>775</v>
      </c>
      <c r="C102" s="128" t="str">
        <f>VLOOKUP(B102,'[1]LISTADO ATM'!$A$2:$B$820,2,0)</f>
        <v xml:space="preserve">ATM S/M Lilo (Montecristi) </v>
      </c>
      <c r="D102" s="137" t="s">
        <v>2499</v>
      </c>
      <c r="E102" s="138"/>
    </row>
    <row r="103" spans="1:5" ht="18" x14ac:dyDescent="0.25">
      <c r="A103" s="128" t="str">
        <f>VLOOKUP(B103,'[1]LISTADO ATM'!$A$2:$C$820,3,0)</f>
        <v>SUR</v>
      </c>
      <c r="B103" s="128">
        <v>781</v>
      </c>
      <c r="C103" s="128" t="str">
        <f>VLOOKUP(B103,'[1]LISTADO ATM'!$A$2:$B$820,2,0)</f>
        <v xml:space="preserve">ATM Estación Isla Barahona </v>
      </c>
      <c r="D103" s="137" t="s">
        <v>2499</v>
      </c>
      <c r="E103" s="138"/>
    </row>
    <row r="104" spans="1:5" ht="18" x14ac:dyDescent="0.25">
      <c r="A104" s="128" t="str">
        <f>VLOOKUP(B104,'[1]LISTADO ATM'!$A$2:$C$820,3,0)</f>
        <v>NORTE</v>
      </c>
      <c r="B104" s="128">
        <v>864</v>
      </c>
      <c r="C104" s="128" t="str">
        <f>VLOOKUP(B104,'[1]LISTADO ATM'!$A$2:$B$820,2,0)</f>
        <v xml:space="preserve">ATM Palmares Mall (San Francisco) </v>
      </c>
      <c r="D104" s="137" t="s">
        <v>2506</v>
      </c>
      <c r="E104" s="138"/>
    </row>
    <row r="105" spans="1:5" ht="18" x14ac:dyDescent="0.25">
      <c r="A105" s="128" t="str">
        <f>VLOOKUP(B105,'[1]LISTADO ATM'!$A$2:$C$820,3,0)</f>
        <v>DISTRITO NACIONAL</v>
      </c>
      <c r="B105" s="128">
        <v>957</v>
      </c>
      <c r="C105" s="128" t="str">
        <f>VLOOKUP(B105,'[1]LISTADO ATM'!$A$2:$B$820,2,0)</f>
        <v xml:space="preserve">ATM Oficina Venezuela </v>
      </c>
      <c r="D105" s="137" t="s">
        <v>2506</v>
      </c>
      <c r="E105" s="138"/>
    </row>
    <row r="106" spans="1:5" ht="18.75" thickBot="1" x14ac:dyDescent="0.3">
      <c r="A106" s="105" t="s">
        <v>2428</v>
      </c>
      <c r="B106" s="110">
        <f>COUNT(B81:B105)</f>
        <v>25</v>
      </c>
      <c r="C106" s="118"/>
      <c r="D106" s="118"/>
      <c r="E106" s="118"/>
    </row>
  </sheetData>
  <mergeCells count="35">
    <mergeCell ref="D87:E87"/>
    <mergeCell ref="D84:E84"/>
    <mergeCell ref="D85:E85"/>
    <mergeCell ref="D86:E86"/>
    <mergeCell ref="D81:E81"/>
    <mergeCell ref="D82:E82"/>
    <mergeCell ref="D83:E83"/>
    <mergeCell ref="A2:E2"/>
    <mergeCell ref="A76:B76"/>
    <mergeCell ref="A77:B77"/>
    <mergeCell ref="A79:E79"/>
    <mergeCell ref="D80:E80"/>
    <mergeCell ref="D97:E97"/>
    <mergeCell ref="D98:E98"/>
    <mergeCell ref="D99:E99"/>
    <mergeCell ref="D100:E100"/>
    <mergeCell ref="D93:E93"/>
    <mergeCell ref="D94:E94"/>
    <mergeCell ref="D95:E95"/>
    <mergeCell ref="D102:E102"/>
    <mergeCell ref="D103:E103"/>
    <mergeCell ref="D104:E104"/>
    <mergeCell ref="D105:E105"/>
    <mergeCell ref="A1:E1"/>
    <mergeCell ref="A7:E7"/>
    <mergeCell ref="C37:E37"/>
    <mergeCell ref="A39:E39"/>
    <mergeCell ref="A66:E66"/>
    <mergeCell ref="D88:E88"/>
    <mergeCell ref="D89:E89"/>
    <mergeCell ref="D90:E90"/>
    <mergeCell ref="D101:E101"/>
    <mergeCell ref="D91:E91"/>
    <mergeCell ref="D92:E92"/>
    <mergeCell ref="D96:E96"/>
  </mergeCells>
  <phoneticPr fontId="47" type="noConversion"/>
  <conditionalFormatting sqref="B106:B1048576 B74:B79 B64:B66 B81:B86 B1:B8 B37:B39">
    <cfRule type="duplicateValues" dxfId="179" priority="62"/>
  </conditionalFormatting>
  <conditionalFormatting sqref="E128:E1048576 C107:C112 D113:D127 E78:E86 E65:E67 E74:E76 E1:E7 E37:E39">
    <cfRule type="duplicateValues" dxfId="178" priority="61"/>
  </conditionalFormatting>
  <conditionalFormatting sqref="B87">
    <cfRule type="duplicateValues" dxfId="177" priority="60"/>
  </conditionalFormatting>
  <conditionalFormatting sqref="E87">
    <cfRule type="duplicateValues" dxfId="176" priority="59"/>
  </conditionalFormatting>
  <conditionalFormatting sqref="E88">
    <cfRule type="duplicateValues" dxfId="175" priority="58"/>
  </conditionalFormatting>
  <conditionalFormatting sqref="B91">
    <cfRule type="duplicateValues" dxfId="174" priority="56"/>
  </conditionalFormatting>
  <conditionalFormatting sqref="B91">
    <cfRule type="duplicateValues" dxfId="173" priority="55"/>
  </conditionalFormatting>
  <conditionalFormatting sqref="B91">
    <cfRule type="duplicateValues" dxfId="172" priority="57"/>
  </conditionalFormatting>
  <conditionalFormatting sqref="B90">
    <cfRule type="duplicateValues" dxfId="171" priority="53"/>
  </conditionalFormatting>
  <conditionalFormatting sqref="B90">
    <cfRule type="duplicateValues" dxfId="170" priority="52"/>
  </conditionalFormatting>
  <conditionalFormatting sqref="B90">
    <cfRule type="duplicateValues" dxfId="169" priority="54"/>
  </conditionalFormatting>
  <conditionalFormatting sqref="B70">
    <cfRule type="duplicateValues" dxfId="168" priority="63"/>
  </conditionalFormatting>
  <conditionalFormatting sqref="B106:B1048576 B64:B66 B89 B70 B74:B79 B81:B87 B1:B8 B37:B39">
    <cfRule type="duplicateValues" dxfId="167" priority="64"/>
  </conditionalFormatting>
  <conditionalFormatting sqref="B106:B1048576 B89 B64:B66 B70 B74:B79 B81:B87 B48 B1:B8 B37:B39">
    <cfRule type="duplicateValues" dxfId="166" priority="65"/>
  </conditionalFormatting>
  <conditionalFormatting sqref="B89">
    <cfRule type="duplicateValues" dxfId="165" priority="66"/>
  </conditionalFormatting>
  <conditionalFormatting sqref="E89:E91">
    <cfRule type="duplicateValues" dxfId="164" priority="51"/>
  </conditionalFormatting>
  <conditionalFormatting sqref="E41:E44">
    <cfRule type="duplicateValues" dxfId="163" priority="50"/>
  </conditionalFormatting>
  <conditionalFormatting sqref="E47 E24">
    <cfRule type="duplicateValues" dxfId="162" priority="49"/>
  </conditionalFormatting>
  <conditionalFormatting sqref="E45:E46 E23">
    <cfRule type="duplicateValues" dxfId="161" priority="48"/>
  </conditionalFormatting>
  <conditionalFormatting sqref="E9:E13">
    <cfRule type="duplicateValues" dxfId="160" priority="47"/>
  </conditionalFormatting>
  <conditionalFormatting sqref="E14:E22">
    <cfRule type="duplicateValues" dxfId="159" priority="46"/>
  </conditionalFormatting>
  <conditionalFormatting sqref="B48">
    <cfRule type="duplicateValues" dxfId="158" priority="67"/>
  </conditionalFormatting>
  <conditionalFormatting sqref="E48:E49">
    <cfRule type="duplicateValues" dxfId="157" priority="45"/>
  </conditionalFormatting>
  <conditionalFormatting sqref="E70">
    <cfRule type="duplicateValues" dxfId="156" priority="44"/>
  </conditionalFormatting>
  <conditionalFormatting sqref="E92:E93">
    <cfRule type="duplicateValues" dxfId="155" priority="43"/>
  </conditionalFormatting>
  <conditionalFormatting sqref="E94">
    <cfRule type="duplicateValues" dxfId="154" priority="42"/>
  </conditionalFormatting>
  <conditionalFormatting sqref="E95">
    <cfRule type="duplicateValues" dxfId="153" priority="41"/>
  </conditionalFormatting>
  <conditionalFormatting sqref="E96">
    <cfRule type="duplicateValues" dxfId="152" priority="40"/>
  </conditionalFormatting>
  <conditionalFormatting sqref="E97">
    <cfRule type="duplicateValues" dxfId="151" priority="39"/>
  </conditionalFormatting>
  <conditionalFormatting sqref="E98">
    <cfRule type="duplicateValues" dxfId="150" priority="38"/>
  </conditionalFormatting>
  <conditionalFormatting sqref="E99">
    <cfRule type="duplicateValues" dxfId="149" priority="37"/>
  </conditionalFormatting>
  <conditionalFormatting sqref="E100">
    <cfRule type="duplicateValues" dxfId="148" priority="36"/>
  </conditionalFormatting>
  <conditionalFormatting sqref="E101">
    <cfRule type="duplicateValues" dxfId="147" priority="35"/>
  </conditionalFormatting>
  <conditionalFormatting sqref="E102">
    <cfRule type="duplicateValues" dxfId="146" priority="34"/>
  </conditionalFormatting>
  <conditionalFormatting sqref="E103">
    <cfRule type="duplicateValues" dxfId="145" priority="33"/>
  </conditionalFormatting>
  <conditionalFormatting sqref="E104">
    <cfRule type="duplicateValues" dxfId="144" priority="32"/>
  </conditionalFormatting>
  <conditionalFormatting sqref="E105">
    <cfRule type="duplicateValues" dxfId="143" priority="68"/>
  </conditionalFormatting>
  <conditionalFormatting sqref="E36">
    <cfRule type="duplicateValues" dxfId="142" priority="31"/>
  </conditionalFormatting>
  <conditionalFormatting sqref="B88">
    <cfRule type="duplicateValues" dxfId="141" priority="69"/>
  </conditionalFormatting>
  <conditionalFormatting sqref="E68:E69 E25:E26">
    <cfRule type="duplicateValues" dxfId="140" priority="70"/>
  </conditionalFormatting>
  <conditionalFormatting sqref="B81:B1048576 B68:B79 B41:B66 B1:B27 B37:B39">
    <cfRule type="duplicateValues" dxfId="139" priority="71"/>
  </conditionalFormatting>
  <conditionalFormatting sqref="E50">
    <cfRule type="duplicateValues" dxfId="138" priority="30"/>
  </conditionalFormatting>
  <conditionalFormatting sqref="D76">
    <cfRule type="duplicateValues" dxfId="137" priority="29"/>
  </conditionalFormatting>
  <conditionalFormatting sqref="E51:E52">
    <cfRule type="duplicateValues" dxfId="136" priority="28"/>
  </conditionalFormatting>
  <conditionalFormatting sqref="B37:B1048576 B1:B27">
    <cfRule type="duplicateValues" dxfId="135" priority="27"/>
  </conditionalFormatting>
  <conditionalFormatting sqref="E27">
    <cfRule type="duplicateValues" dxfId="134" priority="26"/>
  </conditionalFormatting>
  <conditionalFormatting sqref="E27">
    <cfRule type="duplicateValues" dxfId="133" priority="25"/>
  </conditionalFormatting>
  <conditionalFormatting sqref="E27">
    <cfRule type="duplicateValues" dxfId="132" priority="24"/>
  </conditionalFormatting>
  <conditionalFormatting sqref="E27">
    <cfRule type="duplicateValues" dxfId="131" priority="23"/>
  </conditionalFormatting>
  <conditionalFormatting sqref="E27">
    <cfRule type="duplicateValues" dxfId="130" priority="22"/>
  </conditionalFormatting>
  <conditionalFormatting sqref="B107:B1048576">
    <cfRule type="duplicateValues" dxfId="129" priority="72"/>
  </conditionalFormatting>
  <conditionalFormatting sqref="E28">
    <cfRule type="duplicateValues" dxfId="128" priority="21"/>
  </conditionalFormatting>
  <conditionalFormatting sqref="E28">
    <cfRule type="duplicateValues" dxfId="127" priority="20"/>
  </conditionalFormatting>
  <conditionalFormatting sqref="E28">
    <cfRule type="duplicateValues" dxfId="126" priority="19"/>
  </conditionalFormatting>
  <conditionalFormatting sqref="E28">
    <cfRule type="duplicateValues" dxfId="125" priority="18"/>
  </conditionalFormatting>
  <conditionalFormatting sqref="E28">
    <cfRule type="duplicateValues" dxfId="124" priority="17"/>
  </conditionalFormatting>
  <conditionalFormatting sqref="E28">
    <cfRule type="duplicateValues" dxfId="123" priority="16"/>
  </conditionalFormatting>
  <conditionalFormatting sqref="E28">
    <cfRule type="duplicateValues" dxfId="122" priority="15"/>
  </conditionalFormatting>
  <conditionalFormatting sqref="E28">
    <cfRule type="duplicateValues" dxfId="121" priority="14"/>
  </conditionalFormatting>
  <conditionalFormatting sqref="E28">
    <cfRule type="duplicateValues" dxfId="120" priority="13"/>
  </conditionalFormatting>
  <conditionalFormatting sqref="E29:E30">
    <cfRule type="duplicateValues" dxfId="119" priority="12"/>
  </conditionalFormatting>
  <conditionalFormatting sqref="E34">
    <cfRule type="duplicateValues" dxfId="118" priority="11"/>
  </conditionalFormatting>
  <conditionalFormatting sqref="B71:B73">
    <cfRule type="duplicateValues" dxfId="117" priority="73"/>
  </conditionalFormatting>
  <conditionalFormatting sqref="E71">
    <cfRule type="duplicateValues" dxfId="116" priority="74"/>
  </conditionalFormatting>
  <conditionalFormatting sqref="B1:B1048576">
    <cfRule type="duplicateValues" dxfId="115" priority="10"/>
  </conditionalFormatting>
  <conditionalFormatting sqref="B28:B36">
    <cfRule type="duplicateValues" dxfId="114" priority="75"/>
  </conditionalFormatting>
  <conditionalFormatting sqref="E31:E33">
    <cfRule type="duplicateValues" dxfId="113" priority="76"/>
  </conditionalFormatting>
  <conditionalFormatting sqref="E35">
    <cfRule type="duplicateValues" dxfId="112" priority="9"/>
  </conditionalFormatting>
  <conditionalFormatting sqref="E35">
    <cfRule type="duplicateValues" dxfId="111" priority="8"/>
  </conditionalFormatting>
  <conditionalFormatting sqref="E35">
    <cfRule type="duplicateValues" dxfId="110" priority="7"/>
  </conditionalFormatting>
  <conditionalFormatting sqref="E35">
    <cfRule type="duplicateValues" dxfId="109" priority="6"/>
  </conditionalFormatting>
  <conditionalFormatting sqref="E53:E54">
    <cfRule type="duplicateValues" dxfId="108" priority="5"/>
  </conditionalFormatting>
  <conditionalFormatting sqref="E55:E62">
    <cfRule type="duplicateValues" dxfId="107" priority="4"/>
  </conditionalFormatting>
  <conditionalFormatting sqref="B92:B105">
    <cfRule type="duplicateValues" dxfId="106" priority="77"/>
  </conditionalFormatting>
  <conditionalFormatting sqref="E72">
    <cfRule type="duplicateValues" dxfId="105" priority="3"/>
  </conditionalFormatting>
  <conditionalFormatting sqref="E73">
    <cfRule type="duplicateValues" dxfId="104" priority="2"/>
  </conditionalFormatting>
  <conditionalFormatting sqref="E63">
    <cfRule type="duplicateValues" dxfId="103" priority="1"/>
  </conditionalFormatting>
  <conditionalFormatting sqref="B49:B63">
    <cfRule type="duplicateValues" dxfId="102" priority="7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1" customFormat="1" x14ac:dyDescent="0.25">
      <c r="A258" s="91">
        <v>363</v>
      </c>
      <c r="B258" s="91" t="s">
        <v>2498</v>
      </c>
      <c r="C258" s="91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1" customFormat="1" x14ac:dyDescent="0.25">
      <c r="A260" s="91">
        <v>365</v>
      </c>
      <c r="B260" s="91" t="s">
        <v>2495</v>
      </c>
      <c r="C260" s="91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1" customFormat="1" x14ac:dyDescent="0.25">
      <c r="A262" s="91">
        <v>369</v>
      </c>
      <c r="B262" s="91" t="s">
        <v>2497</v>
      </c>
      <c r="C262" s="91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1" customFormat="1" x14ac:dyDescent="0.25">
      <c r="A271" s="87">
        <v>384</v>
      </c>
      <c r="B271" s="87" t="s">
        <v>2487</v>
      </c>
      <c r="C271" s="87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8">
        <v>491</v>
      </c>
      <c r="B352" s="78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1" customFormat="1" x14ac:dyDescent="0.25">
      <c r="A434" s="83">
        <v>581</v>
      </c>
      <c r="B434" s="83" t="s">
        <v>1606</v>
      </c>
      <c r="C434" s="83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1" customFormat="1" x14ac:dyDescent="0.25">
      <c r="A453" s="91">
        <v>600</v>
      </c>
      <c r="B453" s="91" t="s">
        <v>2488</v>
      </c>
      <c r="C453" s="91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1" customFormat="1" x14ac:dyDescent="0.25">
      <c r="A467" s="91">
        <v>614</v>
      </c>
      <c r="B467" s="91" t="s">
        <v>2491</v>
      </c>
      <c r="C467" s="91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1" customFormat="1" x14ac:dyDescent="0.25">
      <c r="A639" s="91">
        <v>797</v>
      </c>
      <c r="B639" s="91" t="s">
        <v>2489</v>
      </c>
      <c r="C639" s="91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1" customFormat="1" x14ac:dyDescent="0.25">
      <c r="A828" s="40">
        <v>995</v>
      </c>
      <c r="B828" s="40" t="s">
        <v>1885</v>
      </c>
      <c r="C828" s="40" t="s">
        <v>1277</v>
      </c>
    </row>
    <row r="829" spans="1:3" s="81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01" priority="119152"/>
  </conditionalFormatting>
  <conditionalFormatting sqref="A7:A11">
    <cfRule type="duplicateValues" dxfId="100" priority="119156"/>
    <cfRule type="duplicateValues" dxfId="99" priority="119157"/>
  </conditionalFormatting>
  <conditionalFormatting sqref="A7:A11">
    <cfRule type="duplicateValues" dxfId="98" priority="119160"/>
    <cfRule type="duplicateValues" dxfId="97" priority="119161"/>
  </conditionalFormatting>
  <conditionalFormatting sqref="B3">
    <cfRule type="duplicateValues" dxfId="96" priority="193"/>
    <cfRule type="duplicateValues" dxfId="95" priority="194"/>
  </conditionalFormatting>
  <conditionalFormatting sqref="B3">
    <cfRule type="duplicateValues" dxfId="94" priority="192"/>
  </conditionalFormatting>
  <conditionalFormatting sqref="B3">
    <cfRule type="duplicateValues" dxfId="93" priority="191"/>
  </conditionalFormatting>
  <conditionalFormatting sqref="B3">
    <cfRule type="duplicateValues" dxfId="92" priority="189"/>
    <cfRule type="duplicateValues" dxfId="91" priority="190"/>
  </conditionalFormatting>
  <conditionalFormatting sqref="A4:A6">
    <cfRule type="duplicateValues" dxfId="90" priority="188"/>
  </conditionalFormatting>
  <conditionalFormatting sqref="A4:A6">
    <cfRule type="duplicateValues" dxfId="89" priority="186"/>
    <cfRule type="duplicateValues" dxfId="88" priority="187"/>
  </conditionalFormatting>
  <conditionalFormatting sqref="A4:A6">
    <cfRule type="duplicateValues" dxfId="87" priority="184"/>
    <cfRule type="duplicateValues" dxfId="86" priority="185"/>
  </conditionalFormatting>
  <conditionalFormatting sqref="A3:A6">
    <cfRule type="duplicateValues" dxfId="85" priority="165"/>
  </conditionalFormatting>
  <conditionalFormatting sqref="A3:A6">
    <cfRule type="duplicateValues" dxfId="84" priority="163"/>
    <cfRule type="duplicateValues" dxfId="83" priority="164"/>
  </conditionalFormatting>
  <conditionalFormatting sqref="A3:A6">
    <cfRule type="duplicateValues" dxfId="82" priority="161"/>
    <cfRule type="duplicateValues" dxfId="81" priority="162"/>
  </conditionalFormatting>
  <conditionalFormatting sqref="B4:B6">
    <cfRule type="duplicateValues" dxfId="80" priority="158"/>
    <cfRule type="duplicateValues" dxfId="79" priority="159"/>
  </conditionalFormatting>
  <conditionalFormatting sqref="B4:B6">
    <cfRule type="duplicateValues" dxfId="78" priority="157"/>
  </conditionalFormatting>
  <conditionalFormatting sqref="B4:B6">
    <cfRule type="duplicateValues" dxfId="77" priority="156"/>
  </conditionalFormatting>
  <conditionalFormatting sqref="B4:B6">
    <cfRule type="duplicateValues" dxfId="76" priority="154"/>
    <cfRule type="duplicateValues" dxfId="75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178 días</v>
      </c>
      <c r="B3" s="42">
        <v>335649824</v>
      </c>
      <c r="C3" s="50">
        <v>44093</v>
      </c>
      <c r="D3" s="42" t="s">
        <v>2190</v>
      </c>
      <c r="E3" s="97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159 días</v>
      </c>
      <c r="B4" s="42">
        <v>335668632</v>
      </c>
      <c r="C4" s="50">
        <v>44112</v>
      </c>
      <c r="D4" s="42" t="s">
        <v>2189</v>
      </c>
      <c r="E4" s="97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2" t="str">
        <f ca="1">CONCATENATE(TODAY()-C5," días")</f>
        <v>158 días</v>
      </c>
      <c r="B5" s="42" t="s">
        <v>2435</v>
      </c>
      <c r="C5" s="50">
        <v>44113</v>
      </c>
      <c r="D5" s="42" t="s">
        <v>2189</v>
      </c>
      <c r="E5" s="97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158 días</v>
      </c>
      <c r="B6" s="42" t="s">
        <v>2453</v>
      </c>
      <c r="C6" s="50">
        <v>44113</v>
      </c>
      <c r="D6" s="42" t="s">
        <v>2189</v>
      </c>
      <c r="E6" s="97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2" t="str">
        <f t="shared" ca="1" si="0"/>
        <v>157 días</v>
      </c>
      <c r="B7" s="42" t="s">
        <v>2455</v>
      </c>
      <c r="C7" s="50">
        <v>44114</v>
      </c>
      <c r="D7" s="42" t="s">
        <v>2189</v>
      </c>
      <c r="E7" s="97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2" t="str">
        <f ca="1">CONCATENATE(TODAY()-C8," días")</f>
        <v>156 días</v>
      </c>
      <c r="B8" s="42">
        <v>335671618</v>
      </c>
      <c r="C8" s="50">
        <v>44115</v>
      </c>
      <c r="D8" s="42" t="s">
        <v>2189</v>
      </c>
      <c r="E8" s="97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117.5 días</v>
      </c>
      <c r="B9" s="42" t="s">
        <v>2461</v>
      </c>
      <c r="C9" s="50">
        <v>44153.5</v>
      </c>
      <c r="D9" s="42" t="s">
        <v>2189</v>
      </c>
      <c r="E9" s="97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2" t="str">
        <f t="shared" ca="1" si="0"/>
        <v>116 días</v>
      </c>
      <c r="B10" s="42" t="s">
        <v>2464</v>
      </c>
      <c r="C10" s="50">
        <v>44155</v>
      </c>
      <c r="D10" s="42" t="s">
        <v>2189</v>
      </c>
      <c r="E10" s="97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116 días</v>
      </c>
      <c r="B11" s="42" t="s">
        <v>2463</v>
      </c>
      <c r="C11" s="50">
        <v>44155</v>
      </c>
      <c r="D11" s="42" t="s">
        <v>2189</v>
      </c>
      <c r="E11" s="97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122 días</v>
      </c>
      <c r="B12" s="76" t="s">
        <v>2458</v>
      </c>
      <c r="C12" s="71">
        <v>44149</v>
      </c>
      <c r="D12" s="42" t="s">
        <v>2189</v>
      </c>
      <c r="E12" s="97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75.15079861111 días</v>
      </c>
      <c r="B13" s="42">
        <v>335753026</v>
      </c>
      <c r="C13" s="50">
        <v>44195.84920138889</v>
      </c>
      <c r="D13" s="42" t="s">
        <v>2189</v>
      </c>
      <c r="E13" s="97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4" t="s">
        <v>2483</v>
      </c>
    </row>
    <row r="14" spans="1:11" ht="18" x14ac:dyDescent="0.25">
      <c r="A14" s="72" t="str">
        <f t="shared" ca="1" si="0"/>
        <v>14.6746064814797 días</v>
      </c>
      <c r="B14" s="109">
        <v>335806150</v>
      </c>
      <c r="C14" s="95">
        <v>44256.32539351852</v>
      </c>
      <c r="D14" s="42" t="s">
        <v>2189</v>
      </c>
      <c r="E14" s="97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4" priority="69"/>
  </conditionalFormatting>
  <conditionalFormatting sqref="E9:E1048576 E1:E2">
    <cfRule type="duplicateValues" dxfId="73" priority="99250"/>
  </conditionalFormatting>
  <conditionalFormatting sqref="E4">
    <cfRule type="duplicateValues" dxfId="72" priority="62"/>
  </conditionalFormatting>
  <conditionalFormatting sqref="E5:E8">
    <cfRule type="duplicateValues" dxfId="71" priority="60"/>
  </conditionalFormatting>
  <conditionalFormatting sqref="B12">
    <cfRule type="duplicateValues" dxfId="70" priority="34"/>
    <cfRule type="duplicateValues" dxfId="69" priority="35"/>
    <cfRule type="duplicateValues" dxfId="68" priority="36"/>
  </conditionalFormatting>
  <conditionalFormatting sqref="B12">
    <cfRule type="duplicateValues" dxfId="67" priority="33"/>
  </conditionalFormatting>
  <conditionalFormatting sqref="B12">
    <cfRule type="duplicateValues" dxfId="66" priority="31"/>
    <cfRule type="duplicateValues" dxfId="65" priority="32"/>
  </conditionalFormatting>
  <conditionalFormatting sqref="B12">
    <cfRule type="duplicateValues" dxfId="64" priority="28"/>
    <cfRule type="duplicateValues" dxfId="63" priority="29"/>
    <cfRule type="duplicateValues" dxfId="62" priority="30"/>
  </conditionalFormatting>
  <conditionalFormatting sqref="B12">
    <cfRule type="duplicateValues" dxfId="61" priority="27"/>
  </conditionalFormatting>
  <conditionalFormatting sqref="B12">
    <cfRule type="duplicateValues" dxfId="60" priority="25"/>
    <cfRule type="duplicateValues" dxfId="59" priority="26"/>
  </conditionalFormatting>
  <conditionalFormatting sqref="B12">
    <cfRule type="duplicateValues" dxfId="58" priority="24"/>
  </conditionalFormatting>
  <conditionalFormatting sqref="B12">
    <cfRule type="duplicateValues" dxfId="57" priority="21"/>
    <cfRule type="duplicateValues" dxfId="56" priority="22"/>
    <cfRule type="duplicateValues" dxfId="55" priority="23"/>
  </conditionalFormatting>
  <conditionalFormatting sqref="B12">
    <cfRule type="duplicateValues" dxfId="54" priority="20"/>
  </conditionalFormatting>
  <conditionalFormatting sqref="B12">
    <cfRule type="duplicateValues" dxfId="53" priority="19"/>
  </conditionalFormatting>
  <conditionalFormatting sqref="B14">
    <cfRule type="duplicateValues" dxfId="52" priority="18"/>
  </conditionalFormatting>
  <conditionalFormatting sqref="B14">
    <cfRule type="duplicateValues" dxfId="51" priority="15"/>
    <cfRule type="duplicateValues" dxfId="50" priority="16"/>
    <cfRule type="duplicateValues" dxfId="49" priority="17"/>
  </conditionalFormatting>
  <conditionalFormatting sqref="B14">
    <cfRule type="duplicateValues" dxfId="48" priority="13"/>
    <cfRule type="duplicateValues" dxfId="47" priority="14"/>
  </conditionalFormatting>
  <conditionalFormatting sqref="B14">
    <cfRule type="duplicateValues" dxfId="46" priority="10"/>
    <cfRule type="duplicateValues" dxfId="45" priority="11"/>
    <cfRule type="duplicateValues" dxfId="44" priority="12"/>
  </conditionalFormatting>
  <conditionalFormatting sqref="B14">
    <cfRule type="duplicateValues" dxfId="43" priority="9"/>
  </conditionalFormatting>
  <conditionalFormatting sqref="B14">
    <cfRule type="duplicateValues" dxfId="42" priority="8"/>
  </conditionalFormatting>
  <conditionalFormatting sqref="B14">
    <cfRule type="duplicateValues" dxfId="41" priority="7"/>
  </conditionalFormatting>
  <conditionalFormatting sqref="B14">
    <cfRule type="duplicateValues" dxfId="40" priority="4"/>
    <cfRule type="duplicateValues" dxfId="39" priority="5"/>
    <cfRule type="duplicateValues" dxfId="38" priority="6"/>
  </conditionalFormatting>
  <conditionalFormatting sqref="B14">
    <cfRule type="duplicateValues" dxfId="37" priority="2"/>
    <cfRule type="duplicateValues" dxfId="36" priority="3"/>
  </conditionalFormatting>
  <conditionalFormatting sqref="C14">
    <cfRule type="duplicateValues" dxfId="3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2" customFormat="1" ht="15.75" x14ac:dyDescent="0.25">
      <c r="A407" s="85">
        <v>576</v>
      </c>
      <c r="B407" s="86" t="s">
        <v>2485</v>
      </c>
      <c r="C407" s="86" t="s">
        <v>2486</v>
      </c>
      <c r="D407" s="32" t="s">
        <v>72</v>
      </c>
      <c r="E407" s="86" t="s">
        <v>90</v>
      </c>
      <c r="F407" s="86"/>
      <c r="G407" s="86"/>
      <c r="H407" s="86"/>
      <c r="I407" s="86"/>
      <c r="J407" s="86"/>
      <c r="K407" s="86"/>
      <c r="L407" s="86"/>
      <c r="M407" s="86"/>
      <c r="N407" s="86"/>
      <c r="O407" s="8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4" customFormat="1" ht="15.75" x14ac:dyDescent="0.25">
      <c r="A459" s="79">
        <v>632</v>
      </c>
      <c r="B459" s="80" t="s">
        <v>531</v>
      </c>
      <c r="C459" s="80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3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2021-03-07T20:48:13Z</cp:lastPrinted>
  <dcterms:created xsi:type="dcterms:W3CDTF">2014-10-01T23:18:29Z</dcterms:created>
  <dcterms:modified xsi:type="dcterms:W3CDTF">2021-03-16T07:23:11Z</dcterms:modified>
</cp:coreProperties>
</file>