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6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6" i="16" l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C92" i="16"/>
  <c r="C93" i="16"/>
  <c r="C94" i="16"/>
  <c r="C95" i="16"/>
  <c r="A92" i="16"/>
  <c r="A93" i="16"/>
  <c r="A94" i="16"/>
  <c r="A95" i="16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B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B103" i="16"/>
  <c r="C102" i="16"/>
  <c r="A102" i="16"/>
  <c r="C101" i="16"/>
  <c r="A101" i="16"/>
  <c r="C100" i="16"/>
  <c r="A100" i="16"/>
  <c r="A106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70" i="1" l="1"/>
  <c r="A127" i="1"/>
  <c r="A126" i="1"/>
  <c r="A125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4" i="1"/>
  <c r="A123" i="1"/>
  <c r="A122" i="1"/>
  <c r="A121" i="1"/>
  <c r="A12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99" i="1" l="1"/>
  <c r="G99" i="1"/>
  <c r="H99" i="1"/>
  <c r="I99" i="1"/>
  <c r="J99" i="1"/>
  <c r="K99" i="1"/>
  <c r="F94" i="1"/>
  <c r="G94" i="1"/>
  <c r="H94" i="1"/>
  <c r="I94" i="1"/>
  <c r="J94" i="1"/>
  <c r="K94" i="1"/>
  <c r="A99" i="1"/>
  <c r="A94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0" i="1" l="1"/>
  <c r="A98" i="1"/>
  <c r="A97" i="1"/>
  <c r="A96" i="1"/>
  <c r="A95" i="1"/>
  <c r="A93" i="1"/>
  <c r="A92" i="1"/>
  <c r="A91" i="1"/>
  <c r="A90" i="1"/>
  <c r="A89" i="1"/>
  <c r="A88" i="1"/>
  <c r="A87" i="1"/>
  <c r="F100" i="1"/>
  <c r="G100" i="1"/>
  <c r="H100" i="1"/>
  <c r="I100" i="1"/>
  <c r="J100" i="1"/>
  <c r="K100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86" i="1" l="1"/>
  <c r="A85" i="1"/>
  <c r="A84" i="1"/>
  <c r="A83" i="1"/>
  <c r="A82" i="1"/>
  <c r="A81" i="1"/>
  <c r="A80" i="1"/>
  <c r="A79" i="1"/>
  <c r="A78" i="1"/>
  <c r="A77" i="1"/>
  <c r="A76" i="1"/>
  <c r="A75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0" i="1"/>
  <c r="G60" i="1"/>
  <c r="H60" i="1"/>
  <c r="I60" i="1"/>
  <c r="J60" i="1"/>
  <c r="K60" i="1"/>
  <c r="A61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0" i="1"/>
  <c r="F61" i="1" l="1"/>
  <c r="G61" i="1"/>
  <c r="H61" i="1"/>
  <c r="I61" i="1"/>
  <c r="J61" i="1"/>
  <c r="K61" i="1"/>
  <c r="A57" i="1"/>
  <c r="A58" i="1"/>
  <c r="A59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30" i="1" l="1"/>
  <c r="G30" i="1"/>
  <c r="H30" i="1"/>
  <c r="I30" i="1"/>
  <c r="J30" i="1"/>
  <c r="K30" i="1"/>
  <c r="F44" i="1"/>
  <c r="G44" i="1"/>
  <c r="H44" i="1"/>
  <c r="I44" i="1"/>
  <c r="J44" i="1"/>
  <c r="K44" i="1"/>
  <c r="F45" i="1"/>
  <c r="G45" i="1"/>
  <c r="H45" i="1"/>
  <c r="I45" i="1"/>
  <c r="J45" i="1"/>
  <c r="K45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43" i="1"/>
  <c r="G43" i="1"/>
  <c r="H43" i="1"/>
  <c r="I43" i="1"/>
  <c r="J43" i="1"/>
  <c r="K43" i="1"/>
  <c r="F46" i="1"/>
  <c r="G46" i="1"/>
  <c r="H46" i="1"/>
  <c r="I46" i="1"/>
  <c r="J46" i="1"/>
  <c r="K46" i="1"/>
  <c r="A56" i="1"/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 l="1"/>
  <c r="A41" i="1"/>
  <c r="A40" i="1"/>
  <c r="A39" i="1"/>
  <c r="A38" i="1"/>
  <c r="A37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/>
  <c r="A35" i="1"/>
  <c r="A34" i="1"/>
  <c r="A33" i="1"/>
  <c r="A32" i="1"/>
  <c r="A3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<sst xmlns="http://schemas.openxmlformats.org/spreadsheetml/2006/main" count="13880" uniqueCount="2528">
  <si>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</si>
  <si>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</si>
  <si>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</si>
  <si>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</si>
  <si>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</si>
  <si>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</si>
  <si>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</si>
  <si>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</si>
  <si>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</si>
  <si>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</si>
  <si>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</si>
  <si>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</si>
  <si>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</si>
  <si>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</si>
  <si>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</si>
  <si>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</si>
  <si>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</si>
  <si>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</si>
  <si>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</si>
  <si>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</si>
  <si>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</si>
  <si>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</si>
  <si>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</si>
  <si>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</si>
  <si>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</si>
  <si>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</si>
  <si>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</si>
  <si>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</si>
  <si>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</si>
  <si>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</si>
  <si>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</si>
  <si>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</si>
  <si>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</si>
  <si>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</si>
  <si>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</si>
  <si>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</si>
  <si>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</si>
  <si>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</si>
  <si>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</si>
  <si>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</si>
  <si>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</si>
  <si>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</si>
  <si>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</si>
  <si>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</si>
  <si>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</si>
  <si>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</si>
  <si>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</si>
  <si>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</si>
  <si>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</si>
  <si>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</si>
  <si>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</si>
  <si>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</si>
  <si>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</si>
  <si>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</si>
  <si>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</si>
  <si>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</si>
  <si>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</si>
  <si>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</si>
  <si>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</si>
  <si>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</si>
  <si>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</si>
  <si>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</si>
  <si>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</si>
  <si>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</si>
  <si>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</si>
  <si>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</si>
  <si>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</si>
  <si>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</si>
  <si>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</si>
  <si>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</si>
  <si>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</si>
  <si>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</si>
  <si>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</si>
  <si>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</si>
  <si>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</si>
  <si>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</si>
  <si>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</si>
  <si>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</si>
  <si>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</si>
  <si>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</si>
  <si>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</si>
  <si>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</si>
  <si>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</si>
  <si>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</si>
  <si>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</si>
  <si>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</si>
  <si>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</si>
  <si>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</si>
  <si>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</si>
  <si>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</si>
  <si>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</si>
  <si>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</si>
  <si>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</si>
  <si>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</si>
  <si>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</si>
  <si>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</si>
  <si>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</si>
  <si>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</si>
  <si>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</si>
  <si>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</si>
  <si>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</si>
  <si>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</si>
  <si>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</si>
  <si>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</si>
  <si>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</si>
  <si>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</si>
  <si>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</si>
  <si>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</si>
  <si>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</si>
  <si>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</si>
  <si>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</si>
  <si>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</si>
  <si>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</si>
  <si>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</si>
  <si>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</si>
  <si>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</si>
  <si>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</si>
  <si>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</si>
  <si>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</si>
  <si>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</si>
  <si>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</si>
  <si>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</si>
  <si>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</si>
  <si>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</si>
  <si>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</si>
  <si>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</si>
  <si>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</si>
  <si>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</si>
  <si>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</si>
  <si>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</si>
  <si>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</si>
  <si>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</si>
  <si>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</si>
  <si>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</si>
  <si>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</si>
  <si>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</si>
  <si>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</si>
  <si>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</si>
  <si>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</si>
  <si>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</si>
  <si>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</si>
  <si>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</si>
  <si>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</si>
  <si>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</si>
  <si>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</si>
  <si>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</si>
  <si>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</si>
  <si>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</si>
  <si>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</si>
  <si>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</si>
  <si>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</si>
  <si>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</si>
  <si>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</si>
  <si>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</si>
  <si>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</si>
  <si>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</si>
  <si>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</si>
  <si>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</si>
  <si>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</si>
  <si>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</si>
  <si>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</si>
  <si>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</si>
  <si>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</si>
  <si>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</si>
  <si>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</si>
  <si>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</si>
  <si>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</si>
  <si>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</si>
  <si>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</si>
  <si>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</si>
  <si>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</si>
  <si>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</si>
  <si>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</si>
  <si>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</si>
  <si>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</si>
  <si>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</si>
  <si>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</si>
  <si>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</si>
  <si>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</si>
  <si>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</si>
  <si>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</si>
  <si>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</si>
  <si>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</si>
  <si>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</si>
  <si>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</si>
  <si>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</si>
  <si>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</si>
  <si>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</si>
  <si>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</si>
  <si>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</si>
  <si>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</si>
  <si>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</si>
  <si>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</si>
  <si>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</si>
  <si>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</si>
  <si>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</si>
  <si>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</si>
  <si>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</si>
  <si>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</si>
  <si>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</si>
  <si>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</si>
  <si>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</si>
  <si>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</si>
  <si>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</si>
  <si>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</si>
  <si>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</si>
  <si>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</si>
  <si>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</si>
  <si>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</si>
  <si>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</si>
  <si>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</si>
  <si>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</si>
  <si>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</si>
  <si>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</si>
  <si>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</si>
  <si>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</si>
  <si>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</si>
  <si>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</si>
  <si>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</si>
  <si>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</si>
  <si>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</si>
  <si>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</si>
  <si>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</si>
  <si>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</si>
  <si>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</si>
  <si>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</si>
  <si>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</si>
  <si>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</si>
  <si>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</si>
  <si>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</si>
  <si>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</si>
  <si>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</si>
  <si>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</si>
  <si>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</si>
  <si>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</si>
  <si>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</si>
  <si>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</si>
  <si>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</si>
  <si>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</si>
  <si>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</si>
  <si>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</si>
  <si>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</si>
  <si>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</si>
  <si>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</si>
  <si>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</si>
  <si>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</si>
  <si>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</si>
  <si>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</si>
  <si>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</si>
  <si>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</si>
  <si>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</si>
  <si>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</si>
  <si>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</si>
  <si>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</si>
  <si>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</si>
  <si>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</si>
  <si>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</si>
  <si>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</si>
  <si>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</si>
  <si>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</si>
  <si>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</si>
  <si>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</si>
  <si>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</si>
  <si>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</si>
  <si>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</si>
  <si>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</si>
  <si>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</si>
  <si>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</si>
  <si>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</si>
  <si>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</si>
  <si>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</si>
  <si>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</si>
  <si>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</si>
  <si>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</si>
  <si>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</si>
  <si>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</si>
  <si>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</si>
  <si>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</si>
  <si>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</si>
  <si>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</si>
  <si>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</si>
  <si>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</si>
  <si>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</si>
  <si>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</si>
  <si>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</si>
  <si>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</si>
  <si>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</si>
  <si>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</si>
  <si>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</si>
  <si>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</si>
  <si>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</si>
  <si>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</si>
  <si>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</si>
  <si>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</si>
  <si>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</si>
  <si>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</si>
  <si>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</si>
  <si>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</si>
  <si>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</si>
  <si>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</si>
  <si>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</si>
  <si>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</si>
  <si>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</si>
  <si>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</si>
  <si>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</si>
  <si>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</si>
  <si>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</si>
  <si>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</si>
  <si>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</si>
  <si>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</si>
  <si>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</si>
  <si>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</si>
  <si>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</si>
  <si>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</si>
  <si>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</si>
  <si>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</si>
  <si>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</si>
  <si>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</si>
  <si>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</si>
  <si>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</si>
  <si>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</si>
  <si>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</si>
  <si>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</si>
  <si>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</si>
  <si>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</si>
  <si>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</si>
  <si>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</si>
  <si>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</si>
  <si>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</si>
  <si>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</si>
  <si>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</si>
  <si>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</si>
  <si>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</si>
  <si>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</si>
  <si>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</si>
  <si>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</si>
  <si>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</si>
  <si>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</si>
  <si>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</si>
  <si>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</si>
  <si>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</si>
  <si>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</si>
  <si>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</si>
  <si>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</si>
  <si>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</si>
  <si>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</si>
  <si>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</si>
  <si>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</si>
  <si>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</si>
  <si>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</si>
  <si>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</si>
  <si>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</si>
  <si>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</si>
  <si>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</si>
  <si>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</si>
  <si>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</si>
  <si>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</si>
  <si>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</si>
  <si>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</si>
  <si>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</si>
  <si>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</si>
  <si>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</si>
  <si>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</si>
  <si>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</si>
  <si>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</si>
  <si>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</si>
  <si>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</si>
  <si>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</si>
  <si>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</si>
  <si>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</si>
  <si>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</si>
  <si>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</si>
  <si>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</si>
  <si>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</si>
  <si>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</si>
  <si>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</si>
  <si>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</si>
  <si>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</si>
  <si>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</si>
  <si>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</si>
  <si>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</si>
  <si>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</si>
  <si>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</si>
  <si>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</si>
  <si>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</si>
  <si>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</si>
  <si>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</si>
  <si>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</si>
  <si>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</si>
  <si>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</si>
  <si>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</si>
  <si>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</si>
  <si>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</si>
  <si>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</si>
  <si>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</si>
  <si>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</si>
  <si>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</si>
  <si>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</si>
  <si>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</si>
  <si>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</si>
  <si>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</si>
  <si>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</si>
  <si>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</si>
  <si>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</si>
  <si>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</si>
  <si>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</si>
  <si>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</si>
  <si>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</si>
  <si>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</si>
  <si>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</si>
  <si>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</si>
  <si>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</si>
  <si>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</si>
  <si>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</si>
  <si>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</si>
  <si>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</si>
  <si>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</si>
  <si>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</si>
  <si>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</si>
  <si>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</si>
  <si>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</si>
  <si>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</si>
  <si>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</si>
  <si>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</si>
  <si>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</si>
  <si>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</si>
  <si>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</si>
  <si>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</si>
  <si>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</si>
  <si>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</si>
  <si>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</si>
  <si>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</si>
  <si>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</si>
  <si>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</si>
  <si>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</si>
  <si>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</si>
  <si>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</si>
  <si>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</si>
  <si>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</si>
  <si>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</si>
  <si>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</si>
  <si>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</si>
  <si>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</si>
  <si>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</si>
  <si>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</si>
  <si>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</si>
  <si>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</si>
  <si>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</si>
  <si>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</si>
  <si>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</si>
  <si>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</si>
  <si>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</si>
  <si>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</si>
  <si>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</si>
  <si>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</si>
  <si>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</si>
  <si>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</si>
  <si>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</si>
  <si>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</si>
  <si>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</si>
  <si>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</si>
  <si>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</si>
  <si>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</si>
  <si>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</si>
  <si>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</si>
  <si>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</si>
  <si>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</si>
  <si>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</si>
  <si>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</si>
  <si>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</si>
  <si>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</si>
  <si>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</si>
  <si>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</si>
  <si>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</si>
  <si>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</si>
  <si>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</si>
  <si>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</si>
  <si>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</si>
  <si>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</si>
  <si>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</si>
  <si>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</si>
  <si>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</si>
  <si>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</si>
  <si>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</si>
  <si>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</si>
  <si>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</si>
  <si>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</si>
  <si>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</si>
  <si>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</si>
  <si>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</si>
  <si>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</si>
  <si>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</si>
  <si>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</si>
  <si>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</si>
  <si>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</si>
  <si>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</si>
  <si>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</si>
  <si>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</si>
  <si>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</si>
  <si>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</si>
  <si>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</si>
  <si>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</si>
  <si>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</si>
  <si>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</si>
  <si>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</si>
  <si>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</si>
  <si>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</si>
  <si>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</si>
  <si>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</si>
  <si>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</si>
  <si>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</si>
  <si>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</si>
  <si>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</si>
  <si>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</si>
  <si>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</si>
  <si>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</si>
  <si>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</si>
  <si>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</si>
  <si>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</si>
  <si>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</si>
  <si>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</si>
  <si>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</si>
  <si>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</si>
  <si>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</si>
  <si>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</si>
  <si>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</si>
  <si>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</si>
  <si>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</si>
  <si>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</si>
  <si>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</si>
  <si>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</si>
  <si>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</si>
  <si>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</si>
  <si>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</si>
  <si>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</si>
  <si>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</si>
  <si>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</si>
  <si>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</si>
  <si>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</si>
  <si>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</si>
  <si>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</si>
  <si>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</si>
  <si>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</si>
  <si>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</si>
  <si>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</si>
  <si>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</si>
  <si>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</si>
  <si>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</si>
  <si>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</si>
  <si>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</si>
  <si>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</si>
  <si>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</si>
  <si>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</si>
  <si>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</si>
  <si>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</si>
  <si>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</si>
  <si>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</si>
  <si>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</si>
  <si>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</si>
  <si>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</si>
  <si>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</si>
  <si>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</si>
  <si>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</si>
  <si>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</si>
  <si>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</si>
  <si>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</si>
  <si>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</si>
  <si>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</si>
  <si>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</si>
  <si>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</si>
  <si>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</si>
  <si>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</si>
  <si>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</si>
  <si>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</si>
  <si>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</si>
  <si>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</si>
  <si>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</si>
  <si>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</si>
  <si>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</si>
  <si>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</si>
  <si>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</si>
  <si>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</si>
  <si>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</si>
  <si>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</si>
  <si>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</si>
  <si>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</si>
  <si>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</si>
  <si>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</si>
  <si>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</si>
  <si>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</si>
  <si>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</si>
  <si>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</si>
  <si>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</si>
  <si>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</si>
  <si>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</si>
  <si>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</si>
  <si>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</si>
  <si>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</si>
  <si>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</si>
  <si>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</si>
  <si>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</si>
  <si>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</si>
  <si>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</si>
  <si>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</si>
  <si>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</si>
  <si>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</si>
  <si>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</si>
  <si>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</si>
  <si>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</si>
  <si>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</si>
  <si>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</si>
  <si>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</si>
  <si>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</si>
  <si>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</si>
  <si>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</si>
  <si>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</si>
  <si>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</si>
  <si>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</si>
  <si>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</si>
  <si>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</si>
  <si>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</si>
  <si>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</si>
  <si>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</si>
  <si>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</si>
  <si>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</si>
  <si>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</si>
  <si>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</si>
  <si>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</si>
  <si>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</si>
  <si>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</si>
  <si>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</si>
  <si>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</si>
  <si>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</si>
  <si>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</si>
  <si>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</si>
  <si>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</si>
  <si>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</si>
  <si>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</si>
  <si>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</si>
  <si>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</si>
  <si>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</si>
  <si>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</si>
  <si>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</si>
  <si>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</si>
  <si>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</si>
  <si>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</si>
  <si>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</si>
  <si>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</si>
  <si>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</si>
  <si>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</si>
  <si>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</si>
  <si>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</si>
  <si>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</si>
  <si>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</si>
  <si>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</si>
  <si>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</si>
  <si>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</si>
  <si>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</si>
  <si>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</si>
  <si>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</si>
  <si>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</si>
  <si>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</si>
  <si>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</si>
  <si>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</si>
  <si>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</si>
  <si>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</si>
  <si>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</si>
  <si>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</si>
  <si>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</si>
  <si>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</si>
  <si>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</si>
  <si>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</si>
  <si>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</si>
  <si>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</si>
  <si>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</si>
  <si>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</si>
  <si>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</si>
  <si>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</si>
  <si>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</si>
  <si>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</si>
  <si>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</si>
  <si>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</si>
  <si>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</si>
  <si>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</si>
  <si>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</si>
  <si>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</si>
  <si>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</si>
  <si>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</si>
  <si>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</si>
  <si>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</si>
  <si>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</si>
  <si>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</si>
  <si>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</si>
  <si>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</si>
  <si>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</si>
  <si>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</si>
  <si>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</si>
  <si>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</si>
  <si>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</si>
  <si>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</si>
  <si>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</si>
  <si>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</si>
  <si>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</si>
  <si>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</si>
  <si>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</si>
  <si>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</si>
  <si>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</si>
  <si>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</si>
  <si>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</si>
  <si>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</si>
  <si>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</si>
  <si>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</si>
  <si>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</si>
  <si>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</si>
  <si>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</si>
  <si>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</si>
  <si>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</si>
  <si>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</si>
  <si>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</si>
  <si>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</si>
  <si>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</si>
  <si>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</si>
  <si>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</si>
  <si>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</si>
  <si>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</si>
  <si>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</si>
  <si>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</si>
  <si>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</si>
  <si>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</si>
  <si>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</si>
  <si>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</si>
  <si>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</si>
  <si>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</si>
  <si>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</si>
  <si>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</si>
  <si>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</si>
  <si>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</si>
  <si>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</si>
  <si>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</si>
  <si>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</si>
  <si>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</si>
  <si>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</si>
  <si>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</si>
  <si>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</si>
  <si>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</si>
  <si>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</si>
  <si>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</si>
  <si>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</si>
  <si>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</si>
  <si>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</si>
  <si>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</si>
  <si>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</si>
  <si>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</si>
  <si>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</si>
  <si>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</si>
  <si>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</si>
  <si>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</si>
  <si>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</si>
  <si>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</si>
  <si>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</si>
  <si>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</si>
  <si>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</si>
  <si>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</si>
  <si>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</si>
  <si>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</si>
  <si>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</si>
  <si>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</si>
  <si>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</si>
  <si>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</si>
  <si>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</si>
  <si>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</si>
  <si>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</si>
  <si>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</si>
  <si>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</si>
  <si>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</si>
  <si>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</si>
  <si>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</si>
  <si>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</si>
  <si>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</si>
  <si>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</si>
  <si>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</si>
  <si>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</si>
  <si>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</si>
  <si>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</si>
  <si>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</si>
  <si>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</si>
  <si>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</si>
  <si>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</si>
  <si>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</si>
  <si>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</si>
  <si>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</si>
  <si>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</si>
  <si>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</si>
  <si>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</si>
  <si>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</si>
  <si>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</si>
  <si>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</si>
  <si>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</si>
  <si>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</si>
  <si>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</si>
  <si>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</si>
  <si>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</si>
  <si>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</si>
  <si>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</si>
  <si>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</si>
  <si>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</si>
  <si>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</si>
  <si>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</si>
  <si>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</si>
  <si>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</si>
  <si>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</si>
  <si>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</si>
  <si>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</si>
  <si>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</si>
  <si>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</si>
  <si>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</si>
  <si>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</si>
  <si>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</si>
  <si>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</si>
  <si>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</si>
  <si>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</si>
  <si>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</si>
  <si>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</si>
  <si>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</si>
  <si>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</si>
  <si>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</si>
  <si>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</si>
  <si>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</si>
  <si>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</si>
  <si>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</si>
  <si>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</si>
  <si>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</si>
  <si>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</si>
  <si>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</si>
  <si>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</si>
  <si>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</si>
  <si>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</si>
  <si>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</si>
  <si>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</si>
  <si>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</si>
  <si>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</si>
  <si>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</si>
  <si>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</si>
  <si>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</si>
  <si>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</si>
  <si>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</si>
  <si>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</si>
  <si>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</si>
  <si>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</si>
  <si>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</si>
  <si>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</si>
  <si>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</si>
  <si>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</si>
  <si>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</si>
  <si>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</si>
  <si>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</si>
  <si>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</si>
  <si>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</si>
  <si>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</si>
  <si>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</si>
  <si>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</si>
  <si>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</si>
  <si>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</si>
  <si>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</si>
  <si>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</si>
  <si>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</si>
  <si>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</si>
  <si>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</si>
  <si>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</si>
  <si>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</si>
  <si>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</si>
  <si>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</si>
  <si>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</si>
  <si>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</si>
  <si>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</si>
  <si>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</si>
  <si>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</si>
  <si>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</si>
  <si>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</si>
  <si>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</si>
  <si>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</si>
  <si>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</si>
  <si>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</si>
  <si>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</si>
  <si>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</si>
  <si>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</si>
  <si>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</si>
  <si>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</si>
  <si>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</si>
  <si>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</si>
  <si>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</si>
  <si>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</si>
  <si>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</si>
  <si>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</si>
  <si>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</si>
  <si>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</si>
  <si>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</si>
  <si>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</si>
  <si>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</si>
  <si>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</si>
  <si>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</si>
  <si>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</si>
  <si>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</si>
  <si>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</si>
  <si>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</si>
  <si>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</si>
  <si>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</si>
  <si>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</si>
  <si>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</si>
  <si>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</si>
  <si>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</si>
  <si>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</si>
  <si>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</si>
  <si>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</si>
  <si>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</si>
  <si>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</si>
  <si>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</si>
  <si>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</si>
  <si>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</si>
  <si>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</si>
  <si>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</si>
  <si>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</si>
  <si>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</si>
  <si>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</si>
  <si>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</si>
  <si>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</si>
  <si>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</si>
  <si>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</si>
  <si>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</si>
  <si>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</si>
  <si>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</si>
  <si>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</si>
  <si>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</si>
  <si>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</si>
  <si>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</si>
  <si>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</si>
  <si>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</si>
  <si>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</si>
  <si>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</si>
  <si>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</si>
  <si>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</si>
  <si>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</si>
  <si>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</si>
  <si>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</si>
  <si>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</si>
  <si>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</si>
  <si>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</si>
  <si>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</si>
  <si>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</si>
  <si>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</si>
  <si>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</si>
  <si>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</si>
  <si>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</si>
  <si>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</si>
  <si>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</si>
  <si>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</si>
  <si>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</si>
  <si>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</si>
  <si>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</si>
  <si>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</si>
  <si>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</si>
  <si>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</si>
  <si>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</si>
  <si>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</si>
  <si>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</si>
  <si>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</si>
  <si>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</si>
  <si>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</si>
  <si>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</si>
  <si>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</si>
  <si>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</si>
  <si>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</si>
  <si>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</si>
  <si>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</si>
  <si>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</si>
  <si>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</si>
  <si>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</si>
  <si>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</si>
  <si>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</si>
  <si>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</si>
  <si>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</si>
  <si>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</si>
  <si>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</si>
  <si>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</si>
  <si>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</si>
  <si>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</si>
  <si>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</si>
  <si>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</si>
  <si>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</si>
  <si>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</si>
  <si>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</si>
  <si>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</si>
  <si>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</si>
  <si>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</si>
  <si>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</si>
  <si>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</si>
  <si>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</si>
  <si>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</si>
  <si>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</si>
  <si>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</si>
  <si>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</si>
  <si>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</si>
  <si>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</si>
  <si>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</si>
  <si>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</si>
  <si>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</si>
  <si>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</si>
  <si>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</si>
  <si>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</si>
  <si>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</si>
  <si>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</si>
  <si>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</si>
  <si>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</si>
  <si>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</si>
  <si>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</si>
  <si>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</si>
  <si>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</si>
  <si>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</si>
  <si>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</si>
  <si>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</si>
  <si>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</si>
  <si>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</si>
  <si>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</si>
  <si>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</si>
  <si>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</si>
  <si>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</si>
  <si>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</si>
  <si>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</si>
  <si>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</si>
  <si>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</si>
  <si>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</si>
  <si>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</si>
  <si>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</si>
  <si>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</si>
  <si>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</si>
  <si>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</si>
  <si>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</si>
  <si>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</si>
  <si>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</si>
  <si>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</si>
  <si>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</si>
  <si>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</si>
  <si>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</si>
  <si>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</si>
  <si>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</si>
  <si>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</si>
  <si>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</si>
  <si>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</si>
  <si>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</si>
  <si>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</si>
  <si>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</si>
  <si>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</si>
  <si>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</si>
  <si>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</si>
  <si>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</si>
  <si>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</si>
  <si>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</si>
  <si>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</si>
  <si>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</si>
  <si>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</si>
  <si>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</si>
  <si>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</si>
  <si>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</si>
  <si>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</si>
  <si>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</si>
  <si>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</si>
  <si>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</si>
  <si>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</si>
  <si>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</si>
  <si>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</si>
  <si>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</si>
  <si>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</si>
  <si>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</si>
  <si>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</si>
  <si>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</si>
  <si>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</si>
  <si>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</si>
  <si>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</si>
  <si>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</si>
  <si>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</si>
  <si>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</si>
  <si>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</si>
  <si>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</si>
  <si>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</si>
  <si>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</si>
  <si>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</si>
  <si>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</si>
  <si>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</si>
  <si>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</si>
  <si>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</si>
  <si>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</si>
  <si>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</si>
  <si>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</si>
  <si>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</si>
  <si>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</si>
  <si>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</si>
  <si>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</si>
  <si>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</si>
  <si>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</si>
  <si>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</si>
  <si>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</si>
  <si>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</si>
  <si>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</si>
  <si>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</si>
  <si>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</si>
  <si>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</si>
  <si>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</si>
  <si>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</si>
  <si>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</si>
  <si>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</si>
  <si>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</si>
  <si>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</si>
  <si>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</si>
  <si>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</si>
  <si>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</si>
  <si>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</si>
  <si>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</si>
  <si>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</si>
  <si>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</si>
  <si>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</si>
  <si>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</si>
  <si>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</si>
  <si>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</si>
  <si>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</si>
  <si>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</si>
  <si>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</si>
  <si>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</si>
  <si>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</si>
  <si>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</si>
  <si>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</si>
  <si>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</si>
  <si>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</si>
  <si>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</si>
  <si>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</si>
  <si>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</si>
  <si>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</si>
  <si>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</si>
  <si>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</si>
  <si>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</si>
  <si>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</si>
  <si>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</si>
  <si>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</si>
  <si>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</si>
  <si>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</si>
  <si>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</si>
  <si>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</si>
  <si>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</si>
  <si>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</si>
  <si>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</si>
  <si>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</si>
  <si>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</si>
  <si>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</si>
  <si>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</si>
  <si>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</si>
  <si>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</si>
  <si>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</si>
  <si>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</si>
  <si>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</si>
  <si>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</si>
  <si>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</si>
  <si>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</si>
  <si>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</si>
  <si>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</si>
  <si>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</si>
  <si>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</si>
  <si>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</si>
  <si>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</si>
  <si>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</si>
  <si>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</si>
  <si>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</si>
  <si>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</si>
  <si>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</si>
  <si>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</si>
  <si>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</si>
  <si>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</si>
  <si>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</si>
  <si>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</si>
  <si>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</si>
  <si>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</si>
  <si>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</si>
  <si>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</si>
  <si>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</si>
  <si>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</si>
  <si>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</si>
  <si>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</si>
  <si>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</si>
  <si>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</si>
  <si>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</si>
  <si>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</si>
  <si>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</si>
  <si>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</si>
  <si>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</si>
  <si>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</si>
  <si>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</si>
  <si>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</si>
  <si>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</si>
  <si>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</si>
  <si>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</si>
  <si>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</si>
  <si>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</si>
  <si>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</si>
  <si>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</si>
  <si>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</si>
  <si>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</si>
  <si>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</si>
  <si>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</si>
  <si>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</si>
  <si>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</si>
  <si>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</si>
  <si>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</si>
  <si>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</si>
  <si>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</si>
  <si>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</si>
  <si>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</si>
  <si>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</si>
  <si>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</si>
  <si>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</si>
  <si>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</si>
  <si>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</si>
  <si>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</si>
  <si>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</si>
  <si>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</si>
  <si>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</si>
  <si>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</si>
  <si>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</si>
  <si>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</si>
  <si>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</si>
  <si>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</si>
  <si>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</si>
  <si>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</si>
  <si>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</si>
  <si>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</si>
  <si>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</si>
  <si>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</si>
  <si>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</si>
  <si>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</si>
  <si>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</si>
  <si>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</si>
  <si>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</si>
  <si>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</si>
  <si>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</si>
  <si>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</si>
  <si>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</si>
  <si>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</si>
  <si>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</si>
  <si>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</si>
  <si>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</si>
  <si>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</si>
  <si>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</si>
  <si>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</si>
  <si>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</si>
  <si>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</si>
  <si>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</si>
  <si>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</si>
  <si>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</si>
  <si>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</si>
  <si>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</si>
  <si>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</si>
  <si>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</si>
  <si>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</si>
  <si>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</si>
  <si>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</si>
  <si>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</si>
  <si>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</si>
  <si>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</si>
  <si>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</si>
  <si>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</si>
  <si>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</si>
  <si>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</si>
  <si>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</si>
  <si>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</si>
  <si>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</si>
  <si>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</si>
  <si>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</si>
  <si>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</si>
  <si>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</si>
  <si>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</si>
  <si>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</si>
  <si>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</si>
  <si>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</si>
  <si>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</si>
  <si>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</si>
  <si>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</si>
  <si>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</si>
  <si>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</si>
  <si>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</si>
  <si>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</si>
  <si>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</si>
  <si>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</si>
  <si>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</si>
  <si>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</si>
  <si>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</si>
  <si>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</si>
  <si>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</si>
  <si>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</si>
  <si>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</si>
  <si>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</si>
  <si>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</si>
  <si>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</si>
  <si>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</si>
  <si>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</si>
  <si>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</si>
  <si>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</si>
  <si>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</si>
  <si>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</si>
  <si>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</si>
  <si>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</si>
  <si>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</si>
  <si>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</si>
  <si>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</si>
  <si>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</si>
  <si>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</si>
  <si>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</si>
  <si>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</si>
  <si>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</si>
  <si>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</si>
  <si>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</si>
  <si>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</si>
  <si>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</si>
  <si>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</si>
  <si>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</si>
  <si>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</si>
  <si>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</si>
  <si>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</si>
  <si>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</si>
  <si>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</si>
  <si>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</si>
  <si>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</si>
  <si>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</si>
  <si>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</si>
  <si>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</si>
  <si>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</si>
  <si>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</si>
  <si>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</si>
  <si>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</si>
  <si>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</si>
  <si>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</si>
  <si>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</si>
  <si>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</si>
  <si>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</si>
  <si>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</si>
  <si>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</si>
  <si>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</si>
  <si>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</si>
  <si>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</si>
  <si>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</si>
  <si>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</si>
  <si>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</si>
  <si>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</si>
  <si>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</si>
  <si>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</si>
  <si>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</si>
  <si>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</si>
  <si>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</si>
  <si>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</si>
  <si>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</si>
  <si>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</si>
  <si>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</si>
  <si>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</si>
  <si>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</si>
  <si>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</si>
  <si>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</si>
  <si>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</si>
  <si>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</si>
  <si>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</si>
  <si>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</si>
  <si>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</si>
  <si>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</si>
  <si>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</si>
  <si>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</si>
  <si>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</si>
  <si>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</si>
  <si>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</si>
  <si>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</si>
  <si>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</si>
  <si>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</si>
  <si>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</si>
  <si>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</si>
  <si>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</si>
  <si>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</si>
  <si>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</si>
  <si>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</si>
  <si>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</si>
  <si>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</si>
  <si>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</si>
  <si>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</si>
  <si>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</si>
  <si>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</si>
  <si>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</si>
  <si>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</si>
  <si>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</si>
  <si>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</si>
  <si>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</si>
  <si>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</si>
  <si>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</si>
  <si>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</si>
  <si>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</si>
  <si>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</si>
  <si>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</si>
  <si>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</si>
  <si>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</si>
  <si>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</si>
  <si>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</si>
  <si>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</si>
  <si>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</si>
  <si>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</si>
  <si>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</si>
  <si>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</si>
  <si>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</si>
  <si>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</si>
  <si>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</si>
  <si>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</si>
  <si>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</si>
  <si>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</si>
  <si>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</si>
  <si>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</si>
  <si>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</si>
  <si>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</si>
  <si>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</si>
  <si>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</si>
  <si>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</si>
  <si>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</si>
  <si>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</si>
  <si>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</si>
  <si>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</si>
  <si>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</si>
  <si>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</si>
  <si>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</si>
  <si>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</si>
  <si>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</si>
  <si>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</si>
  <si>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</si>
  <si>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</si>
  <si>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</si>
  <si>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</si>
  <si>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</si>
  <si>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</si>
  <si>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</si>
  <si>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</si>
  <si>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</si>
  <si>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</si>
  <si>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</si>
  <si>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</si>
  <si>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</si>
  <si>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</si>
  <si>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</si>
  <si>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</si>
  <si>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</si>
  <si>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</si>
  <si>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</si>
  <si>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</si>
  <si>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</si>
  <si>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</si>
  <si>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</si>
  <si>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</si>
  <si>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</si>
  <si>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</si>
  <si>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</si>
  <si>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</si>
  <si>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</si>
  <si>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</si>
  <si>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</si>
  <si>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</si>
  <si>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</si>
  <si>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</si>
  <si>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</si>
  <si>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</si>
  <si>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</si>
  <si>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</si>
  <si>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</si>
  <si>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</si>
  <si>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</si>
  <si>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</si>
  <si>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</si>
  <si>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</si>
  <si>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</si>
  <si>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</si>
  <si>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</si>
  <si>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</si>
  <si>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</si>
  <si>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</si>
  <si>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</si>
  <si>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</si>
  <si>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</si>
  <si>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</si>
  <si>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</si>
  <si>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</si>
  <si>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</si>
  <si>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</si>
  <si>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</si>
  <si>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</si>
  <si>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</si>
  <si>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</si>
  <si>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</si>
  <si>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</si>
  <si>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</si>
  <si>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</si>
  <si>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</si>
  <si>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</si>
  <si>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</si>
  <si>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</si>
  <si>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</si>
  <si>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</si>
  <si>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</si>
  <si>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</si>
  <si>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</si>
  <si>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</si>
  <si>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</si>
  <si>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</si>
  <si>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</si>
  <si>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</si>
  <si>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</si>
  <si>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</si>
  <si>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</si>
  <si>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</si>
  <si>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</si>
  <si>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</si>
  <si>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</si>
  <si>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</si>
  <si>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</si>
  <si>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</si>
  <si>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</si>
  <si>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</si>
  <si>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</si>
  <si>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</si>
  <si>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</si>
  <si>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</si>
  <si>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</si>
  <si>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</si>
  <si>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</si>
  <si>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</si>
  <si>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</si>
  <si>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</si>
  <si>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</si>
  <si>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</si>
  <si>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</si>
  <si>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</si>
  <si>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</si>
  <si>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</si>
  <si>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</si>
  <si>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</si>
  <si>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</si>
  <si>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</si>
  <si>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</si>
  <si>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</si>
  <si>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</si>
  <si>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</si>
  <si>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</si>
  <si>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</si>
  <si>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</si>
  <si>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</si>
  <si>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</si>
  <si>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</si>
  <si>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</si>
  <si>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</si>
  <si>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</si>
  <si>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</si>
  <si>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</si>
  <si>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</si>
  <si>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</si>
  <si>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</si>
  <si>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</si>
  <si>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</si>
  <si>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</si>
  <si>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</si>
  <si>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</si>
  <si>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</si>
  <si>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</si>
  <si>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</si>
  <si>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</si>
  <si>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</si>
  <si>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</si>
  <si>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</si>
  <si>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</si>
  <si>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</si>
  <si>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</si>
  <si>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</si>
  <si>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</si>
  <si>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</si>
  <si>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</si>
  <si>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</si>
  <si>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</si>
  <si>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</si>
  <si>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</si>
  <si>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</si>
  <si>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</si>
  <si>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</si>
  <si>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</si>
  <si>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</si>
  <si>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</si>
  <si>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</si>
  <si>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</si>
  <si>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</si>
  <si>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</si>
  <si>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</si>
  <si>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</si>
  <si>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</si>
  <si>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</si>
  <si>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</si>
  <si>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</si>
  <si>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</si>
  <si>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</si>
  <si>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</si>
  <si>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</si>
  <si>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</si>
  <si>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</si>
  <si>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</si>
  <si>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</si>
  <si>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</si>
  <si>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</si>
  <si>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</si>
  <si>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</si>
  <si>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</si>
  <si>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</si>
  <si>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</si>
  <si>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</si>
  <si>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</si>
  <si>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</si>
  <si>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</si>
  <si>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</si>
  <si>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</si>
  <si>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</si>
  <si>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</si>
  <si>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</si>
  <si>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</si>
  <si>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</si>
  <si>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</si>
  <si>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</si>
  <si>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</si>
  <si>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</si>
  <si>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</si>
  <si>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</si>
  <si>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</si>
  <si>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</si>
  <si>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</si>
  <si>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</si>
  <si>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</si>
  <si>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</si>
  <si>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</si>
  <si>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</si>
  <si>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</si>
  <si>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</si>
  <si>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</si>
  <si>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</si>
  <si>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</si>
  <si>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</si>
  <si>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</si>
  <si>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</si>
  <si>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</si>
  <si>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</si>
  <si>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</si>
  <si>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</si>
  <si>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</si>
  <si>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</si>
  <si>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</si>
  <si>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</si>
  <si>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</si>
  <si>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</si>
  <si>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</si>
  <si>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</si>
  <si>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</si>
  <si>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</si>
  <si>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</si>
  <si>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</si>
  <si>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</si>
  <si>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</si>
  <si>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</si>
  <si>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</si>
  <si>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</si>
  <si>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</si>
  <si>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</si>
  <si>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</si>
  <si>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</si>
  <si>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</si>
  <si>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</si>
  <si>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</si>
  <si>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</si>
  <si>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</si>
  <si>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</si>
  <si>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</si>
  <si>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</si>
  <si>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</si>
  <si>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</si>
  <si>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</si>
  <si>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</si>
  <si>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</si>
  <si>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</si>
  <si>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</si>
  <si>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</si>
  <si>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</si>
  <si>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</si>
  <si>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</si>
  <si>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</si>
  <si>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</si>
  <si>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</si>
  <si>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</si>
  <si>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</si>
  <si>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</si>
  <si>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</si>
  <si>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</si>
  <si>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</si>
  <si>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</si>
  <si>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</si>
  <si>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</si>
  <si>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</si>
  <si>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</si>
  <si>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</si>
  <si>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</si>
  <si>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</si>
  <si>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</si>
  <si>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</si>
  <si>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</si>
  <si>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</si>
  <si>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</si>
  <si>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</si>
  <si>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</si>
  <si>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</si>
  <si>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</si>
  <si>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</si>
  <si>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</si>
  <si>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</si>
  <si>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</si>
  <si>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</si>
  <si>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</si>
  <si>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</si>
  <si>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</si>
  <si>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</si>
  <si>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</si>
  <si>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</si>
  <si>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</si>
  <si>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</si>
  <si>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</si>
  <si>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</si>
  <si>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</si>
  <si>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</si>
  <si>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</si>
  <si>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</si>
  <si>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</si>
  <si>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</si>
  <si>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</si>
  <si>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</si>
  <si>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</si>
  <si>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</si>
  <si>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</si>
  <si>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</si>
  <si>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</si>
  <si>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</si>
  <si>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</si>
  <si>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</si>
  <si>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</si>
  <si>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</si>
  <si>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</si>
  <si>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</si>
  <si>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</si>
  <si>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</si>
  <si>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</si>
  <si>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</si>
  <si>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</si>
  <si>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</si>
  <si>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</si>
  <si>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</si>
  <si>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</si>
  <si>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</si>
  <si>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</si>
  <si>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</si>
  <si>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</si>
  <si>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</si>
  <si>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</si>
  <si>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</si>
  <si>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</si>
  <si>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</si>
  <si>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</si>
  <si>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</si>
  <si>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</si>
  <si>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</si>
  <si>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</si>
  <si>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</si>
  <si>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</si>
  <si>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</si>
  <si>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</si>
  <si>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</si>
  <si>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</si>
  <si>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</si>
  <si>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</si>
  <si>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</si>
  <si>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</si>
  <si>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</si>
  <si>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</si>
  <si>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</si>
  <si>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</si>
  <si>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</si>
  <si>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</si>
  <si>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</si>
  <si>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</si>
  <si>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</si>
  <si>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</si>
  <si>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</si>
  <si>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</si>
  <si>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</si>
  <si>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</si>
  <si>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</si>
  <si>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</si>
  <si>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</si>
  <si>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</si>
  <si>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</si>
  <si>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</si>
  <si>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</si>
  <si>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</si>
  <si>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</si>
  <si>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</si>
  <si>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</si>
  <si>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</si>
  <si>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</si>
  <si>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</si>
  <si>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</si>
  <si>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</si>
  <si>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</si>
  <si>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</si>
  <si>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</si>
  <si>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</si>
  <si>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</si>
  <si>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</si>
  <si>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</si>
  <si>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</si>
  <si>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</si>
  <si>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</si>
  <si>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</si>
  <si>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</si>
  <si>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</si>
  <si>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</si>
  <si>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</si>
  <si>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</si>
  <si>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</si>
  <si>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</si>
  <si>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</si>
  <si>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</si>
  <si>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</si>
  <si>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</si>
  <si>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</si>
  <si>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</si>
  <si>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</si>
  <si>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</si>
  <si>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</si>
  <si>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</si>
  <si>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</si>
  <si>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</si>
  <si>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</si>
  <si>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</si>
  <si>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</si>
  <si>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</si>
  <si>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</si>
  <si>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</si>
  <si>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</si>
  <si>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</si>
  <si>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</si>
  <si>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</si>
  <si>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</si>
  <si>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</si>
  <si>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</si>
  <si>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</si>
  <si>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</si>
  <si>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</si>
  <si>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</si>
  <si>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</si>
  <si>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</si>
  <si>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</si>
  <si>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</si>
  <si>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</si>
  <si>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</si>
  <si>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</si>
  <si>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</si>
  <si>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</si>
  <si>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</si>
  <si>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</si>
  <si>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</si>
  <si>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</si>
  <si>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</si>
  <si>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</si>
  <si>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</si>
  <si>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</si>
  <si>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</si>
  <si>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</si>
  <si>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</si>
  <si>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</si>
  <si>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</si>
  <si>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</si>
  <si>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</si>
  <si>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</si>
  <si>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</si>
  <si>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</si>
  <si>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</si>
  <si>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</si>
  <si>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</si>
  <si>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</si>
  <si>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</si>
  <si>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</si>
  <si>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</si>
  <si>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</si>
  <si>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</si>
  <si>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</si>
  <si>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</si>
  <si>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</si>
  <si>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</si>
  <si>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</si>
  <si>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</si>
  <si>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</si>
  <si>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</si>
  <si>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</si>
  <si>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</si>
  <si>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</si>
  <si>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</si>
  <si>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</si>
  <si>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</si>
  <si>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</si>
  <si>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</si>
  <si>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</si>
  <si>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</si>
  <si>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</si>
  <si>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</si>
  <si>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</si>
  <si>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</si>
  <si>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</si>
  <si>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</si>
  <si>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</si>
  <si>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</si>
  <si>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</si>
  <si>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</si>
  <si>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</si>
  <si>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</si>
  <si>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</si>
  <si>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</si>
  <si>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</si>
  <si>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</si>
  <si>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</si>
  <si>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</si>
  <si>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</si>
  <si>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</si>
  <si>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</si>
  <si>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</si>
  <si>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</si>
  <si>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</si>
  <si>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</si>
  <si>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</si>
  <si>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</si>
  <si>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</si>
  <si>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</si>
  <si>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</si>
  <si>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</si>
  <si>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</si>
  <si>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</si>
  <si>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</si>
  <si>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</si>
  <si>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</si>
  <si>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</si>
  <si>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</si>
  <si>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</si>
  <si>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</si>
  <si>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</si>
  <si>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</si>
  <si>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</si>
  <si>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</si>
  <si>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</si>
  <si>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</si>
  <si>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</si>
  <si>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</si>
  <si>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</si>
  <si>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</si>
  <si>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</si>
  <si>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</si>
  <si>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</si>
  <si>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</si>
  <si>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</si>
  <si>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</si>
  <si>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</si>
  <si>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</si>
  <si>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</si>
  <si>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</si>
  <si>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</si>
  <si>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</si>
  <si>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</si>
  <si>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</si>
  <si>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</si>
  <si>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</si>
  <si>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</si>
  <si>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</si>
  <si>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</si>
  <si>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</si>
  <si>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</si>
  <si>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</si>
  <si>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</si>
  <si>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</si>
  <si>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</si>
  <si>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</si>
  <si>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</si>
  <si>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</si>
  <si>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</si>
  <si>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</si>
  <si>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</si>
  <si>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</si>
  <si>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</si>
  <si>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</si>
  <si>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</si>
  <si>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</si>
  <si>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</si>
  <si>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</si>
  <si>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</si>
  <si>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</si>
  <si>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</si>
  <si>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</si>
  <si>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</si>
  <si>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</si>
  <si>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</si>
  <si>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</si>
  <si>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</si>
  <si>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</si>
  <si>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</si>
  <si>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</si>
  <si>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</si>
  <si>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</si>
  <si>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</si>
  <si>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</si>
  <si>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</si>
  <si>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</si>
  <si>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</si>
  <si>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</si>
  <si>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</si>
  <si>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</si>
  <si>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</si>
  <si>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</si>
  <si>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</si>
  <si>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</si>
  <si>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</si>
  <si>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</si>
  <si>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</si>
  <si>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</si>
  <si>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</si>
  <si>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</si>
  <si>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</si>
  <si>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</si>
  <si>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</si>
  <si>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</si>
  <si>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</si>
  <si>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</si>
  <si>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</si>
  <si>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</si>
  <si>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</si>
  <si>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</si>
  <si>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</si>
  <si>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</si>
  <si>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</si>
  <si>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</si>
  <si>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</si>
  <si>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</si>
  <si>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</si>
  <si>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</si>
  <si>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</si>
  <si>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</si>
  <si>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</si>
  <si>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</si>
  <si>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</si>
  <si>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</si>
  <si>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</si>
  <si>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</si>
  <si>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</si>
  <si>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</si>
  <si>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</si>
  <si>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</si>
  <si>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</si>
  <si>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</si>
  <si>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</si>
  <si>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</si>
  <si>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</si>
  <si>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</si>
  <si>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</si>
  <si>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</si>
  <si>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</si>
  <si>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</si>
  <si>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</si>
  <si>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</si>
  <si>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</si>
  <si>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</si>
  <si>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</si>
  <si>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</si>
  <si>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</si>
  <si>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</si>
  <si>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</si>
  <si>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</si>
  <si>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</si>
  <si>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</si>
  <si>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</si>
  <si>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</si>
  <si>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</si>
  <si>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</si>
  <si>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</si>
  <si>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</si>
  <si>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</si>
  <si>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</si>
  <si>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</si>
  <si>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</si>
  <si>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</si>
  <si>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</si>
  <si>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</si>
  <si>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</si>
  <si>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</si>
  <si>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</si>
  <si>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</si>
  <si>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</si>
  <si>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</si>
  <si>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</si>
  <si>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</si>
  <si>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</si>
  <si>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</si>
  <si>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</si>
  <si>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</si>
  <si>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</si>
  <si>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</si>
  <si>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</si>
  <si>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</si>
  <si>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</si>
  <si>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</si>
  <si>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</si>
  <si>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</si>
  <si>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</si>
  <si>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</si>
  <si>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</si>
  <si>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</si>
  <si>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</si>
  <si>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</si>
  <si>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</si>
  <si>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</si>
  <si>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</si>
  <si>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</si>
  <si>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</si>
  <si>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</si>
  <si>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</si>
  <si>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</si>
  <si>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</si>
  <si>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</si>
  <si>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</si>
  <si>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</si>
  <si>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</si>
  <si>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</si>
  <si>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</si>
  <si>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</si>
  <si>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</si>
  <si>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</si>
  <si>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</si>
  <si>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</si>
  <si>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</si>
  <si>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</si>
  <si>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</si>
  <si>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</si>
  <si>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</si>
  <si>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</si>
  <si>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</si>
  <si>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</si>
  <si>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</si>
  <si>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</si>
  <si>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</si>
  <si>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</si>
  <si>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</si>
  <si>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</si>
  <si>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</si>
  <si>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</si>
  <si>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</si>
  <si>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</si>
  <si>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</si>
  <si>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</si>
  <si>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</si>
  <si>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</si>
  <si>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</si>
  <si>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</si>
  <si>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</si>
  <si>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</si>
  <si>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</si>
  <si>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</si>
  <si>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</si>
  <si>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</si>
  <si>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</si>
  <si>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</si>
  <si>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</si>
  <si>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</si>
  <si>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</si>
  <si>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</si>
  <si>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</si>
  <si>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</si>
  <si>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</si>
  <si>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</si>
  <si>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</si>
  <si>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</si>
  <si>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</si>
  <si>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</si>
  <si>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</si>
  <si>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</si>
  <si>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</si>
  <si>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</si>
  <si>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</si>
  <si>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</si>
  <si>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</si>
  <si>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</si>
  <si>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</si>
  <si>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</si>
  <si>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</si>
  <si>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</si>
  <si>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</si>
  <si>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</si>
  <si>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</si>
  <si>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</si>
  <si>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</si>
  <si>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</si>
  <si>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</si>
  <si>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</si>
  <si>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</si>
  <si>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</si>
  <si>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</si>
  <si>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</si>
  <si>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</si>
  <si>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</si>
  <si>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</si>
  <si>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</si>
  <si>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</si>
  <si>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</si>
  <si>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</si>
  <si>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</si>
  <si>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</si>
  <si>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</si>
  <si>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</si>
  <si>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</si>
  <si>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</si>
  <si>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</si>
  <si>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</si>
  <si>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</si>
  <si>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</si>
  <si>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</si>
  <si>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</si>
  <si>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</si>
  <si>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</si>
  <si>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</si>
  <si>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</si>
  <si>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</si>
  <si>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</si>
  <si>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</si>
  <si>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</si>
  <si>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</si>
  <si>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</si>
  <si>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</si>
  <si>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</si>
  <si>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</si>
  <si>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</si>
  <si>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</si>
  <si>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</si>
  <si>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</si>
  <si>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</si>
  <si>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</si>
  <si>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</si>
  <si>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</si>
  <si>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</si>
  <si>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</si>
  <si>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</si>
  <si>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</si>
  <si>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</si>
  <si>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</si>
  <si>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</si>
  <si>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</si>
  <si>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</si>
  <si>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</si>
  <si>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</si>
  <si>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</si>
  <si>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</si>
  <si>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</si>
  <si>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</si>
  <si>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</si>
  <si>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</si>
  <si>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</si>
  <si>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</si>
  <si>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</si>
  <si>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</si>
  <si>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</si>
  <si>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</si>
  <si>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</si>
  <si>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</si>
  <si>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</si>
  <si>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</si>
  <si>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</si>
  <si>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</si>
  <si>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</si>
  <si>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</si>
  <si>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</si>
  <si>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</si>
  <si>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</si>
  <si>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</si>
  <si>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</si>
  <si>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</si>
  <si>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</si>
  <si>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</si>
  <si>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</si>
  <si>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</si>
  <si>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</si>
  <si>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</si>
  <si>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</si>
  <si>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</si>
  <si>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</si>
  <si>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</si>
  <si>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</si>
  <si>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</si>
  <si>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</si>
  <si>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</si>
  <si>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</si>
  <si>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</si>
  <si>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</si>
  <si>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</si>
  <si>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</si>
  <si>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</si>
  <si>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</si>
  <si>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</si>
  <si>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</si>
  <si>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</si>
  <si>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</si>
  <si>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</si>
  <si>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</si>
  <si>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</si>
  <si>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</si>
  <si>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</si>
  <si>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</si>
  <si>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</si>
  <si>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</si>
  <si>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</si>
  <si>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</si>
  <si>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</si>
  <si>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</si>
  <si>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</si>
  <si>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</si>
  <si>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</si>
  <si>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</si>
  <si>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</si>
  <si>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</si>
  <si>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</si>
  <si>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</si>
  <si>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</si>
  <si>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</si>
  <si>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</si>
  <si>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</si>
  <si>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</si>
  <si>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</si>
  <si>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</si>
  <si>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</si>
  <si>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</si>
  <si>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</si>
  <si>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</si>
  <si>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</si>
  <si>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</si>
  <si>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</si>
  <si>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</si>
  <si>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</si>
  <si>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</si>
  <si>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</si>
  <si>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</si>
  <si>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</si>
  <si>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</si>
  <si>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</si>
  <si>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</si>
  <si>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</si>
  <si>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</si>
  <si>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</si>
  <si>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</si>
  <si>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</si>
  <si>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</si>
  <si>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</si>
  <si>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</si>
  <si>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</si>
  <si>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</si>
  <si>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</si>
  <si>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</si>
  <si>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</si>
  <si>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</si>
  <si>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</si>
  <si>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</si>
  <si>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</si>
  <si>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</si>
  <si>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</si>
  <si>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</si>
  <si>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</si>
  <si>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</si>
  <si>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</si>
  <si>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</si>
  <si>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</si>
  <si>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</si>
  <si>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</si>
  <si>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</si>
  <si>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</si>
  <si>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</si>
  <si>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</si>
  <si>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</si>
  <si>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</si>
  <si>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</si>
  <si>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</si>
  <si>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</si>
  <si>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</si>
  <si>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</si>
  <si>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</si>
  <si>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</si>
  <si>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</si>
  <si>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</si>
  <si>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</si>
  <si>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</si>
  <si>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</si>
  <si>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</si>
  <si>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</si>
  <si>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</si>
  <si>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</si>
  <si>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</si>
  <si>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</si>
  <si>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</si>
  <si>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</si>
  <si>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</si>
  <si>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</si>
  <si>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</si>
  <si>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</si>
  <si>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</si>
  <si>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</si>
  <si>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</si>
  <si>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</si>
  <si>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</si>
  <si>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</si>
  <si>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</si>
  <si>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</si>
  <si>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</si>
  <si>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</si>
  <si>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</si>
  <si>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</si>
  <si>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</si>
  <si>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</si>
  <si>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</si>
  <si>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</si>
  <si>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</si>
  <si>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</si>
  <si>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</si>
  <si>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</si>
  <si>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</si>
  <si>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</si>
  <si>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</si>
  <si>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</si>
  <si>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</si>
  <si>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</si>
  <si>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</si>
  <si>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</si>
  <si>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</si>
  <si>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</si>
  <si>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</si>
  <si>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</si>
  <si>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</si>
  <si>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</si>
  <si>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</si>
  <si>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</si>
  <si>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</si>
  <si>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</si>
  <si>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</si>
  <si>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</si>
  <si>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</si>
  <si>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</si>
  <si>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</si>
  <si>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</si>
  <si>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</si>
  <si>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</si>
  <si>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</si>
  <si>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</si>
  <si>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</si>
  <si>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</si>
  <si>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</si>
  <si>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</si>
  <si>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</si>
  <si>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</si>
  <si>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</si>
  <si>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</si>
  <si>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</si>
  <si>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</si>
  <si>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</si>
  <si>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</si>
  <si>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</si>
  <si>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</si>
  <si>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</si>
  <si>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</si>
  <si>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</si>
  <si>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</si>
  <si>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</si>
  <si>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</si>
  <si>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</si>
  <si>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</si>
  <si>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</si>
  <si>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</si>
  <si>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</si>
  <si>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</si>
  <si>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</si>
  <si>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</si>
  <si>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</si>
  <si>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</si>
  <si>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</si>
  <si>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</si>
  <si>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</si>
  <si>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</si>
  <si>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</si>
  <si>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</si>
  <si>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</si>
  <si>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</si>
  <si>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</si>
  <si>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</si>
  <si>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</si>
  <si>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SIN ACTIVIDAD DE RETIRO</t>
  </si>
  <si>
    <t>GAVETA DE RECHAZO LLENA</t>
  </si>
  <si>
    <t>Gil Carreras, Santiago</t>
  </si>
  <si>
    <t>ReservaC Norte</t>
  </si>
  <si>
    <t>16 Marzo de 2021</t>
  </si>
  <si>
    <t xml:space="preserve">Brioso Luciano, Cristino </t>
  </si>
  <si>
    <t>Moreta, Christian Aury</t>
  </si>
  <si>
    <t>En Servicio</t>
  </si>
  <si>
    <t>ERROR DE PRINTER</t>
  </si>
  <si>
    <t>Closed</t>
  </si>
  <si>
    <t>INHIBIDO - REINICIO</t>
  </si>
  <si>
    <t>REINICIO EXITOSO</t>
  </si>
  <si>
    <t xml:space="preserve">Blanco Garcia, Yovanny </t>
  </si>
  <si>
    <t>Peguero Solano, Victor Manuel</t>
  </si>
  <si>
    <t>ENVIO DE CARGA</t>
  </si>
  <si>
    <t>CARGA EXITOSA</t>
  </si>
  <si>
    <t xml:space="preserve">DISPENSADOR </t>
  </si>
  <si>
    <t xml:space="preserve">SIN EFECTIVO </t>
  </si>
  <si>
    <t xml:space="preserve">GAVETA DE DEPOSITOS LLENA </t>
  </si>
  <si>
    <t xml:space="preserve">Gil Carrera, Santiago 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</si>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</sst>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8" xfId="0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0"/>
      <tableStyleElement type="headerRow" dxfId="79"/>
      <tableStyleElement type="totalRow" dxfId="78"/>
      <tableStyleElement type="firstColumn" dxfId="77"/>
      <tableStyleElement type="lastColumn" dxfId="76"/>
      <tableStyleElement type="firstRowStripe" dxfId="75"/>
      <tableStyleElement type="firstColumnStripe" dxfId="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9"/>
  <sheetViews>
    <sheetView tabSelected="1" zoomScale="85" zoomScaleNormal="85" workbookViewId="0">
      <pane ySplit="4" topLeftCell="A122" activePane="bottomLeft" state="frozen"/>
      <selection pane="bottomLeft" activeCell="I17" sqref="I17"/>
    </sheetView>
  </sheetViews>
  <sheetFormatPr baseColWidth="10" defaultColWidth="25.7109375" defaultRowHeight="15" x14ac:dyDescent="0.25"/>
  <cols>
    <col min="1" max="1" width="27.140625" style="92" customWidth="1"/>
    <col min="2" max="2" width="20.140625" style="89" bestFit="1" customWidth="1"/>
    <col min="3" max="3" width="17" style="47" bestFit="1" customWidth="1"/>
    <col min="4" max="4" width="29.28515625" style="92" bestFit="1" customWidth="1"/>
    <col min="5" max="5" width="12.140625" style="88" bestFit="1" customWidth="1"/>
    <col min="6" max="6" width="12.140625" style="48" bestFit="1" customWidth="1"/>
    <col min="7" max="7" width="55.7109375" style="48" bestFit="1" customWidth="1"/>
    <col min="8" max="11" width="6.85546875" style="48" bestFit="1" customWidth="1"/>
    <col min="12" max="12" width="51.85546875" style="48" customWidth="1"/>
    <col min="13" max="13" width="20" style="92" customWidth="1"/>
    <col min="14" max="14" width="17.5703125" style="92" customWidth="1"/>
    <col min="15" max="15" width="42.85546875" style="92" customWidth="1"/>
    <col min="16" max="16" width="23.7109375" style="73" bestFit="1" customWidth="1"/>
    <col min="17" max="17" width="51.85546875" style="81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8.75" thickBot="1" x14ac:dyDescent="0.3">
      <c r="A3" s="135" t="s">
        <v>2511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99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0" t="s">
        <v>18</v>
      </c>
      <c r="F4" s="77"/>
      <c r="G4" s="77" t="s">
        <v>2465</v>
      </c>
      <c r="H4" s="77"/>
      <c r="I4" s="77"/>
      <c r="J4" s="77"/>
      <c r="K4" s="77"/>
      <c r="L4" s="46" t="s">
        <v>2414</v>
      </c>
      <c r="M4" s="49" t="s">
        <v>14</v>
      </c>
      <c r="N4" s="49" t="s">
        <v>2432</v>
      </c>
      <c r="O4" s="75" t="s">
        <v>2475</v>
      </c>
      <c r="P4" s="75" t="s">
        <v>2505</v>
      </c>
      <c r="Q4" s="75" t="s">
        <v>2456</v>
      </c>
    </row>
    <row r="5" spans="1:18" s="99" customFormat="1" ht="18" x14ac:dyDescent="0.25">
      <c r="A5" s="94" t="str">
        <f>VLOOKUP(E5,'LISTADO ATM'!$A$2:$C$901,3,0)</f>
        <v>ESTE</v>
      </c>
      <c r="B5" s="108">
        <v>335820535</v>
      </c>
      <c r="C5" s="95">
        <v>44268.241180555553</v>
      </c>
      <c r="D5" s="94" t="s">
        <v>2189</v>
      </c>
      <c r="E5" s="103">
        <v>859</v>
      </c>
      <c r="F5" s="94" t="str">
        <f>VLOOKUP(E5,VIP!$A$2:$O11883,2,0)</f>
        <v>DRBR859</v>
      </c>
      <c r="G5" s="94" t="str">
        <f>VLOOKUP(E5,'LISTADO ATM'!$A$2:$B$900,2,0)</f>
        <v xml:space="preserve">ATM Hotel Vista Sol (Punta Cana) </v>
      </c>
      <c r="H5" s="94" t="str">
        <f>VLOOKUP(E5,VIP!$A$2:$O16804,7,FALSE)</f>
        <v>Si</v>
      </c>
      <c r="I5" s="94" t="str">
        <f>VLOOKUP(E5,VIP!$A$2:$O8769,8,FALSE)</f>
        <v>Si</v>
      </c>
      <c r="J5" s="94" t="str">
        <f>VLOOKUP(E5,VIP!$A$2:$O8719,8,FALSE)</f>
        <v>Si</v>
      </c>
      <c r="K5" s="94" t="str">
        <f>VLOOKUP(E5,VIP!$A$2:$O12293,6,0)</f>
        <v>NO</v>
      </c>
      <c r="L5" s="96" t="s">
        <v>2254</v>
      </c>
      <c r="M5" s="97" t="s">
        <v>2469</v>
      </c>
      <c r="N5" s="97" t="s">
        <v>2476</v>
      </c>
      <c r="O5" s="94" t="s">
        <v>2478</v>
      </c>
      <c r="P5" s="118"/>
      <c r="Q5" s="98" t="s">
        <v>2254</v>
      </c>
    </row>
    <row r="6" spans="1:18" s="99" customFormat="1" ht="18" x14ac:dyDescent="0.25">
      <c r="A6" s="94" t="str">
        <f>VLOOKUP(E6,'LISTADO ATM'!$A$2:$C$901,3,0)</f>
        <v>SUR</v>
      </c>
      <c r="B6" s="108">
        <v>335820721</v>
      </c>
      <c r="C6" s="95">
        <v>44268.475601851853</v>
      </c>
      <c r="D6" s="94" t="s">
        <v>2501</v>
      </c>
      <c r="E6" s="103">
        <v>870</v>
      </c>
      <c r="F6" s="94" t="str">
        <f>VLOOKUP(E6,VIP!$A$2:$O11898,2,0)</f>
        <v>DRBR870</v>
      </c>
      <c r="G6" s="94" t="str">
        <f>VLOOKUP(E6,'LISTADO ATM'!$A$2:$B$900,2,0)</f>
        <v xml:space="preserve">ATM Willbes Dominicana (Barahona) </v>
      </c>
      <c r="H6" s="94" t="str">
        <f>VLOOKUP(E6,VIP!$A$2:$O16819,7,FALSE)</f>
        <v>Si</v>
      </c>
      <c r="I6" s="94" t="str">
        <f>VLOOKUP(E6,VIP!$A$2:$O8784,8,FALSE)</f>
        <v>Si</v>
      </c>
      <c r="J6" s="94" t="str">
        <f>VLOOKUP(E6,VIP!$A$2:$O8734,8,FALSE)</f>
        <v>Si</v>
      </c>
      <c r="K6" s="94" t="str">
        <f>VLOOKUP(E6,VIP!$A$2:$O12308,6,0)</f>
        <v>NO</v>
      </c>
      <c r="L6" s="96" t="s">
        <v>2430</v>
      </c>
      <c r="M6" s="132" t="s">
        <v>2514</v>
      </c>
      <c r="N6" s="169" t="s">
        <v>2516</v>
      </c>
      <c r="O6" s="94" t="s">
        <v>2502</v>
      </c>
      <c r="P6" s="118"/>
      <c r="Q6" s="131">
        <v>44271.444444444445</v>
      </c>
    </row>
    <row r="7" spans="1:18" s="99" customFormat="1" ht="18" x14ac:dyDescent="0.25">
      <c r="A7" s="94" t="str">
        <f>VLOOKUP(E7,'LISTADO ATM'!$A$2:$C$901,3,0)</f>
        <v>DISTRITO NACIONAL</v>
      </c>
      <c r="B7" s="108">
        <v>335820777</v>
      </c>
      <c r="C7" s="95">
        <v>44268.536249999997</v>
      </c>
      <c r="D7" s="94" t="s">
        <v>2189</v>
      </c>
      <c r="E7" s="103">
        <v>406</v>
      </c>
      <c r="F7" s="94" t="str">
        <f>VLOOKUP(E7,VIP!$A$2:$O11891,2,0)</f>
        <v>DRBR406</v>
      </c>
      <c r="G7" s="94" t="str">
        <f>VLOOKUP(E7,'LISTADO ATM'!$A$2:$B$900,2,0)</f>
        <v xml:space="preserve">ATM UNP Plaza Lama Máximo Gómez </v>
      </c>
      <c r="H7" s="94" t="str">
        <f>VLOOKUP(E7,VIP!$A$2:$O16812,7,FALSE)</f>
        <v>Si</v>
      </c>
      <c r="I7" s="94" t="str">
        <f>VLOOKUP(E7,VIP!$A$2:$O8777,8,FALSE)</f>
        <v>Si</v>
      </c>
      <c r="J7" s="94" t="str">
        <f>VLOOKUP(E7,VIP!$A$2:$O8727,8,FALSE)</f>
        <v>Si</v>
      </c>
      <c r="K7" s="94" t="str">
        <f>VLOOKUP(E7,VIP!$A$2:$O12301,6,0)</f>
        <v>SI</v>
      </c>
      <c r="L7" s="96" t="s">
        <v>2254</v>
      </c>
      <c r="M7" s="97" t="s">
        <v>2469</v>
      </c>
      <c r="N7" s="97" t="s">
        <v>2476</v>
      </c>
      <c r="O7" s="94" t="s">
        <v>2478</v>
      </c>
      <c r="P7" s="118"/>
      <c r="Q7" s="98" t="s">
        <v>2254</v>
      </c>
    </row>
    <row r="8" spans="1:18" s="99" customFormat="1" ht="18" x14ac:dyDescent="0.25">
      <c r="A8" s="94" t="str">
        <f>VLOOKUP(E8,'LISTADO ATM'!$A$2:$C$901,3,0)</f>
        <v>ESTE</v>
      </c>
      <c r="B8" s="108">
        <v>335820866</v>
      </c>
      <c r="C8" s="95">
        <v>44268.727372685185</v>
      </c>
      <c r="D8" s="94" t="s">
        <v>2501</v>
      </c>
      <c r="E8" s="103">
        <v>117</v>
      </c>
      <c r="F8" s="94" t="str">
        <f>VLOOKUP(E8,VIP!$A$2:$O11887,2,0)</f>
        <v>DRBR117</v>
      </c>
      <c r="G8" s="94" t="str">
        <f>VLOOKUP(E8,'LISTADO ATM'!$A$2:$B$900,2,0)</f>
        <v xml:space="preserve">ATM Oficina El Seybo </v>
      </c>
      <c r="H8" s="94" t="str">
        <f>VLOOKUP(E8,VIP!$A$2:$O16808,7,FALSE)</f>
        <v>Si</v>
      </c>
      <c r="I8" s="94" t="str">
        <f>VLOOKUP(E8,VIP!$A$2:$O8773,8,FALSE)</f>
        <v>Si</v>
      </c>
      <c r="J8" s="94" t="str">
        <f>VLOOKUP(E8,VIP!$A$2:$O8723,8,FALSE)</f>
        <v>Si</v>
      </c>
      <c r="K8" s="94" t="str">
        <f>VLOOKUP(E8,VIP!$A$2:$O12297,6,0)</f>
        <v>SI</v>
      </c>
      <c r="L8" s="96" t="s">
        <v>2525</v>
      </c>
      <c r="M8" s="132" t="s">
        <v>2514</v>
      </c>
      <c r="N8" s="169" t="s">
        <v>2516</v>
      </c>
      <c r="O8" s="94" t="s">
        <v>2502</v>
      </c>
      <c r="P8" s="118"/>
      <c r="Q8" s="131">
        <v>44271.611111111109</v>
      </c>
    </row>
    <row r="9" spans="1:18" s="99" customFormat="1" ht="18" x14ac:dyDescent="0.25">
      <c r="A9" s="94" t="str">
        <f>VLOOKUP(E9,'LISTADO ATM'!$A$2:$C$901,3,0)</f>
        <v>SUR</v>
      </c>
      <c r="B9" s="108">
        <v>335820870</v>
      </c>
      <c r="C9" s="95">
        <v>44268.844282407408</v>
      </c>
      <c r="D9" s="94" t="s">
        <v>2472</v>
      </c>
      <c r="E9" s="103">
        <v>252</v>
      </c>
      <c r="F9" s="94" t="str">
        <f>VLOOKUP(E9,VIP!$A$2:$O11895,2,0)</f>
        <v>DRBR252</v>
      </c>
      <c r="G9" s="94" t="str">
        <f>VLOOKUP(E9,'LISTADO ATM'!$A$2:$B$900,2,0)</f>
        <v xml:space="preserve">ATM Banco Agrícola (Barahona) </v>
      </c>
      <c r="H9" s="94" t="str">
        <f>VLOOKUP(E9,VIP!$A$2:$O16816,7,FALSE)</f>
        <v>Si</v>
      </c>
      <c r="I9" s="94" t="str">
        <f>VLOOKUP(E9,VIP!$A$2:$O8781,8,FALSE)</f>
        <v>Si</v>
      </c>
      <c r="J9" s="94" t="str">
        <f>VLOOKUP(E9,VIP!$A$2:$O8731,8,FALSE)</f>
        <v>Si</v>
      </c>
      <c r="K9" s="94" t="str">
        <f>VLOOKUP(E9,VIP!$A$2:$O12305,6,0)</f>
        <v>NO</v>
      </c>
      <c r="L9" s="96" t="s">
        <v>2430</v>
      </c>
      <c r="M9" s="132" t="s">
        <v>2514</v>
      </c>
      <c r="N9" s="97" t="s">
        <v>2476</v>
      </c>
      <c r="O9" s="94" t="s">
        <v>2477</v>
      </c>
      <c r="P9" s="118"/>
      <c r="Q9" s="131">
        <v>44271.444444444445</v>
      </c>
    </row>
    <row r="10" spans="1:18" s="99" customFormat="1" ht="18" x14ac:dyDescent="0.25">
      <c r="A10" s="94" t="str">
        <f>VLOOKUP(E10,'LISTADO ATM'!$A$2:$C$901,3,0)</f>
        <v>SUR</v>
      </c>
      <c r="B10" s="108">
        <v>335820884</v>
      </c>
      <c r="C10" s="95">
        <v>44269.307905092595</v>
      </c>
      <c r="D10" s="94" t="s">
        <v>2189</v>
      </c>
      <c r="E10" s="103">
        <v>615</v>
      </c>
      <c r="F10" s="94" t="str">
        <f>VLOOKUP(E10,VIP!$A$2:$O11891,2,0)</f>
        <v>DRBR418</v>
      </c>
      <c r="G10" s="94" t="str">
        <f>VLOOKUP(E10,'LISTADO ATM'!$A$2:$B$900,2,0)</f>
        <v xml:space="preserve">ATM Estación Sunix Cabral (Barahona) </v>
      </c>
      <c r="H10" s="94" t="str">
        <f>VLOOKUP(E10,VIP!$A$2:$O16812,7,FALSE)</f>
        <v>Si</v>
      </c>
      <c r="I10" s="94" t="str">
        <f>VLOOKUP(E10,VIP!$A$2:$O8777,8,FALSE)</f>
        <v>Si</v>
      </c>
      <c r="J10" s="94" t="str">
        <f>VLOOKUP(E10,VIP!$A$2:$O8727,8,FALSE)</f>
        <v>Si</v>
      </c>
      <c r="K10" s="94" t="str">
        <f>VLOOKUP(E10,VIP!$A$2:$O12301,6,0)</f>
        <v>NO</v>
      </c>
      <c r="L10" s="96" t="s">
        <v>2228</v>
      </c>
      <c r="M10" s="132" t="s">
        <v>2514</v>
      </c>
      <c r="N10" s="97" t="s">
        <v>2476</v>
      </c>
      <c r="O10" s="94" t="s">
        <v>2478</v>
      </c>
      <c r="P10" s="118"/>
      <c r="Q10" s="131">
        <v>44271.611111111109</v>
      </c>
    </row>
    <row r="11" spans="1:18" s="99" customFormat="1" ht="18" x14ac:dyDescent="0.25">
      <c r="A11" s="94" t="str">
        <f>VLOOKUP(E11,'LISTADO ATM'!$A$2:$C$901,3,0)</f>
        <v>SUR</v>
      </c>
      <c r="B11" s="108">
        <v>335820922</v>
      </c>
      <c r="C11" s="95">
        <v>44269.429201388892</v>
      </c>
      <c r="D11" s="94" t="s">
        <v>2189</v>
      </c>
      <c r="E11" s="103">
        <v>829</v>
      </c>
      <c r="F11" s="94" t="str">
        <f>VLOOKUP(E11,VIP!$A$2:$O11891,2,0)</f>
        <v>DRBR829</v>
      </c>
      <c r="G11" s="94" t="str">
        <f>VLOOKUP(E11,'LISTADO ATM'!$A$2:$B$900,2,0)</f>
        <v xml:space="preserve">ATM UNP Multicentro Sirena Baní </v>
      </c>
      <c r="H11" s="94" t="str">
        <f>VLOOKUP(E11,VIP!$A$2:$O16812,7,FALSE)</f>
        <v>Si</v>
      </c>
      <c r="I11" s="94" t="str">
        <f>VLOOKUP(E11,VIP!$A$2:$O8777,8,FALSE)</f>
        <v>Si</v>
      </c>
      <c r="J11" s="94" t="str">
        <f>VLOOKUP(E11,VIP!$A$2:$O8727,8,FALSE)</f>
        <v>Si</v>
      </c>
      <c r="K11" s="94" t="str">
        <f>VLOOKUP(E11,VIP!$A$2:$O12301,6,0)</f>
        <v>NO</v>
      </c>
      <c r="L11" s="96" t="s">
        <v>2228</v>
      </c>
      <c r="M11" s="97" t="s">
        <v>2469</v>
      </c>
      <c r="N11" s="97" t="s">
        <v>2476</v>
      </c>
      <c r="O11" s="94" t="s">
        <v>2478</v>
      </c>
      <c r="P11" s="118"/>
      <c r="Q11" s="98" t="s">
        <v>2228</v>
      </c>
    </row>
    <row r="12" spans="1:18" s="99" customFormat="1" ht="18" x14ac:dyDescent="0.25">
      <c r="A12" s="94" t="str">
        <f>VLOOKUP(E12,'LISTADO ATM'!$A$2:$C$901,3,0)</f>
        <v>DISTRITO NACIONAL</v>
      </c>
      <c r="B12" s="108">
        <v>335820937</v>
      </c>
      <c r="C12" s="95">
        <v>44269.506018518521</v>
      </c>
      <c r="D12" s="94" t="s">
        <v>2472</v>
      </c>
      <c r="E12" s="103">
        <v>32</v>
      </c>
      <c r="F12" s="94" t="str">
        <f>VLOOKUP(E12,VIP!$A$2:$O11912,2,0)</f>
        <v>DRBR032</v>
      </c>
      <c r="G12" s="94" t="str">
        <f>VLOOKUP(E12,'LISTADO ATM'!$A$2:$B$900,2,0)</f>
        <v xml:space="preserve">ATM Oficina San Martín II </v>
      </c>
      <c r="H12" s="94" t="str">
        <f>VLOOKUP(E12,VIP!$A$2:$O16833,7,FALSE)</f>
        <v>Si</v>
      </c>
      <c r="I12" s="94" t="str">
        <f>VLOOKUP(E12,VIP!$A$2:$O8798,8,FALSE)</f>
        <v>Si</v>
      </c>
      <c r="J12" s="94" t="str">
        <f>VLOOKUP(E12,VIP!$A$2:$O8748,8,FALSE)</f>
        <v>Si</v>
      </c>
      <c r="K12" s="94" t="str">
        <f>VLOOKUP(E12,VIP!$A$2:$O12322,6,0)</f>
        <v>NO</v>
      </c>
      <c r="L12" s="96" t="s">
        <v>2430</v>
      </c>
      <c r="M12" s="132" t="s">
        <v>2514</v>
      </c>
      <c r="N12" s="97" t="s">
        <v>2476</v>
      </c>
      <c r="O12" s="94" t="s">
        <v>2477</v>
      </c>
      <c r="P12" s="118"/>
      <c r="Q12" s="131">
        <v>44271.611111111109</v>
      </c>
    </row>
    <row r="13" spans="1:18" s="99" customFormat="1" ht="18" x14ac:dyDescent="0.25">
      <c r="A13" s="94" t="str">
        <f>VLOOKUP(E13,'LISTADO ATM'!$A$2:$C$901,3,0)</f>
        <v>DISTRITO NACIONAL</v>
      </c>
      <c r="B13" s="108">
        <v>335820961</v>
      </c>
      <c r="C13" s="95">
        <v>44269.639479166668</v>
      </c>
      <c r="D13" s="94" t="s">
        <v>2472</v>
      </c>
      <c r="E13" s="103">
        <v>326</v>
      </c>
      <c r="F13" s="94" t="str">
        <f>VLOOKUP(E13,VIP!$A$2:$O11907,2,0)</f>
        <v>DRBR326</v>
      </c>
      <c r="G13" s="94" t="str">
        <f>VLOOKUP(E13,'LISTADO ATM'!$A$2:$B$900,2,0)</f>
        <v>ATM Autoservicio Jiménez Moya II</v>
      </c>
      <c r="H13" s="94" t="str">
        <f>VLOOKUP(E13,VIP!$A$2:$O16828,7,FALSE)</f>
        <v>Si</v>
      </c>
      <c r="I13" s="94" t="str">
        <f>VLOOKUP(E13,VIP!$A$2:$O8793,8,FALSE)</f>
        <v>Si</v>
      </c>
      <c r="J13" s="94" t="str">
        <f>VLOOKUP(E13,VIP!$A$2:$O8743,8,FALSE)</f>
        <v>Si</v>
      </c>
      <c r="K13" s="94" t="str">
        <f>VLOOKUP(E13,VIP!$A$2:$O12317,6,0)</f>
        <v>NO</v>
      </c>
      <c r="L13" s="96" t="s">
        <v>2525</v>
      </c>
      <c r="M13" s="132" t="s">
        <v>2514</v>
      </c>
      <c r="N13" s="97" t="s">
        <v>2476</v>
      </c>
      <c r="O13" s="94" t="s">
        <v>2477</v>
      </c>
      <c r="P13" s="118"/>
      <c r="Q13" s="131">
        <v>44271.444444444445</v>
      </c>
    </row>
    <row r="14" spans="1:18" s="99" customFormat="1" ht="18" x14ac:dyDescent="0.25">
      <c r="A14" s="94" t="str">
        <f>VLOOKUP(E14,'LISTADO ATM'!$A$2:$C$901,3,0)</f>
        <v>SUR</v>
      </c>
      <c r="B14" s="108">
        <v>335820963</v>
      </c>
      <c r="C14" s="95">
        <v>44269.669664351852</v>
      </c>
      <c r="D14" s="94" t="s">
        <v>2472</v>
      </c>
      <c r="E14" s="103">
        <v>783</v>
      </c>
      <c r="F14" s="94" t="str">
        <f>VLOOKUP(E14,VIP!$A$2:$O11911,2,0)</f>
        <v>DRBR303</v>
      </c>
      <c r="G14" s="94" t="str">
        <f>VLOOKUP(E14,'LISTADO ATM'!$A$2:$B$900,2,0)</f>
        <v xml:space="preserve">ATM Autobanco Alfa y Omega (Barahona) </v>
      </c>
      <c r="H14" s="94" t="str">
        <f>VLOOKUP(E14,VIP!$A$2:$O16832,7,FALSE)</f>
        <v>Si</v>
      </c>
      <c r="I14" s="94" t="str">
        <f>VLOOKUP(E14,VIP!$A$2:$O8797,8,FALSE)</f>
        <v>Si</v>
      </c>
      <c r="J14" s="94" t="str">
        <f>VLOOKUP(E14,VIP!$A$2:$O8747,8,FALSE)</f>
        <v>Si</v>
      </c>
      <c r="K14" s="94" t="str">
        <f>VLOOKUP(E14,VIP!$A$2:$O12321,6,0)</f>
        <v>NO</v>
      </c>
      <c r="L14" s="96" t="s">
        <v>2430</v>
      </c>
      <c r="M14" s="132" t="s">
        <v>2514</v>
      </c>
      <c r="N14" s="97" t="s">
        <v>2476</v>
      </c>
      <c r="O14" s="94" t="s">
        <v>2477</v>
      </c>
      <c r="P14" s="118"/>
      <c r="Q14" s="131">
        <v>44271.444444444445</v>
      </c>
    </row>
    <row r="15" spans="1:18" s="99" customFormat="1" ht="18" x14ac:dyDescent="0.25">
      <c r="A15" s="94" t="str">
        <f>VLOOKUP(E15,'LISTADO ATM'!$A$2:$C$901,3,0)</f>
        <v>SUR</v>
      </c>
      <c r="B15" s="108">
        <v>335820965</v>
      </c>
      <c r="C15" s="95">
        <v>44269.671585648146</v>
      </c>
      <c r="D15" s="94" t="s">
        <v>2472</v>
      </c>
      <c r="E15" s="103">
        <v>984</v>
      </c>
      <c r="F15" s="94" t="str">
        <f>VLOOKUP(E15,VIP!$A$2:$O11910,2,0)</f>
        <v>DRBR984</v>
      </c>
      <c r="G15" s="94" t="str">
        <f>VLOOKUP(E15,'LISTADO ATM'!$A$2:$B$900,2,0)</f>
        <v xml:space="preserve">ATM Oficina Neiba II </v>
      </c>
      <c r="H15" s="94" t="str">
        <f>VLOOKUP(E15,VIP!$A$2:$O16831,7,FALSE)</f>
        <v>Si</v>
      </c>
      <c r="I15" s="94" t="str">
        <f>VLOOKUP(E15,VIP!$A$2:$O8796,8,FALSE)</f>
        <v>Si</v>
      </c>
      <c r="J15" s="94" t="str">
        <f>VLOOKUP(E15,VIP!$A$2:$O8746,8,FALSE)</f>
        <v>Si</v>
      </c>
      <c r="K15" s="94" t="str">
        <f>VLOOKUP(E15,VIP!$A$2:$O12320,6,0)</f>
        <v>NO</v>
      </c>
      <c r="L15" s="96" t="s">
        <v>2430</v>
      </c>
      <c r="M15" s="132" t="s">
        <v>2514</v>
      </c>
      <c r="N15" s="97" t="s">
        <v>2476</v>
      </c>
      <c r="O15" s="94" t="s">
        <v>2477</v>
      </c>
      <c r="P15" s="118"/>
      <c r="Q15" s="131">
        <v>44271.444444444445</v>
      </c>
    </row>
    <row r="16" spans="1:18" s="99" customFormat="1" ht="18" x14ac:dyDescent="0.25">
      <c r="A16" s="94" t="str">
        <f>VLOOKUP(E16,'LISTADO ATM'!$A$2:$C$901,3,0)</f>
        <v>SUR</v>
      </c>
      <c r="B16" s="108">
        <v>335821641</v>
      </c>
      <c r="C16" s="95">
        <v>44270.443368055552</v>
      </c>
      <c r="D16" s="94" t="s">
        <v>2472</v>
      </c>
      <c r="E16" s="103">
        <v>182</v>
      </c>
      <c r="F16" s="94" t="str">
        <f>VLOOKUP(E16,VIP!$A$2:$O11900,2,0)</f>
        <v>DRBR182</v>
      </c>
      <c r="G16" s="94" t="str">
        <f>VLOOKUP(E16,'LISTADO ATM'!$A$2:$B$900,2,0)</f>
        <v xml:space="preserve">ATM Barahona Comb </v>
      </c>
      <c r="H16" s="94" t="str">
        <f>VLOOKUP(E16,VIP!$A$2:$O16821,7,FALSE)</f>
        <v>Si</v>
      </c>
      <c r="I16" s="94" t="str">
        <f>VLOOKUP(E16,VIP!$A$2:$O8786,8,FALSE)</f>
        <v>Si</v>
      </c>
      <c r="J16" s="94" t="str">
        <f>VLOOKUP(E16,VIP!$A$2:$O8736,8,FALSE)</f>
        <v>Si</v>
      </c>
      <c r="K16" s="94" t="str">
        <f>VLOOKUP(E16,VIP!$A$2:$O12310,6,0)</f>
        <v>NO</v>
      </c>
      <c r="L16" s="96" t="s">
        <v>2430</v>
      </c>
      <c r="M16" s="132" t="s">
        <v>2514</v>
      </c>
      <c r="N16" s="97" t="s">
        <v>2476</v>
      </c>
      <c r="O16" s="94" t="s">
        <v>2477</v>
      </c>
      <c r="P16" s="118"/>
      <c r="Q16" s="131">
        <v>44271.444444444445</v>
      </c>
    </row>
    <row r="17" spans="1:17" s="99" customFormat="1" ht="18" x14ac:dyDescent="0.25">
      <c r="A17" s="94" t="str">
        <f>VLOOKUP(E17,'LISTADO ATM'!$A$2:$C$901,3,0)</f>
        <v>DISTRITO NACIONAL</v>
      </c>
      <c r="B17" s="108">
        <v>335821691</v>
      </c>
      <c r="C17" s="95">
        <v>44270.452777777777</v>
      </c>
      <c r="D17" s="94" t="s">
        <v>2189</v>
      </c>
      <c r="E17" s="103">
        <v>620</v>
      </c>
      <c r="F17" s="94" t="str">
        <f>VLOOKUP(E17,VIP!$A$2:$O11898,2,0)</f>
        <v>DRBR620</v>
      </c>
      <c r="G17" s="94" t="str">
        <f>VLOOKUP(E17,'LISTADO ATM'!$A$2:$B$900,2,0)</f>
        <v xml:space="preserve">ATM Ministerio de Medio Ambiente </v>
      </c>
      <c r="H17" s="94" t="str">
        <f>VLOOKUP(E17,VIP!$A$2:$O16819,7,FALSE)</f>
        <v>Si</v>
      </c>
      <c r="I17" s="94" t="str">
        <f>VLOOKUP(E17,VIP!$A$2:$O8784,8,FALSE)</f>
        <v>No</v>
      </c>
      <c r="J17" s="94" t="str">
        <f>VLOOKUP(E17,VIP!$A$2:$O8734,8,FALSE)</f>
        <v>No</v>
      </c>
      <c r="K17" s="94" t="str">
        <f>VLOOKUP(E17,VIP!$A$2:$O12308,6,0)</f>
        <v>NO</v>
      </c>
      <c r="L17" s="96" t="s">
        <v>2228</v>
      </c>
      <c r="M17" s="169" t="s">
        <v>2514</v>
      </c>
      <c r="N17" s="97" t="s">
        <v>2476</v>
      </c>
      <c r="O17" s="94" t="s">
        <v>2478</v>
      </c>
      <c r="P17" s="118"/>
      <c r="Q17" s="170">
        <v>44271.711805555555</v>
      </c>
    </row>
    <row r="18" spans="1:17" s="99" customFormat="1" ht="18" x14ac:dyDescent="0.25">
      <c r="A18" s="94" t="str">
        <f>VLOOKUP(E18,'LISTADO ATM'!$A$2:$C$901,3,0)</f>
        <v>DISTRITO NACIONAL</v>
      </c>
      <c r="B18" s="108">
        <v>335821693</v>
      </c>
      <c r="C18" s="95">
        <v>44270.453668981485</v>
      </c>
      <c r="D18" s="94" t="s">
        <v>2189</v>
      </c>
      <c r="E18" s="103">
        <v>113</v>
      </c>
      <c r="F18" s="94" t="str">
        <f>VLOOKUP(E18,VIP!$A$2:$O11897,2,0)</f>
        <v>DRBR113</v>
      </c>
      <c r="G18" s="94" t="str">
        <f>VLOOKUP(E18,'LISTADO ATM'!$A$2:$B$900,2,0)</f>
        <v xml:space="preserve">ATM Autoservicio Atalaya del Mar </v>
      </c>
      <c r="H18" s="94" t="str">
        <f>VLOOKUP(E18,VIP!$A$2:$O16818,7,FALSE)</f>
        <v>Si</v>
      </c>
      <c r="I18" s="94" t="str">
        <f>VLOOKUP(E18,VIP!$A$2:$O8783,8,FALSE)</f>
        <v>No</v>
      </c>
      <c r="J18" s="94" t="str">
        <f>VLOOKUP(E18,VIP!$A$2:$O8733,8,FALSE)</f>
        <v>No</v>
      </c>
      <c r="K18" s="94" t="str">
        <f>VLOOKUP(E18,VIP!$A$2:$O12307,6,0)</f>
        <v>NO</v>
      </c>
      <c r="L18" s="96" t="s">
        <v>2228</v>
      </c>
      <c r="M18" s="169" t="s">
        <v>2514</v>
      </c>
      <c r="N18" s="97" t="s">
        <v>2476</v>
      </c>
      <c r="O18" s="94" t="s">
        <v>2478</v>
      </c>
      <c r="P18" s="118"/>
      <c r="Q18" s="170">
        <v>44271.745833333334</v>
      </c>
    </row>
    <row r="19" spans="1:17" s="99" customFormat="1" ht="18" x14ac:dyDescent="0.25">
      <c r="A19" s="94" t="str">
        <f>VLOOKUP(E19,'LISTADO ATM'!$A$2:$C$901,3,0)</f>
        <v>DISTRITO NACIONAL</v>
      </c>
      <c r="B19" s="108">
        <v>335821736</v>
      </c>
      <c r="C19" s="95">
        <v>44270.461041666669</v>
      </c>
      <c r="D19" s="94" t="s">
        <v>2189</v>
      </c>
      <c r="E19" s="103">
        <v>524</v>
      </c>
      <c r="F19" s="94" t="str">
        <f>VLOOKUP(E19,VIP!$A$2:$O11895,2,0)</f>
        <v>DRBR524</v>
      </c>
      <c r="G19" s="94" t="str">
        <f>VLOOKUP(E19,'LISTADO ATM'!$A$2:$B$900,2,0)</f>
        <v xml:space="preserve">ATM DNCD </v>
      </c>
      <c r="H19" s="94" t="str">
        <f>VLOOKUP(E19,VIP!$A$2:$O16816,7,FALSE)</f>
        <v>Si</v>
      </c>
      <c r="I19" s="94" t="str">
        <f>VLOOKUP(E19,VIP!$A$2:$O8781,8,FALSE)</f>
        <v>Si</v>
      </c>
      <c r="J19" s="94" t="str">
        <f>VLOOKUP(E19,VIP!$A$2:$O8731,8,FALSE)</f>
        <v>Si</v>
      </c>
      <c r="K19" s="94" t="str">
        <f>VLOOKUP(E19,VIP!$A$2:$O12305,6,0)</f>
        <v>NO</v>
      </c>
      <c r="L19" s="96" t="s">
        <v>2228</v>
      </c>
      <c r="M19" s="97" t="s">
        <v>2469</v>
      </c>
      <c r="N19" s="97" t="s">
        <v>2476</v>
      </c>
      <c r="O19" s="94" t="s">
        <v>2478</v>
      </c>
      <c r="P19" s="118"/>
      <c r="Q19" s="98" t="s">
        <v>2228</v>
      </c>
    </row>
    <row r="20" spans="1:17" s="99" customFormat="1" ht="18" x14ac:dyDescent="0.25">
      <c r="A20" s="94" t="str">
        <f>VLOOKUP(E20,'LISTADO ATM'!$A$2:$C$901,3,0)</f>
        <v>DISTRITO NACIONAL</v>
      </c>
      <c r="B20" s="108">
        <v>335821774</v>
      </c>
      <c r="C20" s="95">
        <v>44270.4687962963</v>
      </c>
      <c r="D20" s="94" t="s">
        <v>2189</v>
      </c>
      <c r="E20" s="103">
        <v>192</v>
      </c>
      <c r="F20" s="94" t="str">
        <f>VLOOKUP(E20,VIP!$A$2:$O11893,2,0)</f>
        <v>DRBR192</v>
      </c>
      <c r="G20" s="94" t="str">
        <f>VLOOKUP(E20,'LISTADO ATM'!$A$2:$B$900,2,0)</f>
        <v xml:space="preserve">ATM Autobanco Luperón II </v>
      </c>
      <c r="H20" s="94" t="str">
        <f>VLOOKUP(E20,VIP!$A$2:$O16814,7,FALSE)</f>
        <v>Si</v>
      </c>
      <c r="I20" s="94" t="str">
        <f>VLOOKUP(E20,VIP!$A$2:$O8779,8,FALSE)</f>
        <v>Si</v>
      </c>
      <c r="J20" s="94" t="str">
        <f>VLOOKUP(E20,VIP!$A$2:$O8729,8,FALSE)</f>
        <v>Si</v>
      </c>
      <c r="K20" s="94" t="str">
        <f>VLOOKUP(E20,VIP!$A$2:$O12303,6,0)</f>
        <v>NO</v>
      </c>
      <c r="L20" s="96" t="s">
        <v>2228</v>
      </c>
      <c r="M20" s="132" t="s">
        <v>2514</v>
      </c>
      <c r="N20" s="169" t="s">
        <v>2516</v>
      </c>
      <c r="O20" s="94" t="s">
        <v>2478</v>
      </c>
      <c r="P20" s="118"/>
      <c r="Q20" s="131">
        <v>44271.444444444445</v>
      </c>
    </row>
    <row r="21" spans="1:17" s="99" customFormat="1" ht="18" x14ac:dyDescent="0.25">
      <c r="A21" s="94" t="str">
        <f>VLOOKUP(E21,'LISTADO ATM'!$A$2:$C$901,3,0)</f>
        <v>ESTE</v>
      </c>
      <c r="B21" s="108">
        <v>335821865</v>
      </c>
      <c r="C21" s="95">
        <v>44270.489444444444</v>
      </c>
      <c r="D21" s="94" t="s">
        <v>2472</v>
      </c>
      <c r="E21" s="103">
        <v>399</v>
      </c>
      <c r="F21" s="94" t="str">
        <f>VLOOKUP(E21,VIP!$A$2:$O11928,2,0)</f>
        <v>DRBR399</v>
      </c>
      <c r="G21" s="94" t="str">
        <f>VLOOKUP(E21,'LISTADO ATM'!$A$2:$B$900,2,0)</f>
        <v xml:space="preserve">ATM Oficina La Romana II </v>
      </c>
      <c r="H21" s="94" t="str">
        <f>VLOOKUP(E21,VIP!$A$2:$O16849,7,FALSE)</f>
        <v>Si</v>
      </c>
      <c r="I21" s="94" t="str">
        <f>VLOOKUP(E21,VIP!$A$2:$O8814,8,FALSE)</f>
        <v>Si</v>
      </c>
      <c r="J21" s="94" t="str">
        <f>VLOOKUP(E21,VIP!$A$2:$O8764,8,FALSE)</f>
        <v>Si</v>
      </c>
      <c r="K21" s="94" t="str">
        <f>VLOOKUP(E21,VIP!$A$2:$O12338,6,0)</f>
        <v>NO</v>
      </c>
      <c r="L21" s="96" t="s">
        <v>2508</v>
      </c>
      <c r="M21" s="97" t="s">
        <v>2469</v>
      </c>
      <c r="N21" s="97" t="s">
        <v>2476</v>
      </c>
      <c r="O21" s="94" t="s">
        <v>2477</v>
      </c>
      <c r="P21" s="118"/>
      <c r="Q21" s="98" t="s">
        <v>2525</v>
      </c>
    </row>
    <row r="22" spans="1:17" s="99" customFormat="1" ht="18" x14ac:dyDescent="0.25">
      <c r="A22" s="94" t="str">
        <f>VLOOKUP(E22,'LISTADO ATM'!$A$2:$C$901,3,0)</f>
        <v>DISTRITO NACIONAL</v>
      </c>
      <c r="B22" s="108">
        <v>335822054</v>
      </c>
      <c r="C22" s="95">
        <v>44270.537372685183</v>
      </c>
      <c r="D22" s="94" t="s">
        <v>2189</v>
      </c>
      <c r="E22" s="103">
        <v>415</v>
      </c>
      <c r="F22" s="94" t="str">
        <f>VLOOKUP(E22,VIP!$A$2:$O11925,2,0)</f>
        <v>DRBR415</v>
      </c>
      <c r="G22" s="94" t="str">
        <f>VLOOKUP(E22,'LISTADO ATM'!$A$2:$B$900,2,0)</f>
        <v xml:space="preserve">ATM Autobanco San Martín I </v>
      </c>
      <c r="H22" s="94" t="str">
        <f>VLOOKUP(E22,VIP!$A$2:$O16846,7,FALSE)</f>
        <v>Si</v>
      </c>
      <c r="I22" s="94" t="str">
        <f>VLOOKUP(E22,VIP!$A$2:$O8811,8,FALSE)</f>
        <v>Si</v>
      </c>
      <c r="J22" s="94" t="str">
        <f>VLOOKUP(E22,VIP!$A$2:$O8761,8,FALSE)</f>
        <v>Si</v>
      </c>
      <c r="K22" s="94" t="str">
        <f>VLOOKUP(E22,VIP!$A$2:$O12335,6,0)</f>
        <v>NO</v>
      </c>
      <c r="L22" s="96" t="s">
        <v>2228</v>
      </c>
      <c r="M22" s="132" t="s">
        <v>2514</v>
      </c>
      <c r="N22" s="97" t="s">
        <v>2500</v>
      </c>
      <c r="O22" s="94" t="s">
        <v>2478</v>
      </c>
      <c r="P22" s="118"/>
      <c r="Q22" s="131">
        <v>44271.611111111109</v>
      </c>
    </row>
    <row r="23" spans="1:17" s="99" customFormat="1" ht="18" x14ac:dyDescent="0.25">
      <c r="A23" s="94" t="str">
        <f>VLOOKUP(E23,'LISTADO ATM'!$A$2:$C$901,3,0)</f>
        <v>DISTRITO NACIONAL</v>
      </c>
      <c r="B23" s="108">
        <v>335822055</v>
      </c>
      <c r="C23" s="95">
        <v>44270.537962962961</v>
      </c>
      <c r="D23" s="94" t="s">
        <v>2189</v>
      </c>
      <c r="E23" s="103">
        <v>588</v>
      </c>
      <c r="F23" s="94" t="str">
        <f>VLOOKUP(E23,VIP!$A$2:$O11924,2,0)</f>
        <v>DRBR01O</v>
      </c>
      <c r="G23" s="94" t="str">
        <f>VLOOKUP(E23,'LISTADO ATM'!$A$2:$B$900,2,0)</f>
        <v xml:space="preserve">ATM INAVI </v>
      </c>
      <c r="H23" s="94" t="str">
        <f>VLOOKUP(E23,VIP!$A$2:$O16845,7,FALSE)</f>
        <v>Si</v>
      </c>
      <c r="I23" s="94" t="str">
        <f>VLOOKUP(E23,VIP!$A$2:$O8810,8,FALSE)</f>
        <v>Si</v>
      </c>
      <c r="J23" s="94" t="str">
        <f>VLOOKUP(E23,VIP!$A$2:$O8760,8,FALSE)</f>
        <v>Si</v>
      </c>
      <c r="K23" s="94" t="str">
        <f>VLOOKUP(E23,VIP!$A$2:$O12334,6,0)</f>
        <v>NO</v>
      </c>
      <c r="L23" s="96" t="s">
        <v>2228</v>
      </c>
      <c r="M23" s="132" t="s">
        <v>2514</v>
      </c>
      <c r="N23" s="97" t="s">
        <v>2500</v>
      </c>
      <c r="O23" s="94" t="s">
        <v>2478</v>
      </c>
      <c r="P23" s="118"/>
      <c r="Q23" s="131">
        <v>44271.611111111109</v>
      </c>
    </row>
    <row r="24" spans="1:17" s="99" customFormat="1" ht="18" x14ac:dyDescent="0.25">
      <c r="A24" s="94" t="str">
        <f>VLOOKUP(E24,'LISTADO ATM'!$A$2:$C$901,3,0)</f>
        <v>DISTRITO NACIONAL</v>
      </c>
      <c r="B24" s="108">
        <v>335822070</v>
      </c>
      <c r="C24" s="95">
        <v>44270.543078703704</v>
      </c>
      <c r="D24" s="94" t="s">
        <v>2189</v>
      </c>
      <c r="E24" s="103">
        <v>264</v>
      </c>
      <c r="F24" s="94" t="str">
        <f>VLOOKUP(E24,VIP!$A$2:$O11922,2,0)</f>
        <v>DRBR264</v>
      </c>
      <c r="G24" s="94" t="str">
        <f>VLOOKUP(E24,'LISTADO ATM'!$A$2:$B$900,2,0)</f>
        <v xml:space="preserve">ATM S/M Nacional Independencia </v>
      </c>
      <c r="H24" s="94" t="str">
        <f>VLOOKUP(E24,VIP!$A$2:$O16843,7,FALSE)</f>
        <v>Si</v>
      </c>
      <c r="I24" s="94" t="str">
        <f>VLOOKUP(E24,VIP!$A$2:$O8808,8,FALSE)</f>
        <v>Si</v>
      </c>
      <c r="J24" s="94" t="str">
        <f>VLOOKUP(E24,VIP!$A$2:$O8758,8,FALSE)</f>
        <v>Si</v>
      </c>
      <c r="K24" s="94" t="str">
        <f>VLOOKUP(E24,VIP!$A$2:$O12332,6,0)</f>
        <v>SI</v>
      </c>
      <c r="L24" s="96" t="s">
        <v>2492</v>
      </c>
      <c r="M24" s="132" t="s">
        <v>2514</v>
      </c>
      <c r="N24" s="97" t="s">
        <v>2476</v>
      </c>
      <c r="O24" s="94" t="s">
        <v>2478</v>
      </c>
      <c r="P24" s="118"/>
      <c r="Q24" s="131">
        <v>44271.444444444445</v>
      </c>
    </row>
    <row r="25" spans="1:17" s="99" customFormat="1" ht="18" x14ac:dyDescent="0.25">
      <c r="A25" s="94" t="str">
        <f>VLOOKUP(E25,'LISTADO ATM'!$A$2:$C$901,3,0)</f>
        <v>DISTRITO NACIONAL</v>
      </c>
      <c r="B25" s="108">
        <v>335822074</v>
      </c>
      <c r="C25" s="95">
        <v>44270.544849537036</v>
      </c>
      <c r="D25" s="94" t="s">
        <v>2189</v>
      </c>
      <c r="E25" s="103">
        <v>887</v>
      </c>
      <c r="F25" s="94" t="str">
        <f>VLOOKUP(E25,VIP!$A$2:$O11921,2,0)</f>
        <v>DRBR887</v>
      </c>
      <c r="G25" s="94" t="str">
        <f>VLOOKUP(E25,'LISTADO ATM'!$A$2:$B$900,2,0)</f>
        <v>ATM S/M Bravo Los Proceres</v>
      </c>
      <c r="H25" s="94" t="str">
        <f>VLOOKUP(E25,VIP!$A$2:$O16842,7,FALSE)</f>
        <v>Si</v>
      </c>
      <c r="I25" s="94" t="str">
        <f>VLOOKUP(E25,VIP!$A$2:$O8807,8,FALSE)</f>
        <v>Si</v>
      </c>
      <c r="J25" s="94" t="str">
        <f>VLOOKUP(E25,VIP!$A$2:$O8757,8,FALSE)</f>
        <v>Si</v>
      </c>
      <c r="K25" s="94" t="str">
        <f>VLOOKUP(E25,VIP!$A$2:$O12331,6,0)</f>
        <v>NO</v>
      </c>
      <c r="L25" s="96" t="s">
        <v>2492</v>
      </c>
      <c r="M25" s="132" t="s">
        <v>2514</v>
      </c>
      <c r="N25" s="97" t="s">
        <v>2476</v>
      </c>
      <c r="O25" s="94" t="s">
        <v>2478</v>
      </c>
      <c r="P25" s="118"/>
      <c r="Q25" s="131">
        <v>44271.652777777781</v>
      </c>
    </row>
    <row r="26" spans="1:17" s="99" customFormat="1" ht="18" x14ac:dyDescent="0.25">
      <c r="A26" s="94" t="str">
        <f>VLOOKUP(E26,'LISTADO ATM'!$A$2:$C$901,3,0)</f>
        <v>DISTRITO NACIONAL</v>
      </c>
      <c r="B26" s="108">
        <v>335822096</v>
      </c>
      <c r="C26" s="95">
        <v>44270.551817129628</v>
      </c>
      <c r="D26" s="94" t="s">
        <v>2472</v>
      </c>
      <c r="E26" s="103">
        <v>267</v>
      </c>
      <c r="F26" s="94" t="str">
        <f>VLOOKUP(E26,VIP!$A$2:$O11918,2,0)</f>
        <v>DRBR267</v>
      </c>
      <c r="G26" s="94" t="str">
        <f>VLOOKUP(E26,'LISTADO ATM'!$A$2:$B$900,2,0)</f>
        <v xml:space="preserve">ATM Centro de Caja México </v>
      </c>
      <c r="H26" s="94" t="str">
        <f>VLOOKUP(E26,VIP!$A$2:$O16839,7,FALSE)</f>
        <v>Si</v>
      </c>
      <c r="I26" s="94" t="str">
        <f>VLOOKUP(E26,VIP!$A$2:$O8804,8,FALSE)</f>
        <v>Si</v>
      </c>
      <c r="J26" s="94" t="str">
        <f>VLOOKUP(E26,VIP!$A$2:$O8754,8,FALSE)</f>
        <v>Si</v>
      </c>
      <c r="K26" s="94" t="str">
        <f>VLOOKUP(E26,VIP!$A$2:$O12328,6,0)</f>
        <v>NO</v>
      </c>
      <c r="L26" s="96" t="s">
        <v>2462</v>
      </c>
      <c r="M26" s="132" t="s">
        <v>2514</v>
      </c>
      <c r="N26" s="97" t="s">
        <v>2476</v>
      </c>
      <c r="O26" s="94" t="s">
        <v>2477</v>
      </c>
      <c r="P26" s="118"/>
      <c r="Q26" s="131">
        <v>44271.444444444445</v>
      </c>
    </row>
    <row r="27" spans="1:17" s="99" customFormat="1" ht="18" x14ac:dyDescent="0.25">
      <c r="A27" s="94" t="str">
        <f>VLOOKUP(E27,'LISTADO ATM'!$A$2:$C$901,3,0)</f>
        <v>DISTRITO NACIONAL</v>
      </c>
      <c r="B27" s="108">
        <v>335822143</v>
      </c>
      <c r="C27" s="95">
        <v>44270.58320601852</v>
      </c>
      <c r="D27" s="94" t="s">
        <v>2189</v>
      </c>
      <c r="E27" s="103">
        <v>966</v>
      </c>
      <c r="F27" s="94" t="str">
        <f>VLOOKUP(E27,VIP!$A$2:$O11916,2,0)</f>
        <v>DRBR966</v>
      </c>
      <c r="G27" s="94" t="str">
        <f>VLOOKUP(E27,'LISTADO ATM'!$A$2:$B$900,2,0)</f>
        <v>ATM Centro Medico Real</v>
      </c>
      <c r="H27" s="94" t="str">
        <f>VLOOKUP(E27,VIP!$A$2:$O16837,7,FALSE)</f>
        <v>Si</v>
      </c>
      <c r="I27" s="94" t="str">
        <f>VLOOKUP(E27,VIP!$A$2:$O8802,8,FALSE)</f>
        <v>Si</v>
      </c>
      <c r="J27" s="94" t="str">
        <f>VLOOKUP(E27,VIP!$A$2:$O8752,8,FALSE)</f>
        <v>Si</v>
      </c>
      <c r="K27" s="94" t="str">
        <f>VLOOKUP(E27,VIP!$A$2:$O12326,6,0)</f>
        <v>NO</v>
      </c>
      <c r="L27" s="96" t="s">
        <v>2228</v>
      </c>
      <c r="M27" s="169" t="s">
        <v>2514</v>
      </c>
      <c r="N27" s="97" t="s">
        <v>2476</v>
      </c>
      <c r="O27" s="94" t="s">
        <v>2478</v>
      </c>
      <c r="P27" s="118"/>
      <c r="Q27" s="170">
        <v>44271.758333333331</v>
      </c>
    </row>
    <row r="28" spans="1:17" s="99" customFormat="1" ht="18" x14ac:dyDescent="0.25">
      <c r="A28" s="94" t="str">
        <f>VLOOKUP(E28,'LISTADO ATM'!$A$2:$C$901,3,0)</f>
        <v>DISTRITO NACIONAL</v>
      </c>
      <c r="B28" s="108">
        <v>335822151</v>
      </c>
      <c r="C28" s="95">
        <v>44270.585636574076</v>
      </c>
      <c r="D28" s="94" t="s">
        <v>2189</v>
      </c>
      <c r="E28" s="103">
        <v>952</v>
      </c>
      <c r="F28" s="94" t="str">
        <f>VLOOKUP(E28,VIP!$A$2:$O11915,2,0)</f>
        <v>DRBR16L</v>
      </c>
      <c r="G28" s="94" t="str">
        <f>VLOOKUP(E28,'LISTADO ATM'!$A$2:$B$900,2,0)</f>
        <v xml:space="preserve">ATM Alvarez Rivas </v>
      </c>
      <c r="H28" s="94" t="str">
        <f>VLOOKUP(E28,VIP!$A$2:$O16836,7,FALSE)</f>
        <v>Si</v>
      </c>
      <c r="I28" s="94" t="str">
        <f>VLOOKUP(E28,VIP!$A$2:$O8801,8,FALSE)</f>
        <v>Si</v>
      </c>
      <c r="J28" s="94" t="str">
        <f>VLOOKUP(E28,VIP!$A$2:$O8751,8,FALSE)</f>
        <v>Si</v>
      </c>
      <c r="K28" s="94" t="str">
        <f>VLOOKUP(E28,VIP!$A$2:$O12325,6,0)</f>
        <v>NO</v>
      </c>
      <c r="L28" s="96" t="s">
        <v>2228</v>
      </c>
      <c r="M28" s="97" t="s">
        <v>2469</v>
      </c>
      <c r="N28" s="97" t="s">
        <v>2476</v>
      </c>
      <c r="O28" s="94" t="s">
        <v>2478</v>
      </c>
      <c r="P28" s="118"/>
      <c r="Q28" s="98" t="s">
        <v>2228</v>
      </c>
    </row>
    <row r="29" spans="1:17" s="99" customFormat="1" ht="18" x14ac:dyDescent="0.25">
      <c r="A29" s="94" t="str">
        <f>VLOOKUP(E29,'LISTADO ATM'!$A$2:$C$901,3,0)</f>
        <v>DISTRITO NACIONAL</v>
      </c>
      <c r="B29" s="108">
        <v>335822167</v>
      </c>
      <c r="C29" s="95">
        <v>44270.590949074074</v>
      </c>
      <c r="D29" s="94" t="s">
        <v>2189</v>
      </c>
      <c r="E29" s="103">
        <v>118</v>
      </c>
      <c r="F29" s="94" t="str">
        <f>VLOOKUP(E29,VIP!$A$2:$O11914,2,0)</f>
        <v>DRBR118</v>
      </c>
      <c r="G29" s="94" t="str">
        <f>VLOOKUP(E29,'LISTADO ATM'!$A$2:$B$900,2,0)</f>
        <v>ATM Plaza Torino</v>
      </c>
      <c r="H29" s="94" t="str">
        <f>VLOOKUP(E29,VIP!$A$2:$O16835,7,FALSE)</f>
        <v>N/A</v>
      </c>
      <c r="I29" s="94" t="str">
        <f>VLOOKUP(E29,VIP!$A$2:$O8800,8,FALSE)</f>
        <v>N/A</v>
      </c>
      <c r="J29" s="94" t="str">
        <f>VLOOKUP(E29,VIP!$A$2:$O8750,8,FALSE)</f>
        <v>N/A</v>
      </c>
      <c r="K29" s="94" t="str">
        <f>VLOOKUP(E29,VIP!$A$2:$O12324,6,0)</f>
        <v>N/A</v>
      </c>
      <c r="L29" s="96" t="s">
        <v>2228</v>
      </c>
      <c r="M29" s="132" t="s">
        <v>2514</v>
      </c>
      <c r="N29" s="97" t="s">
        <v>2476</v>
      </c>
      <c r="O29" s="94" t="s">
        <v>2478</v>
      </c>
      <c r="P29" s="118"/>
      <c r="Q29" s="131">
        <v>44271.611111111109</v>
      </c>
    </row>
    <row r="30" spans="1:17" s="99" customFormat="1" ht="18" x14ac:dyDescent="0.25">
      <c r="A30" s="94" t="str">
        <f>VLOOKUP(E30,'LISTADO ATM'!$A$2:$C$901,3,0)</f>
        <v>NORTE</v>
      </c>
      <c r="B30" s="108">
        <v>335822205</v>
      </c>
      <c r="C30" s="95">
        <v>44270.601631944446</v>
      </c>
      <c r="D30" s="94" t="s">
        <v>2501</v>
      </c>
      <c r="E30" s="103">
        <v>965</v>
      </c>
      <c r="F30" s="94" t="str">
        <f>VLOOKUP(E30,VIP!$A$2:$O11914,2,0)</f>
        <v>DRBR965</v>
      </c>
      <c r="G30" s="94" t="str">
        <f>VLOOKUP(E30,'LISTADO ATM'!$A$2:$B$900,2,0)</f>
        <v xml:space="preserve">ATM S/M La Fuente FUN (Santiago) </v>
      </c>
      <c r="H30" s="94" t="str">
        <f>VLOOKUP(E30,VIP!$A$2:$O16835,7,FALSE)</f>
        <v>Si</v>
      </c>
      <c r="I30" s="94" t="str">
        <f>VLOOKUP(E30,VIP!$A$2:$O8800,8,FALSE)</f>
        <v>Si</v>
      </c>
      <c r="J30" s="94" t="str">
        <f>VLOOKUP(E30,VIP!$A$2:$O8750,8,FALSE)</f>
        <v>Si</v>
      </c>
      <c r="K30" s="94" t="str">
        <f>VLOOKUP(E30,VIP!$A$2:$O12324,6,0)</f>
        <v>NO</v>
      </c>
      <c r="L30" s="96" t="s">
        <v>2430</v>
      </c>
      <c r="M30" s="132" t="s">
        <v>2514</v>
      </c>
      <c r="N30" s="169" t="s">
        <v>2516</v>
      </c>
      <c r="O30" s="94" t="s">
        <v>2502</v>
      </c>
      <c r="P30" s="118"/>
      <c r="Q30" s="131">
        <v>44271.652777777781</v>
      </c>
    </row>
    <row r="31" spans="1:17" s="99" customFormat="1" ht="18" x14ac:dyDescent="0.25">
      <c r="A31" s="94" t="str">
        <f>VLOOKUP(E31,'LISTADO ATM'!$A$2:$C$901,3,0)</f>
        <v>SUR</v>
      </c>
      <c r="B31" s="108">
        <v>335822229</v>
      </c>
      <c r="C31" s="95">
        <v>44270.606724537036</v>
      </c>
      <c r="D31" s="94" t="s">
        <v>2189</v>
      </c>
      <c r="E31" s="103">
        <v>765</v>
      </c>
      <c r="F31" s="94" t="str">
        <f>VLOOKUP(E31,VIP!$A$2:$O11919,2,0)</f>
        <v>DRBR191</v>
      </c>
      <c r="G31" s="94" t="str">
        <f>VLOOKUP(E31,'LISTADO ATM'!$A$2:$B$900,2,0)</f>
        <v xml:space="preserve">ATM Oficina Azua I </v>
      </c>
      <c r="H31" s="94" t="str">
        <f>VLOOKUP(E31,VIP!$A$2:$O16840,7,FALSE)</f>
        <v>Si</v>
      </c>
      <c r="I31" s="94" t="str">
        <f>VLOOKUP(E31,VIP!$A$2:$O8805,8,FALSE)</f>
        <v>Si</v>
      </c>
      <c r="J31" s="94" t="str">
        <f>VLOOKUP(E31,VIP!$A$2:$O8755,8,FALSE)</f>
        <v>Si</v>
      </c>
      <c r="K31" s="94" t="str">
        <f>VLOOKUP(E31,VIP!$A$2:$O12329,6,0)</f>
        <v>NO</v>
      </c>
      <c r="L31" s="96" t="s">
        <v>2228</v>
      </c>
      <c r="M31" s="132" t="s">
        <v>2514</v>
      </c>
      <c r="N31" s="97" t="s">
        <v>2476</v>
      </c>
      <c r="O31" s="94" t="s">
        <v>2478</v>
      </c>
      <c r="P31" s="118"/>
      <c r="Q31" s="131">
        <v>44271.611111111109</v>
      </c>
    </row>
    <row r="32" spans="1:17" s="99" customFormat="1" ht="18" x14ac:dyDescent="0.25">
      <c r="A32" s="94" t="str">
        <f>VLOOKUP(E32,'LISTADO ATM'!$A$2:$C$901,3,0)</f>
        <v>ESTE</v>
      </c>
      <c r="B32" s="108">
        <v>335822302</v>
      </c>
      <c r="C32" s="95">
        <v>44270.622858796298</v>
      </c>
      <c r="D32" s="94" t="s">
        <v>2189</v>
      </c>
      <c r="E32" s="103">
        <v>385</v>
      </c>
      <c r="F32" s="94" t="str">
        <f>VLOOKUP(E32,VIP!$A$2:$O11918,2,0)</f>
        <v>DRBR385</v>
      </c>
      <c r="G32" s="94" t="str">
        <f>VLOOKUP(E32,'LISTADO ATM'!$A$2:$B$900,2,0)</f>
        <v xml:space="preserve">ATM Plaza Verón I </v>
      </c>
      <c r="H32" s="94" t="str">
        <f>VLOOKUP(E32,VIP!$A$2:$O16839,7,FALSE)</f>
        <v>Si</v>
      </c>
      <c r="I32" s="94" t="str">
        <f>VLOOKUP(E32,VIP!$A$2:$O8804,8,FALSE)</f>
        <v>Si</v>
      </c>
      <c r="J32" s="94" t="str">
        <f>VLOOKUP(E32,VIP!$A$2:$O8754,8,FALSE)</f>
        <v>Si</v>
      </c>
      <c r="K32" s="94" t="str">
        <f>VLOOKUP(E32,VIP!$A$2:$O12328,6,0)</f>
        <v>NO</v>
      </c>
      <c r="L32" s="96" t="s">
        <v>2228</v>
      </c>
      <c r="M32" s="132" t="s">
        <v>2514</v>
      </c>
      <c r="N32" s="97" t="s">
        <v>2476</v>
      </c>
      <c r="O32" s="94" t="s">
        <v>2478</v>
      </c>
      <c r="P32" s="118"/>
      <c r="Q32" s="131">
        <v>44271.444444444445</v>
      </c>
    </row>
    <row r="33" spans="1:17" s="99" customFormat="1" ht="18" x14ac:dyDescent="0.25">
      <c r="A33" s="94" t="str">
        <f>VLOOKUP(E33,'LISTADO ATM'!$A$2:$C$901,3,0)</f>
        <v>DISTRITO NACIONAL</v>
      </c>
      <c r="B33" s="108">
        <v>335822305</v>
      </c>
      <c r="C33" s="95">
        <v>44270.623668981483</v>
      </c>
      <c r="D33" s="94" t="s">
        <v>2189</v>
      </c>
      <c r="E33" s="103">
        <v>238</v>
      </c>
      <c r="F33" s="94" t="str">
        <f>VLOOKUP(E33,VIP!$A$2:$O11917,2,0)</f>
        <v>DRBR238</v>
      </c>
      <c r="G33" s="94" t="str">
        <f>VLOOKUP(E33,'LISTADO ATM'!$A$2:$B$900,2,0)</f>
        <v xml:space="preserve">ATM Multicentro La Sirena Charles de Gaulle </v>
      </c>
      <c r="H33" s="94" t="str">
        <f>VLOOKUP(E33,VIP!$A$2:$O16838,7,FALSE)</f>
        <v>Si</v>
      </c>
      <c r="I33" s="94" t="str">
        <f>VLOOKUP(E33,VIP!$A$2:$O8803,8,FALSE)</f>
        <v>Si</v>
      </c>
      <c r="J33" s="94" t="str">
        <f>VLOOKUP(E33,VIP!$A$2:$O8753,8,FALSE)</f>
        <v>Si</v>
      </c>
      <c r="K33" s="94" t="str">
        <f>VLOOKUP(E33,VIP!$A$2:$O12327,6,0)</f>
        <v>No</v>
      </c>
      <c r="L33" s="96" t="s">
        <v>2492</v>
      </c>
      <c r="M33" s="169" t="s">
        <v>2514</v>
      </c>
      <c r="N33" s="97" t="s">
        <v>2476</v>
      </c>
      <c r="O33" s="94" t="s">
        <v>2478</v>
      </c>
      <c r="P33" s="118"/>
      <c r="Q33" s="170">
        <v>44271.756249999999</v>
      </c>
    </row>
    <row r="34" spans="1:17" s="99" customFormat="1" ht="18" x14ac:dyDescent="0.25">
      <c r="A34" s="94" t="str">
        <f>VLOOKUP(E34,'LISTADO ATM'!$A$2:$C$901,3,0)</f>
        <v>NORTE</v>
      </c>
      <c r="B34" s="108">
        <v>335822313</v>
      </c>
      <c r="C34" s="95">
        <v>44270.625648148147</v>
      </c>
      <c r="D34" s="94" t="s">
        <v>2190</v>
      </c>
      <c r="E34" s="103">
        <v>518</v>
      </c>
      <c r="F34" s="94" t="str">
        <f>VLOOKUP(E34,VIP!$A$2:$O11916,2,0)</f>
        <v>DRBR518</v>
      </c>
      <c r="G34" s="94" t="str">
        <f>VLOOKUP(E34,'LISTADO ATM'!$A$2:$B$900,2,0)</f>
        <v xml:space="preserve">ATM Autobanco Los Alamos </v>
      </c>
      <c r="H34" s="94" t="str">
        <f>VLOOKUP(E34,VIP!$A$2:$O16837,7,FALSE)</f>
        <v>Si</v>
      </c>
      <c r="I34" s="94" t="str">
        <f>VLOOKUP(E34,VIP!$A$2:$O8802,8,FALSE)</f>
        <v>Si</v>
      </c>
      <c r="J34" s="94" t="str">
        <f>VLOOKUP(E34,VIP!$A$2:$O8752,8,FALSE)</f>
        <v>Si</v>
      </c>
      <c r="K34" s="94" t="str">
        <f>VLOOKUP(E34,VIP!$A$2:$O12326,6,0)</f>
        <v>NO</v>
      </c>
      <c r="L34" s="96" t="s">
        <v>2228</v>
      </c>
      <c r="M34" s="132" t="s">
        <v>2514</v>
      </c>
      <c r="N34" s="97" t="s">
        <v>2476</v>
      </c>
      <c r="O34" s="94" t="s">
        <v>2493</v>
      </c>
      <c r="P34" s="118"/>
      <c r="Q34" s="131">
        <v>44271.444444444445</v>
      </c>
    </row>
    <row r="35" spans="1:17" s="99" customFormat="1" ht="18" x14ac:dyDescent="0.25">
      <c r="A35" s="94" t="str">
        <f>VLOOKUP(E35,'LISTADO ATM'!$A$2:$C$901,3,0)</f>
        <v>DISTRITO NACIONAL</v>
      </c>
      <c r="B35" s="108">
        <v>335822316</v>
      </c>
      <c r="C35" s="95">
        <v>44270.626689814817</v>
      </c>
      <c r="D35" s="94" t="s">
        <v>2189</v>
      </c>
      <c r="E35" s="103">
        <v>931</v>
      </c>
      <c r="F35" s="94" t="str">
        <f>VLOOKUP(E35,VIP!$A$2:$O11915,2,0)</f>
        <v>DRBR24N</v>
      </c>
      <c r="G35" s="94" t="str">
        <f>VLOOKUP(E35,'LISTADO ATM'!$A$2:$B$900,2,0)</f>
        <v xml:space="preserve">ATM Autobanco Luperón I </v>
      </c>
      <c r="H35" s="94" t="str">
        <f>VLOOKUP(E35,VIP!$A$2:$O16836,7,FALSE)</f>
        <v>Si</v>
      </c>
      <c r="I35" s="94" t="str">
        <f>VLOOKUP(E35,VIP!$A$2:$O8801,8,FALSE)</f>
        <v>Si</v>
      </c>
      <c r="J35" s="94" t="str">
        <f>VLOOKUP(E35,VIP!$A$2:$O8751,8,FALSE)</f>
        <v>Si</v>
      </c>
      <c r="K35" s="94" t="str">
        <f>VLOOKUP(E35,VIP!$A$2:$O12325,6,0)</f>
        <v>NO</v>
      </c>
      <c r="L35" s="96" t="s">
        <v>2492</v>
      </c>
      <c r="M35" s="132" t="s">
        <v>2514</v>
      </c>
      <c r="N35" s="97" t="s">
        <v>2476</v>
      </c>
      <c r="O35" s="94" t="s">
        <v>2478</v>
      </c>
      <c r="P35" s="118"/>
      <c r="Q35" s="131">
        <v>44271.444444444445</v>
      </c>
    </row>
    <row r="36" spans="1:17" s="99" customFormat="1" ht="18" x14ac:dyDescent="0.25">
      <c r="A36" s="94" t="str">
        <f>VLOOKUP(E36,'LISTADO ATM'!$A$2:$C$901,3,0)</f>
        <v>DISTRITO NACIONAL</v>
      </c>
      <c r="B36" s="108">
        <v>335822318</v>
      </c>
      <c r="C36" s="95">
        <v>44270.627083333333</v>
      </c>
      <c r="D36" s="94" t="s">
        <v>2189</v>
      </c>
      <c r="E36" s="103">
        <v>336</v>
      </c>
      <c r="F36" s="94" t="str">
        <f>VLOOKUP(E36,VIP!$A$2:$O11914,2,0)</f>
        <v>DRBR336</v>
      </c>
      <c r="G36" s="94" t="str">
        <f>VLOOKUP(E36,'LISTADO ATM'!$A$2:$B$900,2,0)</f>
        <v>ATM Instituto Nacional de Cancer (incart)</v>
      </c>
      <c r="H36" s="94" t="str">
        <f>VLOOKUP(E36,VIP!$A$2:$O16835,7,FALSE)</f>
        <v>Si</v>
      </c>
      <c r="I36" s="94" t="str">
        <f>VLOOKUP(E36,VIP!$A$2:$O8800,8,FALSE)</f>
        <v>Si</v>
      </c>
      <c r="J36" s="94" t="str">
        <f>VLOOKUP(E36,VIP!$A$2:$O8750,8,FALSE)</f>
        <v>Si</v>
      </c>
      <c r="K36" s="94" t="str">
        <f>VLOOKUP(E36,VIP!$A$2:$O12324,6,0)</f>
        <v>NO</v>
      </c>
      <c r="L36" s="96" t="s">
        <v>2492</v>
      </c>
      <c r="M36" s="132" t="s">
        <v>2514</v>
      </c>
      <c r="N36" s="97" t="s">
        <v>2476</v>
      </c>
      <c r="O36" s="94" t="s">
        <v>2478</v>
      </c>
      <c r="P36" s="118"/>
      <c r="Q36" s="131">
        <v>44271.652777777781</v>
      </c>
    </row>
    <row r="37" spans="1:17" s="99" customFormat="1" ht="18" x14ac:dyDescent="0.25">
      <c r="A37" s="94" t="str">
        <f>VLOOKUP(E37,'LISTADO ATM'!$A$2:$C$901,3,0)</f>
        <v>DISTRITO NACIONAL</v>
      </c>
      <c r="B37" s="108">
        <v>335822358</v>
      </c>
      <c r="C37" s="95">
        <v>44270.642604166664</v>
      </c>
      <c r="D37" s="94" t="s">
        <v>2189</v>
      </c>
      <c r="E37" s="103">
        <v>909</v>
      </c>
      <c r="F37" s="94" t="str">
        <f>VLOOKUP(E37,VIP!$A$2:$O11922,2,0)</f>
        <v>DRBR01A</v>
      </c>
      <c r="G37" s="94" t="str">
        <f>VLOOKUP(E37,'LISTADO ATM'!$A$2:$B$900,2,0)</f>
        <v xml:space="preserve">ATM UNP UASD </v>
      </c>
      <c r="H37" s="94" t="str">
        <f>VLOOKUP(E37,VIP!$A$2:$O16843,7,FALSE)</f>
        <v>Si</v>
      </c>
      <c r="I37" s="94" t="str">
        <f>VLOOKUP(E37,VIP!$A$2:$O8808,8,FALSE)</f>
        <v>Si</v>
      </c>
      <c r="J37" s="94" t="str">
        <f>VLOOKUP(E37,VIP!$A$2:$O8758,8,FALSE)</f>
        <v>Si</v>
      </c>
      <c r="K37" s="94" t="str">
        <f>VLOOKUP(E37,VIP!$A$2:$O12332,6,0)</f>
        <v>SI</v>
      </c>
      <c r="L37" s="96" t="s">
        <v>2228</v>
      </c>
      <c r="M37" s="97" t="s">
        <v>2469</v>
      </c>
      <c r="N37" s="97" t="s">
        <v>2476</v>
      </c>
      <c r="O37" s="94" t="s">
        <v>2478</v>
      </c>
      <c r="P37" s="118"/>
      <c r="Q37" s="98" t="s">
        <v>2228</v>
      </c>
    </row>
    <row r="38" spans="1:17" s="99" customFormat="1" ht="18" x14ac:dyDescent="0.25">
      <c r="A38" s="94" t="str">
        <f>VLOOKUP(E38,'LISTADO ATM'!$A$2:$C$901,3,0)</f>
        <v>DISTRITO NACIONAL</v>
      </c>
      <c r="B38" s="108">
        <v>335822359</v>
      </c>
      <c r="C38" s="95">
        <v>44270.642951388887</v>
      </c>
      <c r="D38" s="94" t="s">
        <v>2189</v>
      </c>
      <c r="E38" s="103">
        <v>943</v>
      </c>
      <c r="F38" s="94" t="str">
        <f>VLOOKUP(E38,VIP!$A$2:$O11921,2,0)</f>
        <v>DRBR16K</v>
      </c>
      <c r="G38" s="94" t="str">
        <f>VLOOKUP(E38,'LISTADO ATM'!$A$2:$B$900,2,0)</f>
        <v xml:space="preserve">ATM Oficina Tránsito Terreste </v>
      </c>
      <c r="H38" s="94" t="str">
        <f>VLOOKUP(E38,VIP!$A$2:$O16842,7,FALSE)</f>
        <v>Si</v>
      </c>
      <c r="I38" s="94" t="str">
        <f>VLOOKUP(E38,VIP!$A$2:$O8807,8,FALSE)</f>
        <v>Si</v>
      </c>
      <c r="J38" s="94" t="str">
        <f>VLOOKUP(E38,VIP!$A$2:$O8757,8,FALSE)</f>
        <v>Si</v>
      </c>
      <c r="K38" s="94" t="str">
        <f>VLOOKUP(E38,VIP!$A$2:$O12331,6,0)</f>
        <v>NO</v>
      </c>
      <c r="L38" s="96" t="s">
        <v>2228</v>
      </c>
      <c r="M38" s="97" t="s">
        <v>2469</v>
      </c>
      <c r="N38" s="97" t="s">
        <v>2476</v>
      </c>
      <c r="O38" s="94" t="s">
        <v>2478</v>
      </c>
      <c r="P38" s="118"/>
      <c r="Q38" s="98" t="s">
        <v>2228</v>
      </c>
    </row>
    <row r="39" spans="1:17" s="99" customFormat="1" ht="18" x14ac:dyDescent="0.25">
      <c r="A39" s="94" t="str">
        <f>VLOOKUP(E39,'LISTADO ATM'!$A$2:$C$901,3,0)</f>
        <v>DISTRITO NACIONAL</v>
      </c>
      <c r="B39" s="108">
        <v>335822361</v>
      </c>
      <c r="C39" s="95">
        <v>44270.643368055556</v>
      </c>
      <c r="D39" s="94" t="s">
        <v>2189</v>
      </c>
      <c r="E39" s="103">
        <v>951</v>
      </c>
      <c r="F39" s="94" t="str">
        <f>VLOOKUP(E39,VIP!$A$2:$O11920,2,0)</f>
        <v>DRBR203</v>
      </c>
      <c r="G39" s="94" t="str">
        <f>VLOOKUP(E39,'LISTADO ATM'!$A$2:$B$900,2,0)</f>
        <v xml:space="preserve">ATM Oficina Plaza Haché JFK </v>
      </c>
      <c r="H39" s="94" t="str">
        <f>VLOOKUP(E39,VIP!$A$2:$O16841,7,FALSE)</f>
        <v>Si</v>
      </c>
      <c r="I39" s="94" t="str">
        <f>VLOOKUP(E39,VIP!$A$2:$O8806,8,FALSE)</f>
        <v>Si</v>
      </c>
      <c r="J39" s="94" t="str">
        <f>VLOOKUP(E39,VIP!$A$2:$O8756,8,FALSE)</f>
        <v>Si</v>
      </c>
      <c r="K39" s="94" t="str">
        <f>VLOOKUP(E39,VIP!$A$2:$O12330,6,0)</f>
        <v>NO</v>
      </c>
      <c r="L39" s="96" t="s">
        <v>2228</v>
      </c>
      <c r="M39" s="132" t="s">
        <v>2514</v>
      </c>
      <c r="N39" s="97" t="s">
        <v>2476</v>
      </c>
      <c r="O39" s="94" t="s">
        <v>2478</v>
      </c>
      <c r="P39" s="118"/>
      <c r="Q39" s="131">
        <v>44271.611111111109</v>
      </c>
    </row>
    <row r="40" spans="1:17" s="99" customFormat="1" ht="18" x14ac:dyDescent="0.25">
      <c r="A40" s="94" t="str">
        <f>VLOOKUP(E40,'LISTADO ATM'!$A$2:$C$901,3,0)</f>
        <v>DISTRITO NACIONAL</v>
      </c>
      <c r="B40" s="108">
        <v>335822363</v>
      </c>
      <c r="C40" s="95">
        <v>44270.643865740742</v>
      </c>
      <c r="D40" s="94" t="s">
        <v>2189</v>
      </c>
      <c r="E40" s="103">
        <v>115</v>
      </c>
      <c r="F40" s="94" t="str">
        <f>VLOOKUP(E40,VIP!$A$2:$O11919,2,0)</f>
        <v>DRBR115</v>
      </c>
      <c r="G40" s="94" t="str">
        <f>VLOOKUP(E40,'LISTADO ATM'!$A$2:$B$900,2,0)</f>
        <v xml:space="preserve">ATM Oficina Megacentro I </v>
      </c>
      <c r="H40" s="94" t="str">
        <f>VLOOKUP(E40,VIP!$A$2:$O16840,7,FALSE)</f>
        <v>Si</v>
      </c>
      <c r="I40" s="94" t="str">
        <f>VLOOKUP(E40,VIP!$A$2:$O8805,8,FALSE)</f>
        <v>Si</v>
      </c>
      <c r="J40" s="94" t="str">
        <f>VLOOKUP(E40,VIP!$A$2:$O8755,8,FALSE)</f>
        <v>Si</v>
      </c>
      <c r="K40" s="94" t="str">
        <f>VLOOKUP(E40,VIP!$A$2:$O12329,6,0)</f>
        <v>SI</v>
      </c>
      <c r="L40" s="96" t="s">
        <v>2228</v>
      </c>
      <c r="M40" s="132" t="s">
        <v>2514</v>
      </c>
      <c r="N40" s="97" t="s">
        <v>2476</v>
      </c>
      <c r="O40" s="94" t="s">
        <v>2478</v>
      </c>
      <c r="P40" s="118"/>
      <c r="Q40" s="131">
        <v>44271.611111111109</v>
      </c>
    </row>
    <row r="41" spans="1:17" s="99" customFormat="1" ht="18" x14ac:dyDescent="0.25">
      <c r="A41" s="94" t="str">
        <f>VLOOKUP(E41,'LISTADO ATM'!$A$2:$C$901,3,0)</f>
        <v>DISTRITO NACIONAL</v>
      </c>
      <c r="B41" s="108">
        <v>335822370</v>
      </c>
      <c r="C41" s="95">
        <v>44270.645277777781</v>
      </c>
      <c r="D41" s="94" t="s">
        <v>2189</v>
      </c>
      <c r="E41" s="103">
        <v>225</v>
      </c>
      <c r="F41" s="94" t="str">
        <f>VLOOKUP(E41,VIP!$A$2:$O11916,2,0)</f>
        <v>DRBR225</v>
      </c>
      <c r="G41" s="94" t="str">
        <f>VLOOKUP(E41,'LISTADO ATM'!$A$2:$B$900,2,0)</f>
        <v xml:space="preserve">ATM S/M Nacional Arroyo Hondo </v>
      </c>
      <c r="H41" s="94" t="str">
        <f>VLOOKUP(E41,VIP!$A$2:$O16837,7,FALSE)</f>
        <v>Si</v>
      </c>
      <c r="I41" s="94" t="str">
        <f>VLOOKUP(E41,VIP!$A$2:$O8802,8,FALSE)</f>
        <v>Si</v>
      </c>
      <c r="J41" s="94" t="str">
        <f>VLOOKUP(E41,VIP!$A$2:$O8752,8,FALSE)</f>
        <v>Si</v>
      </c>
      <c r="K41" s="94" t="str">
        <f>VLOOKUP(E41,VIP!$A$2:$O12326,6,0)</f>
        <v>NO</v>
      </c>
      <c r="L41" s="96" t="s">
        <v>2228</v>
      </c>
      <c r="M41" s="132" t="s">
        <v>2514</v>
      </c>
      <c r="N41" s="169" t="s">
        <v>2516</v>
      </c>
      <c r="O41" s="94" t="s">
        <v>2478</v>
      </c>
      <c r="P41" s="118"/>
      <c r="Q41" s="131">
        <v>44271.611111111109</v>
      </c>
    </row>
    <row r="42" spans="1:17" s="99" customFormat="1" ht="18" x14ac:dyDescent="0.25">
      <c r="A42" s="94" t="str">
        <f>VLOOKUP(E42,'LISTADO ATM'!$A$2:$C$901,3,0)</f>
        <v>DISTRITO NACIONAL</v>
      </c>
      <c r="B42" s="108">
        <v>335822421</v>
      </c>
      <c r="C42" s="95">
        <v>44270.65934027778</v>
      </c>
      <c r="D42" s="94" t="s">
        <v>2472</v>
      </c>
      <c r="E42" s="103">
        <v>676</v>
      </c>
      <c r="F42" s="94" t="str">
        <f>VLOOKUP(E42,VIP!$A$2:$O11913,2,0)</f>
        <v>DRBR676</v>
      </c>
      <c r="G42" s="94" t="str">
        <f>VLOOKUP(E42,'LISTADO ATM'!$A$2:$B$900,2,0)</f>
        <v>ATM S/M Bravo Colina Del Oeste</v>
      </c>
      <c r="H42" s="94" t="str">
        <f>VLOOKUP(E42,VIP!$A$2:$O16834,7,FALSE)</f>
        <v>Si</v>
      </c>
      <c r="I42" s="94" t="str">
        <f>VLOOKUP(E42,VIP!$A$2:$O8799,8,FALSE)</f>
        <v>Si</v>
      </c>
      <c r="J42" s="94" t="str">
        <f>VLOOKUP(E42,VIP!$A$2:$O8749,8,FALSE)</f>
        <v>Si</v>
      </c>
      <c r="K42" s="94" t="str">
        <f>VLOOKUP(E42,VIP!$A$2:$O12323,6,0)</f>
        <v>NO</v>
      </c>
      <c r="L42" s="96" t="s">
        <v>2462</v>
      </c>
      <c r="M42" s="132" t="s">
        <v>2514</v>
      </c>
      <c r="N42" s="97" t="s">
        <v>2476</v>
      </c>
      <c r="O42" s="94" t="s">
        <v>2477</v>
      </c>
      <c r="P42" s="118"/>
      <c r="Q42" s="131">
        <v>44271.444444444445</v>
      </c>
    </row>
    <row r="43" spans="1:17" s="99" customFormat="1" ht="18" x14ac:dyDescent="0.25">
      <c r="A43" s="94" t="str">
        <f>VLOOKUP(E43,'LISTADO ATM'!$A$2:$C$901,3,0)</f>
        <v>ESTE</v>
      </c>
      <c r="B43" s="108">
        <v>335822502</v>
      </c>
      <c r="C43" s="95">
        <v>44270.689884259256</v>
      </c>
      <c r="D43" s="94" t="s">
        <v>2472</v>
      </c>
      <c r="E43" s="103">
        <v>673</v>
      </c>
      <c r="F43" s="94" t="str">
        <f>VLOOKUP(E43,VIP!$A$2:$O11914,2,0)</f>
        <v>DRBR673</v>
      </c>
      <c r="G43" s="94" t="str">
        <f>VLOOKUP(E43,'LISTADO ATM'!$A$2:$B$900,2,0)</f>
        <v>ATM Clínica Dr. Cruz Jiminián</v>
      </c>
      <c r="H43" s="94" t="str">
        <f>VLOOKUP(E43,VIP!$A$2:$O16835,7,FALSE)</f>
        <v>Si</v>
      </c>
      <c r="I43" s="94" t="str">
        <f>VLOOKUP(E43,VIP!$A$2:$O8800,8,FALSE)</f>
        <v>Si</v>
      </c>
      <c r="J43" s="94" t="str">
        <f>VLOOKUP(E43,VIP!$A$2:$O8750,8,FALSE)</f>
        <v>Si</v>
      </c>
      <c r="K43" s="94" t="str">
        <f>VLOOKUP(E43,VIP!$A$2:$O12324,6,0)</f>
        <v>NO</v>
      </c>
      <c r="L43" s="96" t="s">
        <v>2462</v>
      </c>
      <c r="M43" s="132" t="s">
        <v>2514</v>
      </c>
      <c r="N43" s="97" t="s">
        <v>2476</v>
      </c>
      <c r="O43" s="94" t="s">
        <v>2477</v>
      </c>
      <c r="P43" s="118"/>
      <c r="Q43" s="131">
        <v>44271.611111111109</v>
      </c>
    </row>
    <row r="44" spans="1:17" s="99" customFormat="1" ht="18" x14ac:dyDescent="0.25">
      <c r="A44" s="94" t="str">
        <f>VLOOKUP(E44,'LISTADO ATM'!$A$2:$C$901,3,0)</f>
        <v>ESTE</v>
      </c>
      <c r="B44" s="108">
        <v>335822507</v>
      </c>
      <c r="C44" s="95">
        <v>44270.691296296296</v>
      </c>
      <c r="D44" s="94" t="s">
        <v>2501</v>
      </c>
      <c r="E44" s="103">
        <v>121</v>
      </c>
      <c r="F44" s="94" t="str">
        <f>VLOOKUP(E44,VIP!$A$2:$O11916,2,0)</f>
        <v>DRBR121</v>
      </c>
      <c r="G44" s="94" t="str">
        <f>VLOOKUP(E44,'LISTADO ATM'!$A$2:$B$900,2,0)</f>
        <v xml:space="preserve">ATM Oficina Bayaguana </v>
      </c>
      <c r="H44" s="94" t="str">
        <f>VLOOKUP(E44,VIP!$A$2:$O16837,7,FALSE)</f>
        <v>Si</v>
      </c>
      <c r="I44" s="94" t="str">
        <f>VLOOKUP(E44,VIP!$A$2:$O8802,8,FALSE)</f>
        <v>Si</v>
      </c>
      <c r="J44" s="94" t="str">
        <f>VLOOKUP(E44,VIP!$A$2:$O8752,8,FALSE)</f>
        <v>Si</v>
      </c>
      <c r="K44" s="94" t="str">
        <f>VLOOKUP(E44,VIP!$A$2:$O12326,6,0)</f>
        <v>SI</v>
      </c>
      <c r="L44" s="96" t="s">
        <v>2430</v>
      </c>
      <c r="M44" s="132" t="s">
        <v>2514</v>
      </c>
      <c r="N44" s="169" t="s">
        <v>2516</v>
      </c>
      <c r="O44" s="94" t="s">
        <v>2502</v>
      </c>
      <c r="P44" s="118"/>
      <c r="Q44" s="131">
        <v>44271.444444444445</v>
      </c>
    </row>
    <row r="45" spans="1:17" s="99" customFormat="1" ht="18" x14ac:dyDescent="0.25">
      <c r="A45" s="94" t="str">
        <f>VLOOKUP(E45,'LISTADO ATM'!$A$2:$C$901,3,0)</f>
        <v>NORTE</v>
      </c>
      <c r="B45" s="108">
        <v>335822515</v>
      </c>
      <c r="C45" s="95">
        <v>44270.69358796296</v>
      </c>
      <c r="D45" s="94" t="s">
        <v>2501</v>
      </c>
      <c r="E45" s="103">
        <v>154</v>
      </c>
      <c r="F45" s="94" t="str">
        <f>VLOOKUP(E45,VIP!$A$2:$O11917,2,0)</f>
        <v>DRBR154</v>
      </c>
      <c r="G45" s="94" t="str">
        <f>VLOOKUP(E45,'LISTADO ATM'!$A$2:$B$900,2,0)</f>
        <v xml:space="preserve">ATM Oficina Sánchez </v>
      </c>
      <c r="H45" s="94" t="str">
        <f>VLOOKUP(E45,VIP!$A$2:$O16838,7,FALSE)</f>
        <v>Si</v>
      </c>
      <c r="I45" s="94" t="str">
        <f>VLOOKUP(E45,VIP!$A$2:$O8803,8,FALSE)</f>
        <v>Si</v>
      </c>
      <c r="J45" s="94" t="str">
        <f>VLOOKUP(E45,VIP!$A$2:$O8753,8,FALSE)</f>
        <v>Si</v>
      </c>
      <c r="K45" s="94" t="str">
        <f>VLOOKUP(E45,VIP!$A$2:$O12327,6,0)</f>
        <v>SI</v>
      </c>
      <c r="L45" s="96" t="s">
        <v>2430</v>
      </c>
      <c r="M45" s="132" t="s">
        <v>2514</v>
      </c>
      <c r="N45" s="169" t="s">
        <v>2516</v>
      </c>
      <c r="O45" s="94" t="s">
        <v>2502</v>
      </c>
      <c r="P45" s="118"/>
      <c r="Q45" s="131">
        <v>44271.444444444445</v>
      </c>
    </row>
    <row r="46" spans="1:17" ht="18" x14ac:dyDescent="0.25">
      <c r="A46" s="94" t="str">
        <f>VLOOKUP(E46,'LISTADO ATM'!$A$2:$C$901,3,0)</f>
        <v>DISTRITO NACIONAL</v>
      </c>
      <c r="B46" s="108">
        <v>335822523</v>
      </c>
      <c r="C46" s="95">
        <v>44270.695393518516</v>
      </c>
      <c r="D46" s="94" t="s">
        <v>2472</v>
      </c>
      <c r="E46" s="103">
        <v>507</v>
      </c>
      <c r="F46" s="94" t="str">
        <f>VLOOKUP(E46,VIP!$A$2:$O11915,2,0)</f>
        <v>DRBR507</v>
      </c>
      <c r="G46" s="94" t="str">
        <f>VLOOKUP(E46,'LISTADO ATM'!$A$2:$B$900,2,0)</f>
        <v>ATM Estación Sigma Boca Chica</v>
      </c>
      <c r="H46" s="94" t="str">
        <f>VLOOKUP(E46,VIP!$A$2:$O16836,7,FALSE)</f>
        <v>Si</v>
      </c>
      <c r="I46" s="94" t="str">
        <f>VLOOKUP(E46,VIP!$A$2:$O8801,8,FALSE)</f>
        <v>Si</v>
      </c>
      <c r="J46" s="94" t="str">
        <f>VLOOKUP(E46,VIP!$A$2:$O8751,8,FALSE)</f>
        <v>Si</v>
      </c>
      <c r="K46" s="94" t="str">
        <f>VLOOKUP(E46,VIP!$A$2:$O12325,6,0)</f>
        <v>NO</v>
      </c>
      <c r="L46" s="96" t="s">
        <v>2462</v>
      </c>
      <c r="M46" s="132" t="s">
        <v>2514</v>
      </c>
      <c r="N46" s="97" t="s">
        <v>2476</v>
      </c>
      <c r="O46" s="94" t="s">
        <v>2477</v>
      </c>
      <c r="P46" s="118"/>
      <c r="Q46" s="131">
        <v>44271.611111111109</v>
      </c>
    </row>
    <row r="47" spans="1:17" ht="18" x14ac:dyDescent="0.25">
      <c r="A47" s="94" t="str">
        <f>VLOOKUP(E47,'LISTADO ATM'!$A$2:$C$901,3,0)</f>
        <v>ESTE</v>
      </c>
      <c r="B47" s="108">
        <v>335822577</v>
      </c>
      <c r="C47" s="95">
        <v>44270.715081018519</v>
      </c>
      <c r="D47" s="94" t="s">
        <v>2189</v>
      </c>
      <c r="E47" s="103">
        <v>104</v>
      </c>
      <c r="F47" s="94" t="str">
        <f>VLOOKUP(E47,VIP!$A$2:$O11919,2,0)</f>
        <v>DRBR104</v>
      </c>
      <c r="G47" s="94" t="str">
        <f>VLOOKUP(E47,'LISTADO ATM'!$A$2:$B$900,2,0)</f>
        <v xml:space="preserve">ATM Jumbo Higuey </v>
      </c>
      <c r="H47" s="94" t="str">
        <f>VLOOKUP(E47,VIP!$A$2:$O16840,7,FALSE)</f>
        <v>Si</v>
      </c>
      <c r="I47" s="94" t="str">
        <f>VLOOKUP(E47,VIP!$A$2:$O8805,8,FALSE)</f>
        <v>Si</v>
      </c>
      <c r="J47" s="94" t="str">
        <f>VLOOKUP(E47,VIP!$A$2:$O8755,8,FALSE)</f>
        <v>Si</v>
      </c>
      <c r="K47" s="94" t="str">
        <f>VLOOKUP(E47,VIP!$A$2:$O12329,6,0)</f>
        <v>NO</v>
      </c>
      <c r="L47" s="96" t="s">
        <v>2228</v>
      </c>
      <c r="M47" s="132" t="s">
        <v>2514</v>
      </c>
      <c r="N47" s="97" t="s">
        <v>2476</v>
      </c>
      <c r="O47" s="94" t="s">
        <v>2478</v>
      </c>
      <c r="P47" s="118"/>
      <c r="Q47" s="131">
        <v>44271.611111111109</v>
      </c>
    </row>
    <row r="48" spans="1:17" ht="18" x14ac:dyDescent="0.25">
      <c r="A48" s="94" t="str">
        <f>VLOOKUP(E48,'LISTADO ATM'!$A$2:$C$901,3,0)</f>
        <v>ESTE</v>
      </c>
      <c r="B48" s="108">
        <v>335822585</v>
      </c>
      <c r="C48" s="95">
        <v>44270.716944444444</v>
      </c>
      <c r="D48" s="94" t="s">
        <v>2189</v>
      </c>
      <c r="E48" s="103">
        <v>963</v>
      </c>
      <c r="F48" s="94" t="str">
        <f>VLOOKUP(E48,VIP!$A$2:$O11920,2,0)</f>
        <v>DRBR963</v>
      </c>
      <c r="G48" s="94" t="str">
        <f>VLOOKUP(E48,'LISTADO ATM'!$A$2:$B$900,2,0)</f>
        <v xml:space="preserve">ATM Multiplaza La Romana </v>
      </c>
      <c r="H48" s="94" t="str">
        <f>VLOOKUP(E48,VIP!$A$2:$O16841,7,FALSE)</f>
        <v>Si</v>
      </c>
      <c r="I48" s="94" t="str">
        <f>VLOOKUP(E48,VIP!$A$2:$O8806,8,FALSE)</f>
        <v>Si</v>
      </c>
      <c r="J48" s="94" t="str">
        <f>VLOOKUP(E48,VIP!$A$2:$O8756,8,FALSE)</f>
        <v>Si</v>
      </c>
      <c r="K48" s="94" t="str">
        <f>VLOOKUP(E48,VIP!$A$2:$O12330,6,0)</f>
        <v>NO</v>
      </c>
      <c r="L48" s="96" t="s">
        <v>2228</v>
      </c>
      <c r="M48" s="132" t="s">
        <v>2514</v>
      </c>
      <c r="N48" s="169" t="s">
        <v>2516</v>
      </c>
      <c r="O48" s="94" t="s">
        <v>2478</v>
      </c>
      <c r="P48" s="118"/>
      <c r="Q48" s="131">
        <v>44271.444444444445</v>
      </c>
    </row>
    <row r="49" spans="1:17" ht="18" x14ac:dyDescent="0.25">
      <c r="A49" s="94" t="str">
        <f>VLOOKUP(E49,'LISTADO ATM'!$A$2:$C$901,3,0)</f>
        <v>DISTRITO NACIONAL</v>
      </c>
      <c r="B49" s="108">
        <v>335822592</v>
      </c>
      <c r="C49" s="95">
        <v>44270.720543981479</v>
      </c>
      <c r="D49" s="94" t="s">
        <v>2189</v>
      </c>
      <c r="E49" s="103">
        <v>816</v>
      </c>
      <c r="F49" s="94" t="str">
        <f>VLOOKUP(E49,VIP!$A$2:$O11921,2,0)</f>
        <v>DRBR816</v>
      </c>
      <c r="G49" s="94" t="str">
        <f>VLOOKUP(E49,'LISTADO ATM'!$A$2:$B$900,2,0)</f>
        <v xml:space="preserve">ATM Oficina Pedro Brand </v>
      </c>
      <c r="H49" s="94" t="str">
        <f>VLOOKUP(E49,VIP!$A$2:$O16842,7,FALSE)</f>
        <v>Si</v>
      </c>
      <c r="I49" s="94" t="str">
        <f>VLOOKUP(E49,VIP!$A$2:$O8807,8,FALSE)</f>
        <v>Si</v>
      </c>
      <c r="J49" s="94" t="str">
        <f>VLOOKUP(E49,VIP!$A$2:$O8757,8,FALSE)</f>
        <v>Si</v>
      </c>
      <c r="K49" s="94" t="str">
        <f>VLOOKUP(E49,VIP!$A$2:$O12331,6,0)</f>
        <v>NO</v>
      </c>
      <c r="L49" s="96" t="s">
        <v>2434</v>
      </c>
      <c r="M49" s="97" t="s">
        <v>2469</v>
      </c>
      <c r="N49" s="97" t="s">
        <v>2476</v>
      </c>
      <c r="O49" s="94" t="s">
        <v>2478</v>
      </c>
      <c r="P49" s="118"/>
      <c r="Q49" s="98" t="s">
        <v>2434</v>
      </c>
    </row>
    <row r="50" spans="1:17" ht="18" x14ac:dyDescent="0.25">
      <c r="A50" s="94" t="str">
        <f>VLOOKUP(E50,'LISTADO ATM'!$A$2:$C$901,3,0)</f>
        <v>DISTRITO NACIONAL</v>
      </c>
      <c r="B50" s="108">
        <v>335822598</v>
      </c>
      <c r="C50" s="95">
        <v>44270.722129629627</v>
      </c>
      <c r="D50" s="94" t="s">
        <v>2189</v>
      </c>
      <c r="E50" s="103">
        <v>235</v>
      </c>
      <c r="F50" s="94" t="str">
        <f>VLOOKUP(E50,VIP!$A$2:$O11922,2,0)</f>
        <v>DRBR235</v>
      </c>
      <c r="G50" s="94" t="str">
        <f>VLOOKUP(E50,'LISTADO ATM'!$A$2:$B$900,2,0)</f>
        <v xml:space="preserve">ATM Oficina Multicentro La Sirena San Isidro </v>
      </c>
      <c r="H50" s="94" t="str">
        <f>VLOOKUP(E50,VIP!$A$2:$O16843,7,FALSE)</f>
        <v>Si</v>
      </c>
      <c r="I50" s="94" t="str">
        <f>VLOOKUP(E50,VIP!$A$2:$O8808,8,FALSE)</f>
        <v>Si</v>
      </c>
      <c r="J50" s="94" t="str">
        <f>VLOOKUP(E50,VIP!$A$2:$O8758,8,FALSE)</f>
        <v>Si</v>
      </c>
      <c r="K50" s="94" t="str">
        <f>VLOOKUP(E50,VIP!$A$2:$O12332,6,0)</f>
        <v>SI</v>
      </c>
      <c r="L50" s="96" t="s">
        <v>2492</v>
      </c>
      <c r="M50" s="97" t="s">
        <v>2469</v>
      </c>
      <c r="N50" s="97" t="s">
        <v>2476</v>
      </c>
      <c r="O50" s="94" t="s">
        <v>2477</v>
      </c>
      <c r="P50" s="118"/>
      <c r="Q50" s="98" t="s">
        <v>2492</v>
      </c>
    </row>
    <row r="51" spans="1:17" ht="18" x14ac:dyDescent="0.25">
      <c r="A51" s="94" t="str">
        <f>VLOOKUP(E51,'LISTADO ATM'!$A$2:$C$901,3,0)</f>
        <v>NORTE</v>
      </c>
      <c r="B51" s="108">
        <v>335822605</v>
      </c>
      <c r="C51" s="95">
        <v>44270.72388888889</v>
      </c>
      <c r="D51" s="94" t="s">
        <v>2190</v>
      </c>
      <c r="E51" s="103">
        <v>138</v>
      </c>
      <c r="F51" s="94" t="str">
        <f>VLOOKUP(E51,VIP!$A$2:$O11923,2,0)</f>
        <v>DRBR138</v>
      </c>
      <c r="G51" s="94" t="str">
        <f>VLOOKUP(E51,'LISTADO ATM'!$A$2:$B$900,2,0)</f>
        <v xml:space="preserve">ATM UNP Fantino </v>
      </c>
      <c r="H51" s="94" t="str">
        <f>VLOOKUP(E51,VIP!$A$2:$O16844,7,FALSE)</f>
        <v>Si</v>
      </c>
      <c r="I51" s="94" t="str">
        <f>VLOOKUP(E51,VIP!$A$2:$O8809,8,FALSE)</f>
        <v>Si</v>
      </c>
      <c r="J51" s="94" t="str">
        <f>VLOOKUP(E51,VIP!$A$2:$O8759,8,FALSE)</f>
        <v>Si</v>
      </c>
      <c r="K51" s="94" t="str">
        <f>VLOOKUP(E51,VIP!$A$2:$O12333,6,0)</f>
        <v>NO</v>
      </c>
      <c r="L51" s="96" t="s">
        <v>2254</v>
      </c>
      <c r="M51" s="132" t="s">
        <v>2514</v>
      </c>
      <c r="N51" s="97" t="s">
        <v>2476</v>
      </c>
      <c r="O51" s="94" t="s">
        <v>2509</v>
      </c>
      <c r="P51" s="118"/>
      <c r="Q51" s="131">
        <v>44271.444444444445</v>
      </c>
    </row>
    <row r="52" spans="1:17" ht="18" x14ac:dyDescent="0.25">
      <c r="A52" s="94" t="str">
        <f>VLOOKUP(E52,'LISTADO ATM'!$A$2:$C$901,3,0)</f>
        <v>NORTE</v>
      </c>
      <c r="B52" s="108">
        <v>335822606</v>
      </c>
      <c r="C52" s="95">
        <v>44270.72550925926</v>
      </c>
      <c r="D52" s="94" t="s">
        <v>2501</v>
      </c>
      <c r="E52" s="103">
        <v>746</v>
      </c>
      <c r="F52" s="94" t="str">
        <f>VLOOKUP(E52,VIP!$A$2:$O11924,2,0)</f>
        <v>DRBR156</v>
      </c>
      <c r="G52" s="94" t="str">
        <f>VLOOKUP(E52,'LISTADO ATM'!$A$2:$B$900,2,0)</f>
        <v xml:space="preserve">ATM Oficina Las Terrenas </v>
      </c>
      <c r="H52" s="94" t="str">
        <f>VLOOKUP(E52,VIP!$A$2:$O16845,7,FALSE)</f>
        <v>Si</v>
      </c>
      <c r="I52" s="94" t="str">
        <f>VLOOKUP(E52,VIP!$A$2:$O8810,8,FALSE)</f>
        <v>Si</v>
      </c>
      <c r="J52" s="94" t="str">
        <f>VLOOKUP(E52,VIP!$A$2:$O8760,8,FALSE)</f>
        <v>Si</v>
      </c>
      <c r="K52" s="94" t="str">
        <f>VLOOKUP(E52,VIP!$A$2:$O12334,6,0)</f>
        <v>SI</v>
      </c>
      <c r="L52" s="96" t="s">
        <v>2430</v>
      </c>
      <c r="M52" s="97" t="s">
        <v>2469</v>
      </c>
      <c r="N52" s="97" t="s">
        <v>2476</v>
      </c>
      <c r="O52" s="94" t="s">
        <v>2502</v>
      </c>
      <c r="P52" s="118"/>
      <c r="Q52" s="98" t="s">
        <v>2430</v>
      </c>
    </row>
    <row r="53" spans="1:17" ht="18" x14ac:dyDescent="0.25">
      <c r="A53" s="94" t="str">
        <f>VLOOKUP(E53,'LISTADO ATM'!$A$2:$C$901,3,0)</f>
        <v>NORTE</v>
      </c>
      <c r="B53" s="108">
        <v>335822608</v>
      </c>
      <c r="C53" s="95">
        <v>44270.730694444443</v>
      </c>
      <c r="D53" s="94" t="s">
        <v>2190</v>
      </c>
      <c r="E53" s="103">
        <v>411</v>
      </c>
      <c r="F53" s="94" t="str">
        <f>VLOOKUP(E53,VIP!$A$2:$O11925,2,0)</f>
        <v>DRBR411</v>
      </c>
      <c r="G53" s="94" t="str">
        <f>VLOOKUP(E53,'LISTADO ATM'!$A$2:$B$900,2,0)</f>
        <v xml:space="preserve">ATM UNP Piedra Blanca </v>
      </c>
      <c r="H53" s="94" t="str">
        <f>VLOOKUP(E53,VIP!$A$2:$O16846,7,FALSE)</f>
        <v>Si</v>
      </c>
      <c r="I53" s="94" t="str">
        <f>VLOOKUP(E53,VIP!$A$2:$O8811,8,FALSE)</f>
        <v>Si</v>
      </c>
      <c r="J53" s="94" t="str">
        <f>VLOOKUP(E53,VIP!$A$2:$O8761,8,FALSE)</f>
        <v>Si</v>
      </c>
      <c r="K53" s="94" t="str">
        <f>VLOOKUP(E53,VIP!$A$2:$O12335,6,0)</f>
        <v>NO</v>
      </c>
      <c r="L53" s="96" t="s">
        <v>2492</v>
      </c>
      <c r="M53" s="132" t="s">
        <v>2514</v>
      </c>
      <c r="N53" s="169" t="s">
        <v>2516</v>
      </c>
      <c r="O53" s="120" t="s">
        <v>2509</v>
      </c>
      <c r="P53" s="118"/>
      <c r="Q53" s="131">
        <v>44271.444444444445</v>
      </c>
    </row>
    <row r="54" spans="1:17" ht="18" x14ac:dyDescent="0.25">
      <c r="A54" s="94" t="str">
        <f>VLOOKUP(E54,'LISTADO ATM'!$A$2:$C$901,3,0)</f>
        <v>ESTE</v>
      </c>
      <c r="B54" s="108">
        <v>335822611</v>
      </c>
      <c r="C54" s="95">
        <v>44270.731226851851</v>
      </c>
      <c r="D54" s="94" t="s">
        <v>2472</v>
      </c>
      <c r="E54" s="103">
        <v>480</v>
      </c>
      <c r="F54" s="94" t="str">
        <f>VLOOKUP(E54,VIP!$A$2:$O11926,2,0)</f>
        <v>DRBR480</v>
      </c>
      <c r="G54" s="94" t="str">
        <f>VLOOKUP(E54,'LISTADO ATM'!$A$2:$B$900,2,0)</f>
        <v>ATM UNP Farmaconal Higuey</v>
      </c>
      <c r="H54" s="94" t="str">
        <f>VLOOKUP(E54,VIP!$A$2:$O16847,7,FALSE)</f>
        <v>N/A</v>
      </c>
      <c r="I54" s="94" t="str">
        <f>VLOOKUP(E54,VIP!$A$2:$O8812,8,FALSE)</f>
        <v>N/A</v>
      </c>
      <c r="J54" s="94" t="str">
        <f>VLOOKUP(E54,VIP!$A$2:$O8762,8,FALSE)</f>
        <v>N/A</v>
      </c>
      <c r="K54" s="94" t="str">
        <f>VLOOKUP(E54,VIP!$A$2:$O12336,6,0)</f>
        <v>N/A</v>
      </c>
      <c r="L54" s="96" t="s">
        <v>2430</v>
      </c>
      <c r="M54" s="132" t="s">
        <v>2514</v>
      </c>
      <c r="N54" s="97" t="s">
        <v>2476</v>
      </c>
      <c r="O54" s="94" t="s">
        <v>2477</v>
      </c>
      <c r="P54" s="118"/>
      <c r="Q54" s="131">
        <v>44271.611111111109</v>
      </c>
    </row>
    <row r="55" spans="1:17" ht="18" x14ac:dyDescent="0.25">
      <c r="A55" s="94" t="str">
        <f>VLOOKUP(E55,'LISTADO ATM'!$A$2:$C$901,3,0)</f>
        <v>NORTE</v>
      </c>
      <c r="B55" s="108">
        <v>335822615</v>
      </c>
      <c r="C55" s="95">
        <v>44270.73300925926</v>
      </c>
      <c r="D55" s="94" t="s">
        <v>2190</v>
      </c>
      <c r="E55" s="103">
        <v>92</v>
      </c>
      <c r="F55" s="94" t="str">
        <f>VLOOKUP(E55,VIP!$A$2:$O11927,2,0)</f>
        <v>DRBR092</v>
      </c>
      <c r="G55" s="94" t="str">
        <f>VLOOKUP(E55,'LISTADO ATM'!$A$2:$B$900,2,0)</f>
        <v xml:space="preserve">ATM Oficina Salcedo </v>
      </c>
      <c r="H55" s="94" t="str">
        <f>VLOOKUP(E55,VIP!$A$2:$O16848,7,FALSE)</f>
        <v>Si</v>
      </c>
      <c r="I55" s="94" t="str">
        <f>VLOOKUP(E55,VIP!$A$2:$O8813,8,FALSE)</f>
        <v>Si</v>
      </c>
      <c r="J55" s="94" t="str">
        <f>VLOOKUP(E55,VIP!$A$2:$O8763,8,FALSE)</f>
        <v>Si</v>
      </c>
      <c r="K55" s="94" t="str">
        <f>VLOOKUP(E55,VIP!$A$2:$O12337,6,0)</f>
        <v>SI</v>
      </c>
      <c r="L55" s="96" t="s">
        <v>2492</v>
      </c>
      <c r="M55" s="132" t="s">
        <v>2514</v>
      </c>
      <c r="N55" s="97" t="s">
        <v>2476</v>
      </c>
      <c r="O55" s="120" t="s">
        <v>2493</v>
      </c>
      <c r="P55" s="118"/>
      <c r="Q55" s="131">
        <v>44271.444444444445</v>
      </c>
    </row>
    <row r="56" spans="1:17" ht="18" x14ac:dyDescent="0.25">
      <c r="A56" s="94" t="str">
        <f>VLOOKUP(E56,'LISTADO ATM'!$A$2:$C$901,3,0)</f>
        <v>DISTRITO NACIONAL</v>
      </c>
      <c r="B56" s="108">
        <v>335822640</v>
      </c>
      <c r="C56" s="95">
        <v>44270.763888888891</v>
      </c>
      <c r="D56" s="94" t="s">
        <v>2472</v>
      </c>
      <c r="E56" s="103">
        <v>54</v>
      </c>
      <c r="F56" s="94" t="str">
        <f>VLOOKUP(E56,VIP!$A$2:$O11928,2,0)</f>
        <v>DRBR054</v>
      </c>
      <c r="G56" s="94" t="str">
        <f>VLOOKUP(E56,'LISTADO ATM'!$A$2:$B$900,2,0)</f>
        <v xml:space="preserve">ATM Autoservicio Galería 360 </v>
      </c>
      <c r="H56" s="94" t="str">
        <f>VLOOKUP(E56,VIP!$A$2:$O16849,7,FALSE)</f>
        <v>Si</v>
      </c>
      <c r="I56" s="94" t="str">
        <f>VLOOKUP(E56,VIP!$A$2:$O8814,8,FALSE)</f>
        <v>Si</v>
      </c>
      <c r="J56" s="94" t="str">
        <f>VLOOKUP(E56,VIP!$A$2:$O8764,8,FALSE)</f>
        <v>Si</v>
      </c>
      <c r="K56" s="94" t="str">
        <f>VLOOKUP(E56,VIP!$A$2:$O12338,6,0)</f>
        <v>NO</v>
      </c>
      <c r="L56" s="96" t="s">
        <v>2430</v>
      </c>
      <c r="M56" s="97" t="s">
        <v>2469</v>
      </c>
      <c r="N56" s="97" t="s">
        <v>2476</v>
      </c>
      <c r="O56" s="94" t="s">
        <v>2477</v>
      </c>
      <c r="P56" s="118"/>
      <c r="Q56" s="98" t="s">
        <v>2430</v>
      </c>
    </row>
    <row r="57" spans="1:17" ht="18" x14ac:dyDescent="0.25">
      <c r="A57" s="94" t="str">
        <f>VLOOKUP(E57,'LISTADO ATM'!$A$2:$C$901,3,0)</f>
        <v>NORTE</v>
      </c>
      <c r="B57" s="108">
        <v>335822674</v>
      </c>
      <c r="C57" s="95">
        <v>44270.833333333336</v>
      </c>
      <c r="D57" s="94" t="s">
        <v>2190</v>
      </c>
      <c r="E57" s="103">
        <v>99</v>
      </c>
      <c r="F57" s="94" t="str">
        <f>VLOOKUP(E57,VIP!$A$2:$O11929,2,0)</f>
        <v>DRBR099</v>
      </c>
      <c r="G57" s="94" t="str">
        <f>VLOOKUP(E57,'LISTADO ATM'!$A$2:$B$900,2,0)</f>
        <v xml:space="preserve">ATM Multicentro La Sirena S.F.M. </v>
      </c>
      <c r="H57" s="94" t="str">
        <f>VLOOKUP(E57,VIP!$A$2:$O16850,7,FALSE)</f>
        <v>Si</v>
      </c>
      <c r="I57" s="94" t="str">
        <f>VLOOKUP(E57,VIP!$A$2:$O8815,8,FALSE)</f>
        <v>Si</v>
      </c>
      <c r="J57" s="94" t="str">
        <f>VLOOKUP(E57,VIP!$A$2:$O8765,8,FALSE)</f>
        <v>Si</v>
      </c>
      <c r="K57" s="94" t="str">
        <f>VLOOKUP(E57,VIP!$A$2:$O12339,6,0)</f>
        <v>NO</v>
      </c>
      <c r="L57" s="96" t="s">
        <v>2492</v>
      </c>
      <c r="M57" s="132" t="s">
        <v>2514</v>
      </c>
      <c r="N57" s="97" t="s">
        <v>2476</v>
      </c>
      <c r="O57" s="94" t="s">
        <v>2493</v>
      </c>
      <c r="P57" s="118"/>
      <c r="Q57" s="131">
        <v>44271.444444444445</v>
      </c>
    </row>
    <row r="58" spans="1:17" ht="18" x14ac:dyDescent="0.25">
      <c r="A58" s="94" t="str">
        <f>VLOOKUP(E58,'LISTADO ATM'!$A$2:$C$901,3,0)</f>
        <v>DISTRITO NACIONAL</v>
      </c>
      <c r="B58" s="108">
        <v>335822678</v>
      </c>
      <c r="C58" s="95">
        <v>44270.849305555559</v>
      </c>
      <c r="D58" s="94" t="s">
        <v>2189</v>
      </c>
      <c r="E58" s="103">
        <v>424</v>
      </c>
      <c r="F58" s="94" t="str">
        <f>VLOOKUP(E58,VIP!$A$2:$O11930,2,0)</f>
        <v>DRBR424</v>
      </c>
      <c r="G58" s="94" t="str">
        <f>VLOOKUP(E58,'LISTADO ATM'!$A$2:$B$900,2,0)</f>
        <v xml:space="preserve">ATM UNP Jumbo Luperón I </v>
      </c>
      <c r="H58" s="94" t="str">
        <f>VLOOKUP(E58,VIP!$A$2:$O16851,7,FALSE)</f>
        <v>Si</v>
      </c>
      <c r="I58" s="94" t="str">
        <f>VLOOKUP(E58,VIP!$A$2:$O8816,8,FALSE)</f>
        <v>Si</v>
      </c>
      <c r="J58" s="94" t="str">
        <f>VLOOKUP(E58,VIP!$A$2:$O8766,8,FALSE)</f>
        <v>Si</v>
      </c>
      <c r="K58" s="94" t="str">
        <f>VLOOKUP(E58,VIP!$A$2:$O12340,6,0)</f>
        <v>NO</v>
      </c>
      <c r="L58" s="96" t="s">
        <v>2492</v>
      </c>
      <c r="M58" s="132" t="s">
        <v>2514</v>
      </c>
      <c r="N58" s="97" t="s">
        <v>2476</v>
      </c>
      <c r="O58" s="94" t="s">
        <v>2478</v>
      </c>
      <c r="P58" s="118"/>
      <c r="Q58" s="131">
        <v>44271.652777777781</v>
      </c>
    </row>
    <row r="59" spans="1:17" ht="18" x14ac:dyDescent="0.25">
      <c r="A59" s="94" t="str">
        <f>VLOOKUP(E59,'LISTADO ATM'!$A$2:$C$901,3,0)</f>
        <v>NORTE</v>
      </c>
      <c r="B59" s="108">
        <v>335822680</v>
      </c>
      <c r="C59" s="95">
        <v>44270.851388888892</v>
      </c>
      <c r="D59" s="121" t="s">
        <v>2190</v>
      </c>
      <c r="E59" s="103">
        <v>22</v>
      </c>
      <c r="F59" s="94" t="str">
        <f>VLOOKUP(E59,VIP!$A$2:$O11931,2,0)</f>
        <v>DRBR813</v>
      </c>
      <c r="G59" s="94" t="str">
        <f>VLOOKUP(E59,'LISTADO ATM'!$A$2:$B$900,2,0)</f>
        <v>ATM S/M Olimpico (Santiago)</v>
      </c>
      <c r="H59" s="94" t="str">
        <f>VLOOKUP(E59,VIP!$A$2:$O16852,7,FALSE)</f>
        <v>Si</v>
      </c>
      <c r="I59" s="94" t="str">
        <f>VLOOKUP(E59,VIP!$A$2:$O8817,8,FALSE)</f>
        <v>Si</v>
      </c>
      <c r="J59" s="94" t="str">
        <f>VLOOKUP(E59,VIP!$A$2:$O8767,8,FALSE)</f>
        <v>Si</v>
      </c>
      <c r="K59" s="94" t="str">
        <f>VLOOKUP(E59,VIP!$A$2:$O12341,6,0)</f>
        <v>NO</v>
      </c>
      <c r="L59" s="96" t="s">
        <v>2492</v>
      </c>
      <c r="M59" s="132" t="s">
        <v>2514</v>
      </c>
      <c r="N59" s="97" t="s">
        <v>2476</v>
      </c>
      <c r="O59" s="94" t="s">
        <v>2493</v>
      </c>
      <c r="P59" s="118"/>
      <c r="Q59" s="131">
        <v>44271.444444444445</v>
      </c>
    </row>
    <row r="60" spans="1:17" ht="18" x14ac:dyDescent="0.25">
      <c r="A60" s="94" t="str">
        <f>VLOOKUP(E60,'LISTADO ATM'!$A$2:$C$901,3,0)</f>
        <v>DISTRITO NACIONAL</v>
      </c>
      <c r="B60" s="108">
        <v>335822684</v>
      </c>
      <c r="C60" s="95">
        <v>44270.865497685183</v>
      </c>
      <c r="D60" s="94" t="s">
        <v>2472</v>
      </c>
      <c r="E60" s="103">
        <v>387</v>
      </c>
      <c r="F60" s="94" t="str">
        <f>VLOOKUP(E60,VIP!$A$2:$O11948,2,0)</f>
        <v>DRBR387</v>
      </c>
      <c r="G60" s="94" t="str">
        <f>VLOOKUP(E60,'LISTADO ATM'!$A$2:$B$900,2,0)</f>
        <v xml:space="preserve">ATM S/M La Cadena San Vicente de Paul </v>
      </c>
      <c r="H60" s="94" t="str">
        <f>VLOOKUP(E60,VIP!$A$2:$O16869,7,FALSE)</f>
        <v>Si</v>
      </c>
      <c r="I60" s="94" t="str">
        <f>VLOOKUP(E60,VIP!$A$2:$O8834,8,FALSE)</f>
        <v>Si</v>
      </c>
      <c r="J60" s="94" t="str">
        <f>VLOOKUP(E60,VIP!$A$2:$O8784,8,FALSE)</f>
        <v>Si</v>
      </c>
      <c r="K60" s="94" t="str">
        <f>VLOOKUP(E60,VIP!$A$2:$O12358,6,0)</f>
        <v>NO</v>
      </c>
      <c r="L60" s="96" t="s">
        <v>2430</v>
      </c>
      <c r="M60" s="132" t="s">
        <v>2514</v>
      </c>
      <c r="N60" s="97" t="s">
        <v>2476</v>
      </c>
      <c r="O60" s="94" t="s">
        <v>2477</v>
      </c>
      <c r="P60" s="118"/>
      <c r="Q60" s="131">
        <v>44271.444444444445</v>
      </c>
    </row>
    <row r="61" spans="1:17" ht="18" x14ac:dyDescent="0.25">
      <c r="A61" s="94" t="str">
        <f>VLOOKUP(E61,'LISTADO ATM'!$A$2:$C$901,3,0)</f>
        <v>DISTRITO NACIONAL</v>
      </c>
      <c r="B61" s="108">
        <v>335822687</v>
      </c>
      <c r="C61" s="95">
        <v>44270.87222222222</v>
      </c>
      <c r="D61" s="94" t="s">
        <v>2189</v>
      </c>
      <c r="E61" s="103">
        <v>769</v>
      </c>
      <c r="F61" s="94" t="str">
        <f>VLOOKUP(E61,VIP!$A$2:$O11932,2,0)</f>
        <v>DRBR769</v>
      </c>
      <c r="G61" s="94" t="str">
        <f>VLOOKUP(E61,'LISTADO ATM'!$A$2:$B$900,2,0)</f>
        <v>ATM UNP Pablo Mella Morales</v>
      </c>
      <c r="H61" s="94" t="str">
        <f>VLOOKUP(E61,VIP!$A$2:$O16853,7,FALSE)</f>
        <v>Si</v>
      </c>
      <c r="I61" s="94" t="str">
        <f>VLOOKUP(E61,VIP!$A$2:$O8818,8,FALSE)</f>
        <v>Si</v>
      </c>
      <c r="J61" s="94" t="str">
        <f>VLOOKUP(E61,VIP!$A$2:$O8768,8,FALSE)</f>
        <v>Si</v>
      </c>
      <c r="K61" s="94" t="str">
        <f>VLOOKUP(E61,VIP!$A$2:$O12342,6,0)</f>
        <v>NO</v>
      </c>
      <c r="L61" s="96" t="s">
        <v>2228</v>
      </c>
      <c r="M61" s="169" t="s">
        <v>2514</v>
      </c>
      <c r="N61" s="97" t="s">
        <v>2476</v>
      </c>
      <c r="O61" s="94" t="s">
        <v>2478</v>
      </c>
      <c r="P61" s="118"/>
      <c r="Q61" s="170">
        <v>44271.760416666664</v>
      </c>
    </row>
    <row r="62" spans="1:17" ht="18" x14ac:dyDescent="0.25">
      <c r="A62" s="94" t="str">
        <f>VLOOKUP(E62,'LISTADO ATM'!$A$2:$C$901,3,0)</f>
        <v>DISTRITO NACIONAL</v>
      </c>
      <c r="B62" s="108">
        <v>335822693</v>
      </c>
      <c r="C62" s="95">
        <v>44270.894166666665</v>
      </c>
      <c r="D62" s="94" t="s">
        <v>2472</v>
      </c>
      <c r="E62" s="103">
        <v>793</v>
      </c>
      <c r="F62" s="94" t="str">
        <f>VLOOKUP(E62,VIP!$A$2:$O11946,2,0)</f>
        <v>DRBR793</v>
      </c>
      <c r="G62" s="94" t="str">
        <f>VLOOKUP(E62,'LISTADO ATM'!$A$2:$B$900,2,0)</f>
        <v xml:space="preserve">ATM Centro de Caja Agora Mall </v>
      </c>
      <c r="H62" s="94" t="str">
        <f>VLOOKUP(E62,VIP!$A$2:$O16867,7,FALSE)</f>
        <v>Si</v>
      </c>
      <c r="I62" s="94" t="str">
        <f>VLOOKUP(E62,VIP!$A$2:$O8832,8,FALSE)</f>
        <v>Si</v>
      </c>
      <c r="J62" s="94" t="str">
        <f>VLOOKUP(E62,VIP!$A$2:$O8782,8,FALSE)</f>
        <v>Si</v>
      </c>
      <c r="K62" s="94" t="str">
        <f>VLOOKUP(E62,VIP!$A$2:$O12356,6,0)</f>
        <v>NO</v>
      </c>
      <c r="L62" s="96" t="s">
        <v>2430</v>
      </c>
      <c r="M62" s="132" t="s">
        <v>2514</v>
      </c>
      <c r="N62" s="97" t="s">
        <v>2476</v>
      </c>
      <c r="O62" s="94" t="s">
        <v>2477</v>
      </c>
      <c r="P62" s="118"/>
      <c r="Q62" s="131">
        <v>44271.444444444445</v>
      </c>
    </row>
    <row r="63" spans="1:17" ht="18" x14ac:dyDescent="0.25">
      <c r="A63" s="94" t="str">
        <f>VLOOKUP(E63,'LISTADO ATM'!$A$2:$C$901,3,0)</f>
        <v>SUR</v>
      </c>
      <c r="B63" s="108">
        <v>335822694</v>
      </c>
      <c r="C63" s="95">
        <v>44270.895798611113</v>
      </c>
      <c r="D63" s="94" t="s">
        <v>2501</v>
      </c>
      <c r="E63" s="103">
        <v>403</v>
      </c>
      <c r="F63" s="94" t="str">
        <f>VLOOKUP(E63,VIP!$A$2:$O11945,2,0)</f>
        <v>DRBR403</v>
      </c>
      <c r="G63" s="94" t="str">
        <f>VLOOKUP(E63,'LISTADO ATM'!$A$2:$B$900,2,0)</f>
        <v xml:space="preserve">ATM Oficina Vicente Noble </v>
      </c>
      <c r="H63" s="94" t="str">
        <f>VLOOKUP(E63,VIP!$A$2:$O16866,7,FALSE)</f>
        <v>Si</v>
      </c>
      <c r="I63" s="94" t="str">
        <f>VLOOKUP(E63,VIP!$A$2:$O8831,8,FALSE)</f>
        <v>Si</v>
      </c>
      <c r="J63" s="94" t="str">
        <f>VLOOKUP(E63,VIP!$A$2:$O8781,8,FALSE)</f>
        <v>Si</v>
      </c>
      <c r="K63" s="94" t="str">
        <f>VLOOKUP(E63,VIP!$A$2:$O12355,6,0)</f>
        <v>NO</v>
      </c>
      <c r="L63" s="96" t="s">
        <v>2430</v>
      </c>
      <c r="M63" s="132" t="s">
        <v>2514</v>
      </c>
      <c r="N63" s="169" t="s">
        <v>2516</v>
      </c>
      <c r="O63" s="94" t="s">
        <v>2502</v>
      </c>
      <c r="P63" s="118"/>
      <c r="Q63" s="131">
        <v>44271.444444444445</v>
      </c>
    </row>
    <row r="64" spans="1:17" ht="18" x14ac:dyDescent="0.25">
      <c r="A64" s="94" t="str">
        <f>VLOOKUP(E64,'LISTADO ATM'!$A$2:$C$901,3,0)</f>
        <v>SUR</v>
      </c>
      <c r="B64" s="108">
        <v>335822695</v>
      </c>
      <c r="C64" s="95">
        <v>44270.8981712963</v>
      </c>
      <c r="D64" s="94" t="s">
        <v>2472</v>
      </c>
      <c r="E64" s="103">
        <v>592</v>
      </c>
      <c r="F64" s="94" t="str">
        <f>VLOOKUP(E64,VIP!$A$2:$O11944,2,0)</f>
        <v>DRBR081</v>
      </c>
      <c r="G64" s="94" t="str">
        <f>VLOOKUP(E64,'LISTADO ATM'!$A$2:$B$900,2,0)</f>
        <v xml:space="preserve">ATM Centro de Caja San Cristóbal I </v>
      </c>
      <c r="H64" s="94" t="str">
        <f>VLOOKUP(E64,VIP!$A$2:$O16865,7,FALSE)</f>
        <v>Si</v>
      </c>
      <c r="I64" s="94" t="str">
        <f>VLOOKUP(E64,VIP!$A$2:$O8830,8,FALSE)</f>
        <v>Si</v>
      </c>
      <c r="J64" s="94" t="str">
        <f>VLOOKUP(E64,VIP!$A$2:$O8780,8,FALSE)</f>
        <v>Si</v>
      </c>
      <c r="K64" s="94" t="str">
        <f>VLOOKUP(E64,VIP!$A$2:$O12354,6,0)</f>
        <v>SI</v>
      </c>
      <c r="L64" s="96" t="s">
        <v>2430</v>
      </c>
      <c r="M64" s="132" t="s">
        <v>2514</v>
      </c>
      <c r="N64" s="97" t="s">
        <v>2476</v>
      </c>
      <c r="O64" s="94" t="s">
        <v>2477</v>
      </c>
      <c r="P64" s="118"/>
      <c r="Q64" s="131">
        <v>44271.611111111109</v>
      </c>
    </row>
    <row r="65" spans="1:17" ht="18" x14ac:dyDescent="0.25">
      <c r="A65" s="94" t="str">
        <f>VLOOKUP(E65,'LISTADO ATM'!$A$2:$C$901,3,0)</f>
        <v>DISTRITO NACIONAL</v>
      </c>
      <c r="B65" s="108">
        <v>335822696</v>
      </c>
      <c r="C65" s="95">
        <v>44270.899282407408</v>
      </c>
      <c r="D65" s="94" t="s">
        <v>2472</v>
      </c>
      <c r="E65" s="103">
        <v>555</v>
      </c>
      <c r="F65" s="94" t="str">
        <f>VLOOKUP(E65,VIP!$A$2:$O11943,2,0)</f>
        <v>DRBR24P</v>
      </c>
      <c r="G65" s="94" t="str">
        <f>VLOOKUP(E65,'LISTADO ATM'!$A$2:$B$900,2,0)</f>
        <v xml:space="preserve">ATM Estación Shell Las Praderas </v>
      </c>
      <c r="H65" s="94" t="str">
        <f>VLOOKUP(E65,VIP!$A$2:$O16864,7,FALSE)</f>
        <v>Si</v>
      </c>
      <c r="I65" s="94" t="str">
        <f>VLOOKUP(E65,VIP!$A$2:$O8829,8,FALSE)</f>
        <v>Si</v>
      </c>
      <c r="J65" s="94" t="str">
        <f>VLOOKUP(E65,VIP!$A$2:$O8779,8,FALSE)</f>
        <v>Si</v>
      </c>
      <c r="K65" s="94" t="str">
        <f>VLOOKUP(E65,VIP!$A$2:$O12353,6,0)</f>
        <v>NO</v>
      </c>
      <c r="L65" s="96" t="s">
        <v>2430</v>
      </c>
      <c r="M65" s="132" t="s">
        <v>2514</v>
      </c>
      <c r="N65" s="97" t="s">
        <v>2476</v>
      </c>
      <c r="O65" s="122" t="s">
        <v>2477</v>
      </c>
      <c r="P65" s="118"/>
      <c r="Q65" s="131">
        <v>44271.611111111109</v>
      </c>
    </row>
    <row r="66" spans="1:17" ht="18" x14ac:dyDescent="0.25">
      <c r="A66" s="94" t="str">
        <f>VLOOKUP(E66,'LISTADO ATM'!$A$2:$C$901,3,0)</f>
        <v>DISTRITO NACIONAL</v>
      </c>
      <c r="B66" s="108">
        <v>335822697</v>
      </c>
      <c r="C66" s="95">
        <v>44270.90042824074</v>
      </c>
      <c r="D66" s="94" t="s">
        <v>2472</v>
      </c>
      <c r="E66" s="103">
        <v>416</v>
      </c>
      <c r="F66" s="94" t="str">
        <f>VLOOKUP(E66,VIP!$A$2:$O11942,2,0)</f>
        <v>DRBR416</v>
      </c>
      <c r="G66" s="94" t="str">
        <f>VLOOKUP(E66,'LISTADO ATM'!$A$2:$B$900,2,0)</f>
        <v xml:space="preserve">ATM Autobanco San Martín II </v>
      </c>
      <c r="H66" s="94" t="str">
        <f>VLOOKUP(E66,VIP!$A$2:$O16863,7,FALSE)</f>
        <v>Si</v>
      </c>
      <c r="I66" s="94" t="str">
        <f>VLOOKUP(E66,VIP!$A$2:$O8828,8,FALSE)</f>
        <v>Si</v>
      </c>
      <c r="J66" s="94" t="str">
        <f>VLOOKUP(E66,VIP!$A$2:$O8778,8,FALSE)</f>
        <v>Si</v>
      </c>
      <c r="K66" s="94" t="str">
        <f>VLOOKUP(E66,VIP!$A$2:$O12352,6,0)</f>
        <v>NO</v>
      </c>
      <c r="L66" s="96" t="s">
        <v>2462</v>
      </c>
      <c r="M66" s="132" t="s">
        <v>2514</v>
      </c>
      <c r="N66" s="97" t="s">
        <v>2476</v>
      </c>
      <c r="O66" s="94" t="s">
        <v>2477</v>
      </c>
      <c r="P66" s="118"/>
      <c r="Q66" s="131">
        <v>44271.611111111109</v>
      </c>
    </row>
    <row r="67" spans="1:17" ht="18" x14ac:dyDescent="0.25">
      <c r="A67" s="94" t="str">
        <f>VLOOKUP(E67,'LISTADO ATM'!$A$2:$C$901,3,0)</f>
        <v>SUR</v>
      </c>
      <c r="B67" s="108">
        <v>335822698</v>
      </c>
      <c r="C67" s="95">
        <v>44270.901597222219</v>
      </c>
      <c r="D67" s="94" t="s">
        <v>2501</v>
      </c>
      <c r="E67" s="103">
        <v>301</v>
      </c>
      <c r="F67" s="94" t="str">
        <f>VLOOKUP(E67,VIP!$A$2:$O11941,2,0)</f>
        <v>DRBR301</v>
      </c>
      <c r="G67" s="94" t="str">
        <f>VLOOKUP(E67,'LISTADO ATM'!$A$2:$B$900,2,0)</f>
        <v xml:space="preserve">ATM UNP Alfa y Omega (Barahona) </v>
      </c>
      <c r="H67" s="94" t="str">
        <f>VLOOKUP(E67,VIP!$A$2:$O16862,7,FALSE)</f>
        <v>Si</v>
      </c>
      <c r="I67" s="94" t="str">
        <f>VLOOKUP(E67,VIP!$A$2:$O8827,8,FALSE)</f>
        <v>Si</v>
      </c>
      <c r="J67" s="94" t="str">
        <f>VLOOKUP(E67,VIP!$A$2:$O8777,8,FALSE)</f>
        <v>Si</v>
      </c>
      <c r="K67" s="94" t="str">
        <f>VLOOKUP(E67,VIP!$A$2:$O12351,6,0)</f>
        <v>NO</v>
      </c>
      <c r="L67" s="96" t="s">
        <v>2430</v>
      </c>
      <c r="M67" s="132" t="s">
        <v>2514</v>
      </c>
      <c r="N67" s="169" t="s">
        <v>2516</v>
      </c>
      <c r="O67" s="120" t="s">
        <v>2502</v>
      </c>
      <c r="P67" s="118"/>
      <c r="Q67" s="131">
        <v>44271.444444444445</v>
      </c>
    </row>
    <row r="68" spans="1:17" ht="18" x14ac:dyDescent="0.25">
      <c r="A68" s="94" t="str">
        <f>VLOOKUP(E68,'LISTADO ATM'!$A$2:$C$901,3,0)</f>
        <v>DISTRITO NACIONAL</v>
      </c>
      <c r="B68" s="108">
        <v>335822699</v>
      </c>
      <c r="C68" s="95">
        <v>44270.90353009259</v>
      </c>
      <c r="D68" s="94" t="s">
        <v>2472</v>
      </c>
      <c r="E68" s="103">
        <v>422</v>
      </c>
      <c r="F68" s="94" t="str">
        <f>VLOOKUP(E68,VIP!$A$2:$O11940,2,0)</f>
        <v>DRBR422</v>
      </c>
      <c r="G68" s="94" t="str">
        <f>VLOOKUP(E68,'LISTADO ATM'!$A$2:$B$900,2,0)</f>
        <v xml:space="preserve">ATM Olé Manoguayabo </v>
      </c>
      <c r="H68" s="94" t="str">
        <f>VLOOKUP(E68,VIP!$A$2:$O16861,7,FALSE)</f>
        <v>Si</v>
      </c>
      <c r="I68" s="94" t="str">
        <f>VLOOKUP(E68,VIP!$A$2:$O8826,8,FALSE)</f>
        <v>Si</v>
      </c>
      <c r="J68" s="94" t="str">
        <f>VLOOKUP(E68,VIP!$A$2:$O8776,8,FALSE)</f>
        <v>Si</v>
      </c>
      <c r="K68" s="94" t="str">
        <f>VLOOKUP(E68,VIP!$A$2:$O12350,6,0)</f>
        <v>NO</v>
      </c>
      <c r="L68" s="96" t="s">
        <v>2430</v>
      </c>
      <c r="M68" s="132" t="s">
        <v>2514</v>
      </c>
      <c r="N68" s="97" t="s">
        <v>2476</v>
      </c>
      <c r="O68" s="94" t="s">
        <v>2477</v>
      </c>
      <c r="P68" s="118"/>
      <c r="Q68" s="131">
        <v>44271.611111111109</v>
      </c>
    </row>
    <row r="69" spans="1:17" ht="18" x14ac:dyDescent="0.25">
      <c r="A69" s="94" t="str">
        <f>VLOOKUP(E69,'LISTADO ATM'!$A$2:$C$901,3,0)</f>
        <v>DISTRITO NACIONAL</v>
      </c>
      <c r="B69" s="108">
        <v>335822702</v>
      </c>
      <c r="C69" s="95">
        <v>44270.905370370368</v>
      </c>
      <c r="D69" s="94" t="s">
        <v>2472</v>
      </c>
      <c r="E69" s="103">
        <v>684</v>
      </c>
      <c r="F69" s="94" t="str">
        <f>VLOOKUP(E69,VIP!$A$2:$O11939,2,0)</f>
        <v>DRBR684</v>
      </c>
      <c r="G69" s="94" t="str">
        <f>VLOOKUP(E69,'LISTADO ATM'!$A$2:$B$900,2,0)</f>
        <v>ATM Estación Texaco Prolongación 27 Febrero</v>
      </c>
      <c r="H69" s="94" t="str">
        <f>VLOOKUP(E69,VIP!$A$2:$O16860,7,FALSE)</f>
        <v>NO</v>
      </c>
      <c r="I69" s="94" t="str">
        <f>VLOOKUP(E69,VIP!$A$2:$O8825,8,FALSE)</f>
        <v>NO</v>
      </c>
      <c r="J69" s="94" t="str">
        <f>VLOOKUP(E69,VIP!$A$2:$O8775,8,FALSE)</f>
        <v>NO</v>
      </c>
      <c r="K69" s="94" t="str">
        <f>VLOOKUP(E69,VIP!$A$2:$O12349,6,0)</f>
        <v>NO</v>
      </c>
      <c r="L69" s="96" t="s">
        <v>2430</v>
      </c>
      <c r="M69" s="132" t="s">
        <v>2514</v>
      </c>
      <c r="N69" s="97" t="s">
        <v>2476</v>
      </c>
      <c r="O69" s="94" t="s">
        <v>2477</v>
      </c>
      <c r="P69" s="118"/>
      <c r="Q69" s="131">
        <v>44271.611111111109</v>
      </c>
    </row>
    <row r="70" spans="1:17" ht="18" x14ac:dyDescent="0.25">
      <c r="A70" s="94" t="str">
        <f>VLOOKUP(E70,'LISTADO ATM'!$A$2:$C$901,3,0)</f>
        <v>DISTRITO NACIONAL</v>
      </c>
      <c r="B70" s="108">
        <v>335822703</v>
      </c>
      <c r="C70" s="95">
        <v>44270.907083333332</v>
      </c>
      <c r="D70" s="94" t="s">
        <v>2472</v>
      </c>
      <c r="E70" s="103">
        <v>377</v>
      </c>
      <c r="F70" s="94" t="str">
        <f>VLOOKUP(E70,VIP!$A$2:$O11938,2,0)</f>
        <v>DRBR377</v>
      </c>
      <c r="G70" s="94" t="str">
        <f>VLOOKUP(E70,'LISTADO ATM'!$A$2:$B$900,2,0)</f>
        <v>ATM Estación del Metro Eduardo Brito</v>
      </c>
      <c r="H70" s="94" t="str">
        <f>VLOOKUP(E70,VIP!$A$2:$O16859,7,FALSE)</f>
        <v>Si</v>
      </c>
      <c r="I70" s="94" t="str">
        <f>VLOOKUP(E70,VIP!$A$2:$O8824,8,FALSE)</f>
        <v>Si</v>
      </c>
      <c r="J70" s="94" t="str">
        <f>VLOOKUP(E70,VIP!$A$2:$O8774,8,FALSE)</f>
        <v>Si</v>
      </c>
      <c r="K70" s="94" t="str">
        <f>VLOOKUP(E70,VIP!$A$2:$O12348,6,0)</f>
        <v>NO</v>
      </c>
      <c r="L70" s="96" t="s">
        <v>2430</v>
      </c>
      <c r="M70" s="132" t="s">
        <v>2514</v>
      </c>
      <c r="N70" s="97" t="s">
        <v>2476</v>
      </c>
      <c r="O70" s="94" t="s">
        <v>2477</v>
      </c>
      <c r="P70" s="118"/>
      <c r="Q70" s="131">
        <v>44271.444444444445</v>
      </c>
    </row>
    <row r="71" spans="1:17" ht="18" x14ac:dyDescent="0.25">
      <c r="A71" s="94" t="str">
        <f>VLOOKUP(E71,'LISTADO ATM'!$A$2:$C$901,3,0)</f>
        <v>NORTE</v>
      </c>
      <c r="B71" s="108">
        <v>335822704</v>
      </c>
      <c r="C71" s="95">
        <v>44270.908310185187</v>
      </c>
      <c r="D71" s="94" t="s">
        <v>2510</v>
      </c>
      <c r="E71" s="103">
        <v>837</v>
      </c>
      <c r="F71" s="94" t="str">
        <f>VLOOKUP(E71,VIP!$A$2:$O11937,2,0)</f>
        <v>DRBR837</v>
      </c>
      <c r="G71" s="94" t="str">
        <f>VLOOKUP(E71,'LISTADO ATM'!$A$2:$B$900,2,0)</f>
        <v>ATM Estación Next Canabacoa</v>
      </c>
      <c r="H71" s="94" t="str">
        <f>VLOOKUP(E71,VIP!$A$2:$O16858,7,FALSE)</f>
        <v>Si</v>
      </c>
      <c r="I71" s="94" t="str">
        <f>VLOOKUP(E71,VIP!$A$2:$O8823,8,FALSE)</f>
        <v>Si</v>
      </c>
      <c r="J71" s="94" t="str">
        <f>VLOOKUP(E71,VIP!$A$2:$O8773,8,FALSE)</f>
        <v>Si</v>
      </c>
      <c r="K71" s="94" t="str">
        <f>VLOOKUP(E71,VIP!$A$2:$O12347,6,0)</f>
        <v>NO</v>
      </c>
      <c r="L71" s="96" t="s">
        <v>2430</v>
      </c>
      <c r="M71" s="132" t="s">
        <v>2514</v>
      </c>
      <c r="N71" s="97" t="s">
        <v>2476</v>
      </c>
      <c r="O71" s="120" t="s">
        <v>2477</v>
      </c>
      <c r="P71" s="118"/>
      <c r="Q71" s="131">
        <v>44271.444444444445</v>
      </c>
    </row>
    <row r="72" spans="1:17" ht="18" x14ac:dyDescent="0.25">
      <c r="A72" s="94" t="str">
        <f>VLOOKUP(E72,'LISTADO ATM'!$A$2:$C$901,3,0)</f>
        <v>NORTE</v>
      </c>
      <c r="B72" s="108">
        <v>335822705</v>
      </c>
      <c r="C72" s="95">
        <v>44270.909583333334</v>
      </c>
      <c r="D72" s="94" t="s">
        <v>2501</v>
      </c>
      <c r="E72" s="103">
        <v>157</v>
      </c>
      <c r="F72" s="94" t="str">
        <f>VLOOKUP(E72,VIP!$A$2:$O11936,2,0)</f>
        <v>DRBR157</v>
      </c>
      <c r="G72" s="94" t="str">
        <f>VLOOKUP(E72,'LISTADO ATM'!$A$2:$B$900,2,0)</f>
        <v xml:space="preserve">ATM Oficina Samaná </v>
      </c>
      <c r="H72" s="94" t="str">
        <f>VLOOKUP(E72,VIP!$A$2:$O16857,7,FALSE)</f>
        <v>Si</v>
      </c>
      <c r="I72" s="94" t="str">
        <f>VLOOKUP(E72,VIP!$A$2:$O8822,8,FALSE)</f>
        <v>Si</v>
      </c>
      <c r="J72" s="94" t="str">
        <f>VLOOKUP(E72,VIP!$A$2:$O8772,8,FALSE)</f>
        <v>Si</v>
      </c>
      <c r="K72" s="94" t="str">
        <f>VLOOKUP(E72,VIP!$A$2:$O12346,6,0)</f>
        <v>SI</v>
      </c>
      <c r="L72" s="96" t="s">
        <v>2430</v>
      </c>
      <c r="M72" s="132" t="s">
        <v>2514</v>
      </c>
      <c r="N72" s="169" t="s">
        <v>2516</v>
      </c>
      <c r="O72" s="94" t="s">
        <v>2502</v>
      </c>
      <c r="P72" s="118"/>
      <c r="Q72" s="131">
        <v>44271.444444444445</v>
      </c>
    </row>
    <row r="73" spans="1:17" ht="18" x14ac:dyDescent="0.25">
      <c r="A73" s="94" t="str">
        <f>VLOOKUP(E73,'LISTADO ATM'!$A$2:$C$901,3,0)</f>
        <v>DISTRITO NACIONAL</v>
      </c>
      <c r="B73" s="108">
        <v>335822706</v>
      </c>
      <c r="C73" s="95">
        <v>44270.913657407407</v>
      </c>
      <c r="D73" s="94" t="s">
        <v>2189</v>
      </c>
      <c r="E73" s="103">
        <v>621</v>
      </c>
      <c r="F73" s="94" t="str">
        <f>VLOOKUP(E73,VIP!$A$2:$O11935,2,0)</f>
        <v>DRBR621</v>
      </c>
      <c r="G73" s="94" t="str">
        <f>VLOOKUP(E73,'LISTADO ATM'!$A$2:$B$900,2,0)</f>
        <v xml:space="preserve">ATM CESAC  </v>
      </c>
      <c r="H73" s="94" t="str">
        <f>VLOOKUP(E73,VIP!$A$2:$O16856,7,FALSE)</f>
        <v>Si</v>
      </c>
      <c r="I73" s="94" t="str">
        <f>VLOOKUP(E73,VIP!$A$2:$O8821,8,FALSE)</f>
        <v>Si</v>
      </c>
      <c r="J73" s="94" t="str">
        <f>VLOOKUP(E73,VIP!$A$2:$O8771,8,FALSE)</f>
        <v>Si</v>
      </c>
      <c r="K73" s="94" t="str">
        <f>VLOOKUP(E73,VIP!$A$2:$O12345,6,0)</f>
        <v>NO</v>
      </c>
      <c r="L73" s="96" t="s">
        <v>2254</v>
      </c>
      <c r="M73" s="132" t="s">
        <v>2514</v>
      </c>
      <c r="N73" s="97" t="s">
        <v>2476</v>
      </c>
      <c r="O73" s="94" t="s">
        <v>2477</v>
      </c>
      <c r="P73" s="118"/>
      <c r="Q73" s="131">
        <v>44271.444444444445</v>
      </c>
    </row>
    <row r="74" spans="1:17" ht="18" x14ac:dyDescent="0.25">
      <c r="A74" s="94" t="str">
        <f>VLOOKUP(E74,'LISTADO ATM'!$A$2:$C$901,3,0)</f>
        <v>ESTE</v>
      </c>
      <c r="B74" s="108">
        <v>335822708</v>
      </c>
      <c r="C74" s="95">
        <v>44270.92150462963</v>
      </c>
      <c r="D74" s="94" t="s">
        <v>2189</v>
      </c>
      <c r="E74" s="103">
        <v>211</v>
      </c>
      <c r="F74" s="94" t="str">
        <f>VLOOKUP(E74,VIP!$A$2:$O11933,2,0)</f>
        <v>DRBR211</v>
      </c>
      <c r="G74" s="94" t="str">
        <f>VLOOKUP(E74,'LISTADO ATM'!$A$2:$B$900,2,0)</f>
        <v xml:space="preserve">ATM Oficina La Romana I </v>
      </c>
      <c r="H74" s="94" t="str">
        <f>VLOOKUP(E74,VIP!$A$2:$O16854,7,FALSE)</f>
        <v>Si</v>
      </c>
      <c r="I74" s="94" t="str">
        <f>VLOOKUP(E74,VIP!$A$2:$O8819,8,FALSE)</f>
        <v>Si</v>
      </c>
      <c r="J74" s="94" t="str">
        <f>VLOOKUP(E74,VIP!$A$2:$O8769,8,FALSE)</f>
        <v>Si</v>
      </c>
      <c r="K74" s="94" t="str">
        <f>VLOOKUP(E74,VIP!$A$2:$O12343,6,0)</f>
        <v>NO</v>
      </c>
      <c r="L74" s="96" t="s">
        <v>2254</v>
      </c>
      <c r="M74" s="97" t="s">
        <v>2469</v>
      </c>
      <c r="N74" s="97" t="s">
        <v>2476</v>
      </c>
      <c r="O74" s="94" t="s">
        <v>2477</v>
      </c>
      <c r="P74" s="118"/>
      <c r="Q74" s="98" t="s">
        <v>2254</v>
      </c>
    </row>
    <row r="75" spans="1:17" ht="18" x14ac:dyDescent="0.25">
      <c r="A75" s="94" t="str">
        <f>VLOOKUP(E75,'LISTADO ATM'!$A$2:$C$901,3,0)</f>
        <v>DISTRITO NACIONAL</v>
      </c>
      <c r="B75" s="108">
        <v>335822711</v>
      </c>
      <c r="C75" s="95">
        <v>44270.973229166666</v>
      </c>
      <c r="D75" s="94" t="s">
        <v>2472</v>
      </c>
      <c r="E75" s="103">
        <v>152</v>
      </c>
      <c r="F75" s="94" t="str">
        <f>VLOOKUP(E75,VIP!$A$2:$O11945,2,0)</f>
        <v>DRBR152</v>
      </c>
      <c r="G75" s="94" t="str">
        <f>VLOOKUP(E75,'LISTADO ATM'!$A$2:$B$900,2,0)</f>
        <v xml:space="preserve">ATM Kiosco Megacentro II </v>
      </c>
      <c r="H75" s="94" t="str">
        <f>VLOOKUP(E75,VIP!$A$2:$O16866,7,FALSE)</f>
        <v>Si</v>
      </c>
      <c r="I75" s="94" t="str">
        <f>VLOOKUP(E75,VIP!$A$2:$O8831,8,FALSE)</f>
        <v>Si</v>
      </c>
      <c r="J75" s="94" t="str">
        <f>VLOOKUP(E75,VIP!$A$2:$O8781,8,FALSE)</f>
        <v>Si</v>
      </c>
      <c r="K75" s="94" t="str">
        <f>VLOOKUP(E75,VIP!$A$2:$O12355,6,0)</f>
        <v>NO</v>
      </c>
      <c r="L75" s="96" t="s">
        <v>2462</v>
      </c>
      <c r="M75" s="132" t="s">
        <v>2514</v>
      </c>
      <c r="N75" s="97" t="s">
        <v>2476</v>
      </c>
      <c r="O75" s="120" t="s">
        <v>2477</v>
      </c>
      <c r="P75" s="118"/>
      <c r="Q75" s="131">
        <v>44271.611111111109</v>
      </c>
    </row>
    <row r="76" spans="1:17" ht="18" x14ac:dyDescent="0.25">
      <c r="A76" s="94" t="str">
        <f>VLOOKUP(E76,'LISTADO ATM'!$A$2:$C$901,3,0)</f>
        <v>ESTE</v>
      </c>
      <c r="B76" s="108">
        <v>335822712</v>
      </c>
      <c r="C76" s="95">
        <v>44271.00472222222</v>
      </c>
      <c r="D76" s="94" t="s">
        <v>2472</v>
      </c>
      <c r="E76" s="103">
        <v>495</v>
      </c>
      <c r="F76" s="94" t="e">
        <f>VLOOKUP(E76,VIP!$A$2:$O11944,2,0)</f>
        <v>#N/A</v>
      </c>
      <c r="G76" s="94" t="str">
        <f>VLOOKUP(E76,'LISTADO ATM'!$A$2:$B$900,2,0)</f>
        <v>ATM Cemento PANAM</v>
      </c>
      <c r="H76" s="94" t="e">
        <f>VLOOKUP(E76,VIP!$A$2:$O16865,7,FALSE)</f>
        <v>#N/A</v>
      </c>
      <c r="I76" s="94" t="e">
        <f>VLOOKUP(E76,VIP!$A$2:$O8830,8,FALSE)</f>
        <v>#N/A</v>
      </c>
      <c r="J76" s="94" t="e">
        <f>VLOOKUP(E76,VIP!$A$2:$O8780,8,FALSE)</f>
        <v>#N/A</v>
      </c>
      <c r="K76" s="94" t="e">
        <f>VLOOKUP(E76,VIP!$A$2:$O12354,6,0)</f>
        <v>#N/A</v>
      </c>
      <c r="L76" s="96" t="s">
        <v>2462</v>
      </c>
      <c r="M76" s="132" t="s">
        <v>2514</v>
      </c>
      <c r="N76" s="97" t="s">
        <v>2476</v>
      </c>
      <c r="O76" s="94" t="s">
        <v>2477</v>
      </c>
      <c r="P76" s="169"/>
      <c r="Q76" s="131">
        <v>44271.611111111109</v>
      </c>
    </row>
    <row r="77" spans="1:17" ht="18" x14ac:dyDescent="0.25">
      <c r="A77" s="94" t="str">
        <f>VLOOKUP(E77,'LISTADO ATM'!$A$2:$C$901,3,0)</f>
        <v>DISTRITO NACIONAL</v>
      </c>
      <c r="B77" s="108">
        <v>335822713</v>
      </c>
      <c r="C77" s="95">
        <v>44271.0075462963</v>
      </c>
      <c r="D77" s="94" t="s">
        <v>2472</v>
      </c>
      <c r="E77" s="103">
        <v>557</v>
      </c>
      <c r="F77" s="94" t="str">
        <f>VLOOKUP(E77,VIP!$A$2:$O11943,2,0)</f>
        <v>DRBR022</v>
      </c>
      <c r="G77" s="94" t="str">
        <f>VLOOKUP(E77,'LISTADO ATM'!$A$2:$B$900,2,0)</f>
        <v xml:space="preserve">ATM Multicentro La Sirena Ave. Mella </v>
      </c>
      <c r="H77" s="94" t="str">
        <f>VLOOKUP(E77,VIP!$A$2:$O16864,7,FALSE)</f>
        <v>Si</v>
      </c>
      <c r="I77" s="94" t="str">
        <f>VLOOKUP(E77,VIP!$A$2:$O8829,8,FALSE)</f>
        <v>Si</v>
      </c>
      <c r="J77" s="94" t="str">
        <f>VLOOKUP(E77,VIP!$A$2:$O8779,8,FALSE)</f>
        <v>Si</v>
      </c>
      <c r="K77" s="94" t="str">
        <f>VLOOKUP(E77,VIP!$A$2:$O12353,6,0)</f>
        <v>SI</v>
      </c>
      <c r="L77" s="96" t="s">
        <v>2462</v>
      </c>
      <c r="M77" s="132" t="s">
        <v>2514</v>
      </c>
      <c r="N77" s="97" t="s">
        <v>2476</v>
      </c>
      <c r="O77" s="94" t="s">
        <v>2477</v>
      </c>
      <c r="P77" s="118"/>
      <c r="Q77" s="131">
        <v>44271.444444444445</v>
      </c>
    </row>
    <row r="78" spans="1:17" ht="18" x14ac:dyDescent="0.25">
      <c r="A78" s="94" t="str">
        <f>VLOOKUP(E78,'LISTADO ATM'!$A$2:$C$901,3,0)</f>
        <v>ESTE</v>
      </c>
      <c r="B78" s="108">
        <v>335822714</v>
      </c>
      <c r="C78" s="95">
        <v>44271.015590277777</v>
      </c>
      <c r="D78" s="94" t="s">
        <v>2472</v>
      </c>
      <c r="E78" s="103">
        <v>630</v>
      </c>
      <c r="F78" s="94" t="str">
        <f>VLOOKUP(E78,VIP!$A$2:$O11942,2,0)</f>
        <v>DRBR112</v>
      </c>
      <c r="G78" s="94" t="str">
        <f>VLOOKUP(E78,'LISTADO ATM'!$A$2:$B$900,2,0)</f>
        <v xml:space="preserve">ATM Oficina Plaza Zaglul (SPM) </v>
      </c>
      <c r="H78" s="94" t="str">
        <f>VLOOKUP(E78,VIP!$A$2:$O16863,7,FALSE)</f>
        <v>Si</v>
      </c>
      <c r="I78" s="94" t="str">
        <f>VLOOKUP(E78,VIP!$A$2:$O8828,8,FALSE)</f>
        <v>Si</v>
      </c>
      <c r="J78" s="94" t="str">
        <f>VLOOKUP(E78,VIP!$A$2:$O8778,8,FALSE)</f>
        <v>Si</v>
      </c>
      <c r="K78" s="94" t="str">
        <f>VLOOKUP(E78,VIP!$A$2:$O12352,6,0)</f>
        <v>NO</v>
      </c>
      <c r="L78" s="96" t="s">
        <v>2430</v>
      </c>
      <c r="M78" s="169" t="s">
        <v>2514</v>
      </c>
      <c r="N78" s="97" t="s">
        <v>2476</v>
      </c>
      <c r="O78" s="94" t="s">
        <v>2477</v>
      </c>
      <c r="P78" s="118"/>
      <c r="Q78" s="170">
        <v>44271.775000000001</v>
      </c>
    </row>
    <row r="79" spans="1:17" ht="18" x14ac:dyDescent="0.25">
      <c r="A79" s="94" t="str">
        <f>VLOOKUP(E79,'LISTADO ATM'!$A$2:$C$901,3,0)</f>
        <v>DISTRITO NACIONAL</v>
      </c>
      <c r="B79" s="108">
        <v>335822715</v>
      </c>
      <c r="C79" s="95">
        <v>44271.020486111112</v>
      </c>
      <c r="D79" s="94" t="s">
        <v>2472</v>
      </c>
      <c r="E79" s="103">
        <v>717</v>
      </c>
      <c r="F79" s="94" t="str">
        <f>VLOOKUP(E79,VIP!$A$2:$O11941,2,0)</f>
        <v>DRBR24K</v>
      </c>
      <c r="G79" s="94" t="str">
        <f>VLOOKUP(E79,'LISTADO ATM'!$A$2:$B$900,2,0)</f>
        <v xml:space="preserve">ATM Oficina Los Alcarrizos </v>
      </c>
      <c r="H79" s="94" t="str">
        <f>VLOOKUP(E79,VIP!$A$2:$O16862,7,FALSE)</f>
        <v>Si</v>
      </c>
      <c r="I79" s="94" t="str">
        <f>VLOOKUP(E79,VIP!$A$2:$O8827,8,FALSE)</f>
        <v>Si</v>
      </c>
      <c r="J79" s="94" t="str">
        <f>VLOOKUP(E79,VIP!$A$2:$O8777,8,FALSE)</f>
        <v>Si</v>
      </c>
      <c r="K79" s="94" t="str">
        <f>VLOOKUP(E79,VIP!$A$2:$O12351,6,0)</f>
        <v>SI</v>
      </c>
      <c r="L79" s="96" t="s">
        <v>2430</v>
      </c>
      <c r="M79" s="132" t="s">
        <v>2514</v>
      </c>
      <c r="N79" s="97" t="s">
        <v>2476</v>
      </c>
      <c r="O79" s="94" t="s">
        <v>2477</v>
      </c>
      <c r="P79" s="118"/>
      <c r="Q79" s="131">
        <v>44271.444444444445</v>
      </c>
    </row>
    <row r="80" spans="1:17" ht="18" x14ac:dyDescent="0.25">
      <c r="A80" s="94" t="str">
        <f>VLOOKUP(E80,'LISTADO ATM'!$A$2:$C$901,3,0)</f>
        <v>DISTRITO NACIONAL</v>
      </c>
      <c r="B80" s="108">
        <v>335822716</v>
      </c>
      <c r="C80" s="95">
        <v>44271.03361111111</v>
      </c>
      <c r="D80" s="94" t="s">
        <v>2472</v>
      </c>
      <c r="E80" s="103">
        <v>812</v>
      </c>
      <c r="F80" s="94" t="str">
        <f>VLOOKUP(E80,VIP!$A$2:$O11940,2,0)</f>
        <v>DRBR812</v>
      </c>
      <c r="G80" s="94" t="str">
        <f>VLOOKUP(E80,'LISTADO ATM'!$A$2:$B$900,2,0)</f>
        <v xml:space="preserve">ATM Canasta del Pueblo </v>
      </c>
      <c r="H80" s="94" t="str">
        <f>VLOOKUP(E80,VIP!$A$2:$O16861,7,FALSE)</f>
        <v>Si</v>
      </c>
      <c r="I80" s="94" t="str">
        <f>VLOOKUP(E80,VIP!$A$2:$O8826,8,FALSE)</f>
        <v>Si</v>
      </c>
      <c r="J80" s="94" t="str">
        <f>VLOOKUP(E80,VIP!$A$2:$O8776,8,FALSE)</f>
        <v>Si</v>
      </c>
      <c r="K80" s="94" t="str">
        <f>VLOOKUP(E80,VIP!$A$2:$O12350,6,0)</f>
        <v>NO</v>
      </c>
      <c r="L80" s="96" t="s">
        <v>2430</v>
      </c>
      <c r="M80" s="132" t="s">
        <v>2514</v>
      </c>
      <c r="N80" s="97" t="s">
        <v>2476</v>
      </c>
      <c r="O80" s="94" t="s">
        <v>2477</v>
      </c>
      <c r="P80" s="118"/>
      <c r="Q80" s="131">
        <v>44271.611111111109</v>
      </c>
    </row>
    <row r="81" spans="1:17" ht="18" x14ac:dyDescent="0.25">
      <c r="A81" s="94" t="str">
        <f>VLOOKUP(E81,'LISTADO ATM'!$A$2:$C$901,3,0)</f>
        <v>DISTRITO NACIONAL</v>
      </c>
      <c r="B81" s="108">
        <v>335822717</v>
      </c>
      <c r="C81" s="95">
        <v>44271.046238425923</v>
      </c>
      <c r="D81" s="94" t="s">
        <v>2472</v>
      </c>
      <c r="E81" s="103">
        <v>600</v>
      </c>
      <c r="F81" s="94" t="str">
        <f>VLOOKUP(E81,VIP!$A$2:$O11939,2,0)</f>
        <v>DRBR600</v>
      </c>
      <c r="G81" s="94" t="str">
        <f>VLOOKUP(E81,'LISTADO ATM'!$A$2:$B$900,2,0)</f>
        <v>ATM S/M Bravo Hipica</v>
      </c>
      <c r="H81" s="94" t="str">
        <f>VLOOKUP(E81,VIP!$A$2:$O16860,7,FALSE)</f>
        <v>N/A</v>
      </c>
      <c r="I81" s="94" t="str">
        <f>VLOOKUP(E81,VIP!$A$2:$O8825,8,FALSE)</f>
        <v>N/A</v>
      </c>
      <c r="J81" s="94" t="str">
        <f>VLOOKUP(E81,VIP!$A$2:$O8775,8,FALSE)</f>
        <v>N/A</v>
      </c>
      <c r="K81" s="94" t="str">
        <f>VLOOKUP(E81,VIP!$A$2:$O12349,6,0)</f>
        <v>N/A</v>
      </c>
      <c r="L81" s="96" t="s">
        <v>2462</v>
      </c>
      <c r="M81" s="97" t="s">
        <v>2469</v>
      </c>
      <c r="N81" s="97" t="s">
        <v>2476</v>
      </c>
      <c r="O81" s="94" t="s">
        <v>2477</v>
      </c>
      <c r="P81" s="118"/>
      <c r="Q81" s="98" t="s">
        <v>2462</v>
      </c>
    </row>
    <row r="82" spans="1:17" ht="18" x14ac:dyDescent="0.25">
      <c r="A82" s="94" t="str">
        <f>VLOOKUP(E82,'LISTADO ATM'!$A$2:$C$901,3,0)</f>
        <v>NORTE</v>
      </c>
      <c r="B82" s="108">
        <v>335822718</v>
      </c>
      <c r="C82" s="95">
        <v>44271.054479166669</v>
      </c>
      <c r="D82" s="94" t="s">
        <v>2501</v>
      </c>
      <c r="E82" s="103">
        <v>290</v>
      </c>
      <c r="F82" s="94" t="str">
        <f>VLOOKUP(E82,VIP!$A$2:$O11938,2,0)</f>
        <v>DRBR290</v>
      </c>
      <c r="G82" s="94" t="str">
        <f>VLOOKUP(E82,'LISTADO ATM'!$A$2:$B$900,2,0)</f>
        <v xml:space="preserve">ATM Oficina San Francisco de Macorís </v>
      </c>
      <c r="H82" s="94" t="str">
        <f>VLOOKUP(E82,VIP!$A$2:$O16859,7,FALSE)</f>
        <v>Si</v>
      </c>
      <c r="I82" s="94" t="str">
        <f>VLOOKUP(E82,VIP!$A$2:$O8824,8,FALSE)</f>
        <v>Si</v>
      </c>
      <c r="J82" s="94" t="str">
        <f>VLOOKUP(E82,VIP!$A$2:$O8774,8,FALSE)</f>
        <v>Si</v>
      </c>
      <c r="K82" s="94" t="str">
        <f>VLOOKUP(E82,VIP!$A$2:$O12348,6,0)</f>
        <v>NO</v>
      </c>
      <c r="L82" s="96" t="s">
        <v>2462</v>
      </c>
      <c r="M82" s="132" t="s">
        <v>2514</v>
      </c>
      <c r="N82" s="169" t="s">
        <v>2516</v>
      </c>
      <c r="O82" s="94" t="s">
        <v>2502</v>
      </c>
      <c r="P82" s="118"/>
      <c r="Q82" s="131">
        <v>44271.611111111109</v>
      </c>
    </row>
    <row r="83" spans="1:17" ht="18" x14ac:dyDescent="0.25">
      <c r="A83" s="94" t="str">
        <f>VLOOKUP(E83,'LISTADO ATM'!$A$2:$C$901,3,0)</f>
        <v>NORTE</v>
      </c>
      <c r="B83" s="108">
        <v>335822719</v>
      </c>
      <c r="C83" s="95">
        <v>44271.057083333333</v>
      </c>
      <c r="D83" s="94" t="s">
        <v>2510</v>
      </c>
      <c r="E83" s="103">
        <v>747</v>
      </c>
      <c r="F83" s="94" t="str">
        <f>VLOOKUP(E83,VIP!$A$2:$O11937,2,0)</f>
        <v>DRBR200</v>
      </c>
      <c r="G83" s="94" t="str">
        <f>VLOOKUP(E83,'LISTADO ATM'!$A$2:$B$900,2,0)</f>
        <v xml:space="preserve">ATM Club BR (Santiago) </v>
      </c>
      <c r="H83" s="94" t="str">
        <f>VLOOKUP(E83,VIP!$A$2:$O16858,7,FALSE)</f>
        <v>Si</v>
      </c>
      <c r="I83" s="94" t="str">
        <f>VLOOKUP(E83,VIP!$A$2:$O8823,8,FALSE)</f>
        <v>Si</v>
      </c>
      <c r="J83" s="94" t="str">
        <f>VLOOKUP(E83,VIP!$A$2:$O8773,8,FALSE)</f>
        <v>Si</v>
      </c>
      <c r="K83" s="94" t="str">
        <f>VLOOKUP(E83,VIP!$A$2:$O12347,6,0)</f>
        <v>SI</v>
      </c>
      <c r="L83" s="96" t="s">
        <v>2462</v>
      </c>
      <c r="M83" s="97" t="s">
        <v>2469</v>
      </c>
      <c r="N83" s="97" t="s">
        <v>2476</v>
      </c>
      <c r="O83" s="94" t="s">
        <v>2512</v>
      </c>
      <c r="P83" s="118"/>
      <c r="Q83" s="98" t="s">
        <v>2462</v>
      </c>
    </row>
    <row r="84" spans="1:17" ht="18" x14ac:dyDescent="0.25">
      <c r="A84" s="94" t="str">
        <f>VLOOKUP(E84,'LISTADO ATM'!$A$2:$C$901,3,0)</f>
        <v>ESTE</v>
      </c>
      <c r="B84" s="108">
        <v>335822720</v>
      </c>
      <c r="C84" s="95">
        <v>44271.06040509259</v>
      </c>
      <c r="D84" s="94" t="s">
        <v>2472</v>
      </c>
      <c r="E84" s="103">
        <v>293</v>
      </c>
      <c r="F84" s="94" t="str">
        <f>VLOOKUP(E84,VIP!$A$2:$O11936,2,0)</f>
        <v>DRBR293</v>
      </c>
      <c r="G84" s="94" t="str">
        <f>VLOOKUP(E84,'LISTADO ATM'!$A$2:$B$900,2,0)</f>
        <v xml:space="preserve">ATM S/M Nueva Visión (San Pedro) </v>
      </c>
      <c r="H84" s="94" t="str">
        <f>VLOOKUP(E84,VIP!$A$2:$O16857,7,FALSE)</f>
        <v>Si</v>
      </c>
      <c r="I84" s="94" t="str">
        <f>VLOOKUP(E84,VIP!$A$2:$O8822,8,FALSE)</f>
        <v>Si</v>
      </c>
      <c r="J84" s="94" t="str">
        <f>VLOOKUP(E84,VIP!$A$2:$O8772,8,FALSE)</f>
        <v>Si</v>
      </c>
      <c r="K84" s="94" t="str">
        <f>VLOOKUP(E84,VIP!$A$2:$O12346,6,0)</f>
        <v>NO</v>
      </c>
      <c r="L84" s="96" t="s">
        <v>2462</v>
      </c>
      <c r="M84" s="132" t="s">
        <v>2514</v>
      </c>
      <c r="N84" s="97" t="s">
        <v>2476</v>
      </c>
      <c r="O84" s="94" t="s">
        <v>2477</v>
      </c>
      <c r="P84" s="118"/>
      <c r="Q84" s="131">
        <v>44271.611111111109</v>
      </c>
    </row>
    <row r="85" spans="1:17" ht="18" x14ac:dyDescent="0.25">
      <c r="A85" s="94" t="str">
        <f>VLOOKUP(E85,'LISTADO ATM'!$A$2:$C$901,3,0)</f>
        <v>SUR</v>
      </c>
      <c r="B85" s="108">
        <v>335822721</v>
      </c>
      <c r="C85" s="95">
        <v>44271.066990740743</v>
      </c>
      <c r="D85" s="94" t="s">
        <v>2472</v>
      </c>
      <c r="E85" s="103">
        <v>781</v>
      </c>
      <c r="F85" s="94" t="str">
        <f>VLOOKUP(E85,VIP!$A$2:$O11935,2,0)</f>
        <v>DRBR186</v>
      </c>
      <c r="G85" s="94" t="str">
        <f>VLOOKUP(E85,'LISTADO ATM'!$A$2:$B$900,2,0)</f>
        <v xml:space="preserve">ATM Estación Isla Barahona </v>
      </c>
      <c r="H85" s="94" t="str">
        <f>VLOOKUP(E85,VIP!$A$2:$O16856,7,FALSE)</f>
        <v>Si</v>
      </c>
      <c r="I85" s="94" t="str">
        <f>VLOOKUP(E85,VIP!$A$2:$O8821,8,FALSE)</f>
        <v>Si</v>
      </c>
      <c r="J85" s="94" t="str">
        <f>VLOOKUP(E85,VIP!$A$2:$O8771,8,FALSE)</f>
        <v>Si</v>
      </c>
      <c r="K85" s="94" t="str">
        <f>VLOOKUP(E85,VIP!$A$2:$O12345,6,0)</f>
        <v>NO</v>
      </c>
      <c r="L85" s="96" t="s">
        <v>2430</v>
      </c>
      <c r="M85" s="132" t="s">
        <v>2514</v>
      </c>
      <c r="N85" s="97" t="s">
        <v>2476</v>
      </c>
      <c r="O85" s="94" t="s">
        <v>2477</v>
      </c>
      <c r="P85" s="118"/>
      <c r="Q85" s="131">
        <v>44271.444444444445</v>
      </c>
    </row>
    <row r="86" spans="1:17" ht="18" x14ac:dyDescent="0.25">
      <c r="A86" s="94" t="str">
        <f>VLOOKUP(E86,'LISTADO ATM'!$A$2:$C$901,3,0)</f>
        <v>DISTRITO NACIONAL</v>
      </c>
      <c r="B86" s="108">
        <v>335822722</v>
      </c>
      <c r="C86" s="95">
        <v>44271.069120370368</v>
      </c>
      <c r="D86" s="94" t="s">
        <v>2501</v>
      </c>
      <c r="E86" s="103">
        <v>957</v>
      </c>
      <c r="F86" s="94" t="str">
        <f>VLOOKUP(E86,VIP!$A$2:$O11934,2,0)</f>
        <v>DRBR23F</v>
      </c>
      <c r="G86" s="94" t="str">
        <f>VLOOKUP(E86,'LISTADO ATM'!$A$2:$B$900,2,0)</f>
        <v xml:space="preserve">ATM Oficina Venezuela </v>
      </c>
      <c r="H86" s="94" t="str">
        <f>VLOOKUP(E86,VIP!$A$2:$O16855,7,FALSE)</f>
        <v>Si</v>
      </c>
      <c r="I86" s="94" t="str">
        <f>VLOOKUP(E86,VIP!$A$2:$O8820,8,FALSE)</f>
        <v>Si</v>
      </c>
      <c r="J86" s="94" t="str">
        <f>VLOOKUP(E86,VIP!$A$2:$O8770,8,FALSE)</f>
        <v>Si</v>
      </c>
      <c r="K86" s="94" t="str">
        <f>VLOOKUP(E86,VIP!$A$2:$O12344,6,0)</f>
        <v>SI</v>
      </c>
      <c r="L86" s="96" t="s">
        <v>2462</v>
      </c>
      <c r="M86" s="132" t="s">
        <v>2514</v>
      </c>
      <c r="N86" s="169" t="s">
        <v>2516</v>
      </c>
      <c r="O86" s="94" t="s">
        <v>2502</v>
      </c>
      <c r="P86" s="118"/>
      <c r="Q86" s="131">
        <v>44271.444444444445</v>
      </c>
    </row>
    <row r="87" spans="1:17" ht="18" x14ac:dyDescent="0.25">
      <c r="A87" s="94" t="str">
        <f>VLOOKUP(E87,'LISTADO ATM'!$A$2:$C$901,3,0)</f>
        <v>DISTRITO NACIONAL</v>
      </c>
      <c r="B87" s="108">
        <v>335822733</v>
      </c>
      <c r="C87" s="95">
        <v>44271.312905092593</v>
      </c>
      <c r="D87" s="94" t="s">
        <v>2189</v>
      </c>
      <c r="E87" s="103">
        <v>722</v>
      </c>
      <c r="F87" s="94" t="str">
        <f>VLOOKUP(E87,VIP!$A$2:$O11946,2,0)</f>
        <v>DRBR393</v>
      </c>
      <c r="G87" s="94" t="str">
        <f>VLOOKUP(E87,'LISTADO ATM'!$A$2:$B$900,2,0)</f>
        <v xml:space="preserve">ATM Oficina Charles de Gaulle III </v>
      </c>
      <c r="H87" s="94" t="str">
        <f>VLOOKUP(E87,VIP!$A$2:$O16867,7,FALSE)</f>
        <v>Si</v>
      </c>
      <c r="I87" s="94" t="str">
        <f>VLOOKUP(E87,VIP!$A$2:$O8832,8,FALSE)</f>
        <v>Si</v>
      </c>
      <c r="J87" s="94" t="str">
        <f>VLOOKUP(E87,VIP!$A$2:$O8782,8,FALSE)</f>
        <v>Si</v>
      </c>
      <c r="K87" s="94" t="str">
        <f>VLOOKUP(E87,VIP!$A$2:$O12356,6,0)</f>
        <v>SI</v>
      </c>
      <c r="L87" s="96" t="s">
        <v>2228</v>
      </c>
      <c r="M87" s="132" t="s">
        <v>2514</v>
      </c>
      <c r="N87" s="97" t="s">
        <v>2476</v>
      </c>
      <c r="O87" s="94" t="s">
        <v>2478</v>
      </c>
      <c r="P87" s="118"/>
      <c r="Q87" s="131">
        <v>44271.444444444445</v>
      </c>
    </row>
    <row r="88" spans="1:17" ht="18" x14ac:dyDescent="0.25">
      <c r="A88" s="94" t="str">
        <f>VLOOKUP(E88,'LISTADO ATM'!$A$2:$C$901,3,0)</f>
        <v>ESTE</v>
      </c>
      <c r="B88" s="108">
        <v>335822735</v>
      </c>
      <c r="C88" s="95">
        <v>44271.315520833334</v>
      </c>
      <c r="D88" s="94" t="s">
        <v>2501</v>
      </c>
      <c r="E88" s="103">
        <v>219</v>
      </c>
      <c r="F88" s="94" t="str">
        <f>VLOOKUP(E88,VIP!$A$2:$O11945,2,0)</f>
        <v>DRBR219</v>
      </c>
      <c r="G88" s="94" t="str">
        <f>VLOOKUP(E88,'LISTADO ATM'!$A$2:$B$900,2,0)</f>
        <v xml:space="preserve">ATM Oficina La Altagracia (Higuey) </v>
      </c>
      <c r="H88" s="94" t="str">
        <f>VLOOKUP(E88,VIP!$A$2:$O16866,7,FALSE)</f>
        <v>Si</v>
      </c>
      <c r="I88" s="94" t="str">
        <f>VLOOKUP(E88,VIP!$A$2:$O8831,8,FALSE)</f>
        <v>Si</v>
      </c>
      <c r="J88" s="94" t="str">
        <f>VLOOKUP(E88,VIP!$A$2:$O8781,8,FALSE)</f>
        <v>Si</v>
      </c>
      <c r="K88" s="94" t="str">
        <f>VLOOKUP(E88,VIP!$A$2:$O12355,6,0)</f>
        <v>NO</v>
      </c>
      <c r="L88" s="96" t="s">
        <v>2430</v>
      </c>
      <c r="M88" s="132" t="s">
        <v>2514</v>
      </c>
      <c r="N88" s="169" t="s">
        <v>2516</v>
      </c>
      <c r="O88" s="94" t="s">
        <v>2502</v>
      </c>
      <c r="P88" s="118"/>
      <c r="Q88" s="131">
        <v>44271.444444444445</v>
      </c>
    </row>
    <row r="89" spans="1:17" ht="18" x14ac:dyDescent="0.25">
      <c r="A89" s="94" t="str">
        <f>VLOOKUP(E89,'LISTADO ATM'!$A$2:$C$901,3,0)</f>
        <v>ESTE</v>
      </c>
      <c r="B89" s="108">
        <v>335822736</v>
      </c>
      <c r="C89" s="95">
        <v>44271.315520833334</v>
      </c>
      <c r="D89" s="94" t="s">
        <v>2189</v>
      </c>
      <c r="E89" s="103">
        <v>923</v>
      </c>
      <c r="F89" s="94" t="str">
        <f>VLOOKUP(E89,VIP!$A$2:$O11944,2,0)</f>
        <v>DRBR923</v>
      </c>
      <c r="G89" s="94" t="str">
        <f>VLOOKUP(E89,'LISTADO ATM'!$A$2:$B$900,2,0)</f>
        <v xml:space="preserve">ATM Agroindustrial San Pedro de Macorís </v>
      </c>
      <c r="H89" s="94" t="str">
        <f>VLOOKUP(E89,VIP!$A$2:$O16865,7,FALSE)</f>
        <v>Si</v>
      </c>
      <c r="I89" s="94" t="str">
        <f>VLOOKUP(E89,VIP!$A$2:$O8830,8,FALSE)</f>
        <v>Si</v>
      </c>
      <c r="J89" s="94" t="str">
        <f>VLOOKUP(E89,VIP!$A$2:$O8780,8,FALSE)</f>
        <v>Si</v>
      </c>
      <c r="K89" s="94" t="str">
        <f>VLOOKUP(E89,VIP!$A$2:$O12354,6,0)</f>
        <v>NO</v>
      </c>
      <c r="L89" s="96" t="s">
        <v>2228</v>
      </c>
      <c r="M89" s="97" t="s">
        <v>2469</v>
      </c>
      <c r="N89" s="97" t="s">
        <v>2476</v>
      </c>
      <c r="O89" s="94" t="s">
        <v>2478</v>
      </c>
      <c r="P89" s="118"/>
      <c r="Q89" s="98" t="s">
        <v>2228</v>
      </c>
    </row>
    <row r="90" spans="1:17" s="99" customFormat="1" ht="18" x14ac:dyDescent="0.25">
      <c r="A90" s="94" t="str">
        <f>VLOOKUP(E90,'LISTADO ATM'!$A$2:$C$901,3,0)</f>
        <v>NORTE</v>
      </c>
      <c r="B90" s="108">
        <v>335822737</v>
      </c>
      <c r="C90" s="95">
        <v>44271.316388888888</v>
      </c>
      <c r="D90" s="94" t="s">
        <v>2190</v>
      </c>
      <c r="E90" s="103">
        <v>496</v>
      </c>
      <c r="F90" s="94" t="str">
        <f>VLOOKUP(E90,VIP!$A$2:$O11943,2,0)</f>
        <v>DRBR496</v>
      </c>
      <c r="G90" s="94" t="str">
        <f>VLOOKUP(E90,'LISTADO ATM'!$A$2:$B$900,2,0)</f>
        <v xml:space="preserve">ATM Multicentro La Sirena Bonao </v>
      </c>
      <c r="H90" s="94" t="str">
        <f>VLOOKUP(E90,VIP!$A$2:$O16864,7,FALSE)</f>
        <v>Si</v>
      </c>
      <c r="I90" s="94" t="str">
        <f>VLOOKUP(E90,VIP!$A$2:$O8829,8,FALSE)</f>
        <v>Si</v>
      </c>
      <c r="J90" s="94" t="str">
        <f>VLOOKUP(E90,VIP!$A$2:$O8779,8,FALSE)</f>
        <v>Si</v>
      </c>
      <c r="K90" s="94" t="str">
        <f>VLOOKUP(E90,VIP!$A$2:$O12353,6,0)</f>
        <v>NO</v>
      </c>
      <c r="L90" s="96" t="s">
        <v>2492</v>
      </c>
      <c r="M90" s="132" t="s">
        <v>2514</v>
      </c>
      <c r="N90" s="97" t="s">
        <v>2476</v>
      </c>
      <c r="O90" s="94" t="s">
        <v>2493</v>
      </c>
      <c r="P90" s="169"/>
      <c r="Q90" s="131">
        <v>44271.444444444445</v>
      </c>
    </row>
    <row r="91" spans="1:17" s="99" customFormat="1" ht="18" x14ac:dyDescent="0.25">
      <c r="A91" s="94" t="str">
        <f>VLOOKUP(E91,'LISTADO ATM'!$A$2:$C$901,3,0)</f>
        <v>NORTE</v>
      </c>
      <c r="B91" s="108">
        <v>335822738</v>
      </c>
      <c r="C91" s="95">
        <v>44271.317349537036</v>
      </c>
      <c r="D91" s="94" t="s">
        <v>2190</v>
      </c>
      <c r="E91" s="103">
        <v>937</v>
      </c>
      <c r="F91" s="94" t="str">
        <f>VLOOKUP(E91,VIP!$A$2:$O11942,2,0)</f>
        <v>DRBR937</v>
      </c>
      <c r="G91" s="94" t="str">
        <f>VLOOKUP(E91,'LISTADO ATM'!$A$2:$B$900,2,0)</f>
        <v xml:space="preserve">ATM Autobanco Oficina La Vega II </v>
      </c>
      <c r="H91" s="94" t="str">
        <f>VLOOKUP(E91,VIP!$A$2:$O16863,7,FALSE)</f>
        <v>Si</v>
      </c>
      <c r="I91" s="94" t="str">
        <f>VLOOKUP(E91,VIP!$A$2:$O8828,8,FALSE)</f>
        <v>Si</v>
      </c>
      <c r="J91" s="94" t="str">
        <f>VLOOKUP(E91,VIP!$A$2:$O8778,8,FALSE)</f>
        <v>Si</v>
      </c>
      <c r="K91" s="94" t="str">
        <f>VLOOKUP(E91,VIP!$A$2:$O12352,6,0)</f>
        <v>NO</v>
      </c>
      <c r="L91" s="96" t="s">
        <v>2228</v>
      </c>
      <c r="M91" s="132" t="s">
        <v>2514</v>
      </c>
      <c r="N91" s="169" t="s">
        <v>2516</v>
      </c>
      <c r="O91" s="94" t="s">
        <v>2493</v>
      </c>
      <c r="P91" s="118"/>
      <c r="Q91" s="131">
        <v>44271.444444444445</v>
      </c>
    </row>
    <row r="92" spans="1:17" s="99" customFormat="1" ht="18" x14ac:dyDescent="0.25">
      <c r="A92" s="94" t="str">
        <f>VLOOKUP(E92,'LISTADO ATM'!$A$2:$C$901,3,0)</f>
        <v>SUR</v>
      </c>
      <c r="B92" s="108">
        <v>335822739</v>
      </c>
      <c r="C92" s="95">
        <v>44271.318009259259</v>
      </c>
      <c r="D92" s="94" t="s">
        <v>2189</v>
      </c>
      <c r="E92" s="103">
        <v>5</v>
      </c>
      <c r="F92" s="94" t="str">
        <f>VLOOKUP(E92,VIP!$A$2:$O11941,2,0)</f>
        <v>DRBR005</v>
      </c>
      <c r="G92" s="94" t="str">
        <f>VLOOKUP(E92,'LISTADO ATM'!$A$2:$B$900,2,0)</f>
        <v>ATM Oficina Autoservicio Villa Ofelia (San Juan)</v>
      </c>
      <c r="H92" s="94" t="str">
        <f>VLOOKUP(E92,VIP!$A$2:$O16862,7,FALSE)</f>
        <v>Si</v>
      </c>
      <c r="I92" s="94" t="str">
        <f>VLOOKUP(E92,VIP!$A$2:$O8827,8,FALSE)</f>
        <v>Si</v>
      </c>
      <c r="J92" s="94" t="str">
        <f>VLOOKUP(E92,VIP!$A$2:$O8777,8,FALSE)</f>
        <v>Si</v>
      </c>
      <c r="K92" s="94" t="str">
        <f>VLOOKUP(E92,VIP!$A$2:$O12351,6,0)</f>
        <v>NO</v>
      </c>
      <c r="L92" s="96" t="s">
        <v>2228</v>
      </c>
      <c r="M92" s="97" t="s">
        <v>2469</v>
      </c>
      <c r="N92" s="97" t="s">
        <v>2476</v>
      </c>
      <c r="O92" s="94" t="s">
        <v>2478</v>
      </c>
      <c r="P92" s="118"/>
      <c r="Q92" s="98" t="s">
        <v>2228</v>
      </c>
    </row>
    <row r="93" spans="1:17" s="99" customFormat="1" ht="18" x14ac:dyDescent="0.25">
      <c r="A93" s="94" t="str">
        <f>VLOOKUP(E93,'LISTADO ATM'!$A$2:$C$901,3,0)</f>
        <v>DISTRITO NACIONAL</v>
      </c>
      <c r="B93" s="108">
        <v>335822741</v>
      </c>
      <c r="C93" s="95">
        <v>44271.318958333337</v>
      </c>
      <c r="D93" s="94" t="s">
        <v>2189</v>
      </c>
      <c r="E93" s="103">
        <v>12</v>
      </c>
      <c r="F93" s="94" t="str">
        <f>VLOOKUP(E93,VIP!$A$2:$O11940,2,0)</f>
        <v>DRBR012</v>
      </c>
      <c r="G93" s="94" t="str">
        <f>VLOOKUP(E93,'LISTADO ATM'!$A$2:$B$900,2,0)</f>
        <v xml:space="preserve">ATM Comercial Ganadera (San Isidro) </v>
      </c>
      <c r="H93" s="94" t="str">
        <f>VLOOKUP(E93,VIP!$A$2:$O16861,7,FALSE)</f>
        <v>Si</v>
      </c>
      <c r="I93" s="94" t="str">
        <f>VLOOKUP(E93,VIP!$A$2:$O8826,8,FALSE)</f>
        <v>No</v>
      </c>
      <c r="J93" s="94" t="str">
        <f>VLOOKUP(E93,VIP!$A$2:$O8776,8,FALSE)</f>
        <v>No</v>
      </c>
      <c r="K93" s="94" t="str">
        <f>VLOOKUP(E93,VIP!$A$2:$O12350,6,0)</f>
        <v>NO</v>
      </c>
      <c r="L93" s="96" t="s">
        <v>2254</v>
      </c>
      <c r="M93" s="132" t="s">
        <v>2514</v>
      </c>
      <c r="N93" s="97" t="s">
        <v>2476</v>
      </c>
      <c r="O93" s="94" t="s">
        <v>2478</v>
      </c>
      <c r="P93" s="118"/>
      <c r="Q93" s="131">
        <v>44271.444444444445</v>
      </c>
    </row>
    <row r="94" spans="1:17" s="99" customFormat="1" ht="18" x14ac:dyDescent="0.25">
      <c r="A94" s="94" t="str">
        <f>VLOOKUP(E94,'LISTADO ATM'!$A$2:$C$901,3,0)</f>
        <v>NORTE</v>
      </c>
      <c r="B94" s="108">
        <v>335822750</v>
      </c>
      <c r="C94" s="95">
        <v>44271.327430555553</v>
      </c>
      <c r="D94" s="94" t="s">
        <v>2501</v>
      </c>
      <c r="E94" s="103">
        <v>411</v>
      </c>
      <c r="F94" s="94" t="str">
        <f>VLOOKUP(E94,VIP!$A$2:$O11956,2,0)</f>
        <v>DRBR411</v>
      </c>
      <c r="G94" s="94" t="str">
        <f>VLOOKUP(E94,'LISTADO ATM'!$A$2:$B$900,2,0)</f>
        <v xml:space="preserve">ATM UNP Piedra Blanca </v>
      </c>
      <c r="H94" s="94" t="str">
        <f>VLOOKUP(E94,VIP!$A$2:$O16877,7,FALSE)</f>
        <v>Si</v>
      </c>
      <c r="I94" s="94" t="str">
        <f>VLOOKUP(E94,VIP!$A$2:$O8842,8,FALSE)</f>
        <v>Si</v>
      </c>
      <c r="J94" s="94" t="str">
        <f>VLOOKUP(E94,VIP!$A$2:$O8792,8,FALSE)</f>
        <v>Si</v>
      </c>
      <c r="K94" s="94" t="str">
        <f>VLOOKUP(E94,VIP!$A$2:$O12366,6,0)</f>
        <v>NO</v>
      </c>
      <c r="L94" s="96" t="s">
        <v>2517</v>
      </c>
      <c r="M94" s="132" t="s">
        <v>2514</v>
      </c>
      <c r="N94" s="169" t="s">
        <v>2516</v>
      </c>
      <c r="O94" s="94" t="s">
        <v>2502</v>
      </c>
      <c r="P94" s="169" t="s">
        <v>2518</v>
      </c>
      <c r="Q94" s="131" t="s">
        <v>2517</v>
      </c>
    </row>
    <row r="95" spans="1:17" s="99" customFormat="1" ht="18" x14ac:dyDescent="0.25">
      <c r="A95" s="94" t="str">
        <f>VLOOKUP(E95,'LISTADO ATM'!$A$2:$C$901,3,0)</f>
        <v>NORTE</v>
      </c>
      <c r="B95" s="108">
        <v>335822768</v>
      </c>
      <c r="C95" s="95">
        <v>44271.332233796296</v>
      </c>
      <c r="D95" s="94" t="s">
        <v>2510</v>
      </c>
      <c r="E95" s="103">
        <v>864</v>
      </c>
      <c r="F95" s="94" t="str">
        <f>VLOOKUP(E95,VIP!$A$2:$O11939,2,0)</f>
        <v>DRBR864</v>
      </c>
      <c r="G95" s="94" t="str">
        <f>VLOOKUP(E95,'LISTADO ATM'!$A$2:$B$900,2,0)</f>
        <v xml:space="preserve">ATM Palmares Mall (San Francisco) </v>
      </c>
      <c r="H95" s="94" t="str">
        <f>VLOOKUP(E95,VIP!$A$2:$O16860,7,FALSE)</f>
        <v>Si</v>
      </c>
      <c r="I95" s="94" t="str">
        <f>VLOOKUP(E95,VIP!$A$2:$O8825,8,FALSE)</f>
        <v>Si</v>
      </c>
      <c r="J95" s="94" t="str">
        <f>VLOOKUP(E95,VIP!$A$2:$O8775,8,FALSE)</f>
        <v>Si</v>
      </c>
      <c r="K95" s="94" t="str">
        <f>VLOOKUP(E95,VIP!$A$2:$O12349,6,0)</f>
        <v>NO</v>
      </c>
      <c r="L95" s="96" t="s">
        <v>2462</v>
      </c>
      <c r="M95" s="132" t="s">
        <v>2514</v>
      </c>
      <c r="N95" s="97" t="s">
        <v>2476</v>
      </c>
      <c r="O95" s="94" t="s">
        <v>2512</v>
      </c>
      <c r="P95" s="118"/>
      <c r="Q95" s="131">
        <v>44271.444444444445</v>
      </c>
    </row>
    <row r="96" spans="1:17" s="99" customFormat="1" ht="18" x14ac:dyDescent="0.25">
      <c r="A96" s="94" t="str">
        <f>VLOOKUP(E96,'LISTADO ATM'!$A$2:$C$901,3,0)</f>
        <v>DISTRITO NACIONAL</v>
      </c>
      <c r="B96" s="108">
        <v>335822780</v>
      </c>
      <c r="C96" s="95">
        <v>44271.33797453704</v>
      </c>
      <c r="D96" s="94" t="s">
        <v>2189</v>
      </c>
      <c r="E96" s="103">
        <v>473</v>
      </c>
      <c r="F96" s="94" t="str">
        <f>VLOOKUP(E96,VIP!$A$2:$O11938,2,0)</f>
        <v>DRBR473</v>
      </c>
      <c r="G96" s="94" t="str">
        <f>VLOOKUP(E96,'LISTADO ATM'!$A$2:$B$900,2,0)</f>
        <v xml:space="preserve">ATM Oficina Carrefour II </v>
      </c>
      <c r="H96" s="94" t="str">
        <f>VLOOKUP(E96,VIP!$A$2:$O16859,7,FALSE)</f>
        <v>Si</v>
      </c>
      <c r="I96" s="94" t="str">
        <f>VLOOKUP(E96,VIP!$A$2:$O8824,8,FALSE)</f>
        <v>Si</v>
      </c>
      <c r="J96" s="94" t="str">
        <f>VLOOKUP(E96,VIP!$A$2:$O8774,8,FALSE)</f>
        <v>Si</v>
      </c>
      <c r="K96" s="94" t="str">
        <f>VLOOKUP(E96,VIP!$A$2:$O12348,6,0)</f>
        <v>NO</v>
      </c>
      <c r="L96" s="96" t="s">
        <v>2228</v>
      </c>
      <c r="M96" s="132" t="s">
        <v>2514</v>
      </c>
      <c r="N96" s="97" t="s">
        <v>2476</v>
      </c>
      <c r="O96" s="94" t="s">
        <v>2478</v>
      </c>
      <c r="P96" s="118"/>
      <c r="Q96" s="131">
        <v>44271.611111111109</v>
      </c>
    </row>
    <row r="97" spans="1:17" s="99" customFormat="1" ht="18" x14ac:dyDescent="0.25">
      <c r="A97" s="94" t="str">
        <f>VLOOKUP(E97,'LISTADO ATM'!$A$2:$C$901,3,0)</f>
        <v>NORTE</v>
      </c>
      <c r="B97" s="108">
        <v>335822784</v>
      </c>
      <c r="C97" s="95">
        <v>44271.338634259257</v>
      </c>
      <c r="D97" s="94" t="s">
        <v>2190</v>
      </c>
      <c r="E97" s="103">
        <v>502</v>
      </c>
      <c r="F97" s="94" t="str">
        <f>VLOOKUP(E97,VIP!$A$2:$O11937,2,0)</f>
        <v>DRBR502</v>
      </c>
      <c r="G97" s="94" t="str">
        <f>VLOOKUP(E97,'LISTADO ATM'!$A$2:$B$900,2,0)</f>
        <v xml:space="preserve">ATM Materno Infantil de (Santiago) </v>
      </c>
      <c r="H97" s="94" t="str">
        <f>VLOOKUP(E97,VIP!$A$2:$O16858,7,FALSE)</f>
        <v>Si</v>
      </c>
      <c r="I97" s="94" t="str">
        <f>VLOOKUP(E97,VIP!$A$2:$O8823,8,FALSE)</f>
        <v>Si</v>
      </c>
      <c r="J97" s="94" t="str">
        <f>VLOOKUP(E97,VIP!$A$2:$O8773,8,FALSE)</f>
        <v>Si</v>
      </c>
      <c r="K97" s="94" t="str">
        <f>VLOOKUP(E97,VIP!$A$2:$O12347,6,0)</f>
        <v>NO</v>
      </c>
      <c r="L97" s="96" t="s">
        <v>2228</v>
      </c>
      <c r="M97" s="132" t="s">
        <v>2514</v>
      </c>
      <c r="N97" s="169" t="s">
        <v>2516</v>
      </c>
      <c r="O97" s="94" t="s">
        <v>2493</v>
      </c>
      <c r="P97" s="118"/>
      <c r="Q97" s="131">
        <v>44271.444444444445</v>
      </c>
    </row>
    <row r="98" spans="1:17" s="99" customFormat="1" ht="18" x14ac:dyDescent="0.25">
      <c r="A98" s="94" t="str">
        <f>VLOOKUP(E98,'LISTADO ATM'!$A$2:$C$901,3,0)</f>
        <v>SUR</v>
      </c>
      <c r="B98" s="108">
        <v>335822785</v>
      </c>
      <c r="C98" s="95">
        <v>44271.339247685188</v>
      </c>
      <c r="D98" s="94" t="s">
        <v>2189</v>
      </c>
      <c r="E98" s="103">
        <v>968</v>
      </c>
      <c r="F98" s="94" t="str">
        <f>VLOOKUP(E98,VIP!$A$2:$O11936,2,0)</f>
        <v>DRBR24I</v>
      </c>
      <c r="G98" s="94" t="str">
        <f>VLOOKUP(E98,'LISTADO ATM'!$A$2:$B$900,2,0)</f>
        <v xml:space="preserve">ATM UNP Mercado Baní </v>
      </c>
      <c r="H98" s="94" t="str">
        <f>VLOOKUP(E98,VIP!$A$2:$O16857,7,FALSE)</f>
        <v>Si</v>
      </c>
      <c r="I98" s="94" t="str">
        <f>VLOOKUP(E98,VIP!$A$2:$O8822,8,FALSE)</f>
        <v>Si</v>
      </c>
      <c r="J98" s="94" t="str">
        <f>VLOOKUP(E98,VIP!$A$2:$O8772,8,FALSE)</f>
        <v>Si</v>
      </c>
      <c r="K98" s="94" t="str">
        <f>VLOOKUP(E98,VIP!$A$2:$O12346,6,0)</f>
        <v>SI</v>
      </c>
      <c r="L98" s="96" t="s">
        <v>2228</v>
      </c>
      <c r="M98" s="132" t="s">
        <v>2514</v>
      </c>
      <c r="N98" s="97" t="s">
        <v>2476</v>
      </c>
      <c r="O98" s="94" t="s">
        <v>2478</v>
      </c>
      <c r="P98" s="118"/>
      <c r="Q98" s="131">
        <v>44271.444444444445</v>
      </c>
    </row>
    <row r="99" spans="1:17" s="99" customFormat="1" ht="18" x14ac:dyDescent="0.25">
      <c r="A99" s="94" t="str">
        <f>VLOOKUP(E99,'LISTADO ATM'!$A$2:$C$901,3,0)</f>
        <v>NORTE</v>
      </c>
      <c r="B99" s="108">
        <v>335822787</v>
      </c>
      <c r="C99" s="95">
        <v>44271.339837962965</v>
      </c>
      <c r="D99" s="94" t="s">
        <v>2501</v>
      </c>
      <c r="E99" s="103">
        <v>500</v>
      </c>
      <c r="F99" s="94" t="str">
        <f>VLOOKUP(E99,VIP!$A$2:$O11955,2,0)</f>
        <v>DRBR500</v>
      </c>
      <c r="G99" s="94" t="str">
        <f>VLOOKUP(E99,'LISTADO ATM'!$A$2:$B$900,2,0)</f>
        <v xml:space="preserve">ATM UNP Cutupú </v>
      </c>
      <c r="H99" s="94" t="str">
        <f>VLOOKUP(E99,VIP!$A$2:$O16876,7,FALSE)</f>
        <v>Si</v>
      </c>
      <c r="I99" s="94" t="str">
        <f>VLOOKUP(E99,VIP!$A$2:$O8841,8,FALSE)</f>
        <v>Si</v>
      </c>
      <c r="J99" s="94" t="str">
        <f>VLOOKUP(E99,VIP!$A$2:$O8791,8,FALSE)</f>
        <v>Si</v>
      </c>
      <c r="K99" s="94" t="str">
        <f>VLOOKUP(E99,VIP!$A$2:$O12365,6,0)</f>
        <v>NO</v>
      </c>
      <c r="L99" s="96" t="s">
        <v>2517</v>
      </c>
      <c r="M99" s="132" t="s">
        <v>2514</v>
      </c>
      <c r="N99" s="169" t="s">
        <v>2516</v>
      </c>
      <c r="O99" s="94" t="s">
        <v>2513</v>
      </c>
      <c r="P99" s="169" t="s">
        <v>2518</v>
      </c>
      <c r="Q99" s="131" t="s">
        <v>2517</v>
      </c>
    </row>
    <row r="100" spans="1:17" s="99" customFormat="1" ht="18" x14ac:dyDescent="0.25">
      <c r="A100" s="94" t="str">
        <f>VLOOKUP(E100,'LISTADO ATM'!$A$2:$C$901,3,0)</f>
        <v>NORTE</v>
      </c>
      <c r="B100" s="108">
        <v>335822788</v>
      </c>
      <c r="C100" s="95">
        <v>44271.340046296296</v>
      </c>
      <c r="D100" s="94" t="s">
        <v>2190</v>
      </c>
      <c r="E100" s="103">
        <v>88</v>
      </c>
      <c r="F100" s="94" t="str">
        <f>VLOOKUP(E100,VIP!$A$2:$O11935,2,0)</f>
        <v>DRBR088</v>
      </c>
      <c r="G100" s="94" t="str">
        <f>VLOOKUP(E100,'LISTADO ATM'!$A$2:$B$900,2,0)</f>
        <v xml:space="preserve">ATM S/M La Fuente (Santiago) </v>
      </c>
      <c r="H100" s="94" t="str">
        <f>VLOOKUP(E100,VIP!$A$2:$O16856,7,FALSE)</f>
        <v>Si</v>
      </c>
      <c r="I100" s="94" t="str">
        <f>VLOOKUP(E100,VIP!$A$2:$O8821,8,FALSE)</f>
        <v>Si</v>
      </c>
      <c r="J100" s="94" t="str">
        <f>VLOOKUP(E100,VIP!$A$2:$O8771,8,FALSE)</f>
        <v>Si</v>
      </c>
      <c r="K100" s="94" t="str">
        <f>VLOOKUP(E100,VIP!$A$2:$O12345,6,0)</f>
        <v>NO</v>
      </c>
      <c r="L100" s="96" t="s">
        <v>2228</v>
      </c>
      <c r="M100" s="132" t="s">
        <v>2514</v>
      </c>
      <c r="N100" s="97" t="s">
        <v>2476</v>
      </c>
      <c r="O100" s="94" t="s">
        <v>2493</v>
      </c>
      <c r="P100" s="118"/>
      <c r="Q100" s="131">
        <v>44271.444444444445</v>
      </c>
    </row>
    <row r="101" spans="1:17" s="99" customFormat="1" ht="18" x14ac:dyDescent="0.25">
      <c r="A101" s="94" t="str">
        <f>VLOOKUP(E101,'LISTADO ATM'!$A$2:$C$901,3,0)</f>
        <v>DISTRITO NACIONAL</v>
      </c>
      <c r="B101" s="108">
        <v>335822888</v>
      </c>
      <c r="C101" s="95">
        <v>44271.37122685185</v>
      </c>
      <c r="D101" s="94" t="s">
        <v>2501</v>
      </c>
      <c r="E101" s="103">
        <v>2</v>
      </c>
      <c r="F101" s="94" t="str">
        <f>VLOOKUP(E101,VIP!$A$2:$O11954,2,0)</f>
        <v>DRBR002</v>
      </c>
      <c r="G101" s="94" t="str">
        <f>VLOOKUP(E101,'LISTADO ATM'!$A$2:$B$900,2,0)</f>
        <v>ATM Autoservicio Padre Castellano</v>
      </c>
      <c r="H101" s="94" t="str">
        <f>VLOOKUP(E101,VIP!$A$2:$O16875,7,FALSE)</f>
        <v>Si</v>
      </c>
      <c r="I101" s="94" t="str">
        <f>VLOOKUP(E101,VIP!$A$2:$O8840,8,FALSE)</f>
        <v>Si</v>
      </c>
      <c r="J101" s="94" t="str">
        <f>VLOOKUP(E101,VIP!$A$2:$O8790,8,FALSE)</f>
        <v>Si</v>
      </c>
      <c r="K101" s="94" t="str">
        <f>VLOOKUP(E101,VIP!$A$2:$O12364,6,0)</f>
        <v>NO</v>
      </c>
      <c r="L101" s="96" t="s">
        <v>2430</v>
      </c>
      <c r="M101" s="132" t="s">
        <v>2514</v>
      </c>
      <c r="N101" s="169" t="s">
        <v>2516</v>
      </c>
      <c r="O101" s="94" t="s">
        <v>2502</v>
      </c>
      <c r="P101" s="169"/>
      <c r="Q101" s="131">
        <v>44271.611111111109</v>
      </c>
    </row>
    <row r="102" spans="1:17" s="99" customFormat="1" ht="18" x14ac:dyDescent="0.25">
      <c r="A102" s="94" t="str">
        <f>VLOOKUP(E102,'LISTADO ATM'!$A$2:$C$901,3,0)</f>
        <v>NORTE</v>
      </c>
      <c r="B102" s="108">
        <v>335822898</v>
      </c>
      <c r="C102" s="95">
        <v>44271.374143518522</v>
      </c>
      <c r="D102" s="94" t="s">
        <v>2501</v>
      </c>
      <c r="E102" s="103">
        <v>304</v>
      </c>
      <c r="F102" s="94" t="str">
        <f>VLOOKUP(E102,VIP!$A$2:$O11953,2,0)</f>
        <v>DRBR304</v>
      </c>
      <c r="G102" s="94" t="str">
        <f>VLOOKUP(E102,'LISTADO ATM'!$A$2:$B$900,2,0)</f>
        <v xml:space="preserve">ATM Multicentro La Sirena Estrella Sadhala </v>
      </c>
      <c r="H102" s="94" t="str">
        <f>VLOOKUP(E102,VIP!$A$2:$O16874,7,FALSE)</f>
        <v>Si</v>
      </c>
      <c r="I102" s="94" t="str">
        <f>VLOOKUP(E102,VIP!$A$2:$O8839,8,FALSE)</f>
        <v>Si</v>
      </c>
      <c r="J102" s="94" t="str">
        <f>VLOOKUP(E102,VIP!$A$2:$O8789,8,FALSE)</f>
        <v>Si</v>
      </c>
      <c r="K102" s="94" t="str">
        <f>VLOOKUP(E102,VIP!$A$2:$O12363,6,0)</f>
        <v>NO</v>
      </c>
      <c r="L102" s="96" t="s">
        <v>2430</v>
      </c>
      <c r="M102" s="132" t="s">
        <v>2514</v>
      </c>
      <c r="N102" s="169" t="s">
        <v>2516</v>
      </c>
      <c r="O102" s="94" t="s">
        <v>2502</v>
      </c>
      <c r="P102" s="118"/>
      <c r="Q102" s="131">
        <v>44271.611111111109</v>
      </c>
    </row>
    <row r="103" spans="1:17" s="99" customFormat="1" ht="18" x14ac:dyDescent="0.25">
      <c r="A103" s="94" t="str">
        <f>VLOOKUP(E103,'LISTADO ATM'!$A$2:$C$901,3,0)</f>
        <v>DISTRITO NACIONAL</v>
      </c>
      <c r="B103" s="108">
        <v>335822910</v>
      </c>
      <c r="C103" s="95">
        <v>44271.377881944441</v>
      </c>
      <c r="D103" s="94" t="s">
        <v>2472</v>
      </c>
      <c r="E103" s="103">
        <v>744</v>
      </c>
      <c r="F103" s="94" t="str">
        <f>VLOOKUP(E103,VIP!$A$2:$O11952,2,0)</f>
        <v>DRBR289</v>
      </c>
      <c r="G103" s="94" t="str">
        <f>VLOOKUP(E103,'LISTADO ATM'!$A$2:$B$900,2,0)</f>
        <v xml:space="preserve">ATM Multicentro La Sirena Venezuela </v>
      </c>
      <c r="H103" s="94" t="str">
        <f>VLOOKUP(E103,VIP!$A$2:$O16873,7,FALSE)</f>
        <v>Si</v>
      </c>
      <c r="I103" s="94" t="str">
        <f>VLOOKUP(E103,VIP!$A$2:$O8838,8,FALSE)</f>
        <v>Si</v>
      </c>
      <c r="J103" s="94" t="str">
        <f>VLOOKUP(E103,VIP!$A$2:$O8788,8,FALSE)</f>
        <v>Si</v>
      </c>
      <c r="K103" s="94" t="str">
        <f>VLOOKUP(E103,VIP!$A$2:$O12362,6,0)</f>
        <v>SI</v>
      </c>
      <c r="L103" s="96" t="s">
        <v>2462</v>
      </c>
      <c r="M103" s="169" t="s">
        <v>2514</v>
      </c>
      <c r="N103" s="97" t="s">
        <v>2476</v>
      </c>
      <c r="O103" s="94" t="s">
        <v>2477</v>
      </c>
      <c r="P103" s="118"/>
      <c r="Q103" s="170">
        <v>44271.75</v>
      </c>
    </row>
    <row r="104" spans="1:17" s="99" customFormat="1" ht="18" x14ac:dyDescent="0.25">
      <c r="A104" s="94" t="str">
        <f>VLOOKUP(E104,'LISTADO ATM'!$A$2:$C$901,3,0)</f>
        <v>DISTRITO NACIONAL</v>
      </c>
      <c r="B104" s="108">
        <v>335822919</v>
      </c>
      <c r="C104" s="95">
        <v>44271.379178240742</v>
      </c>
      <c r="D104" s="94" t="s">
        <v>2472</v>
      </c>
      <c r="E104" s="103">
        <v>629</v>
      </c>
      <c r="F104" s="94" t="str">
        <f>VLOOKUP(E104,VIP!$A$2:$O11951,2,0)</f>
        <v>DRBR24M</v>
      </c>
      <c r="G104" s="94" t="str">
        <f>VLOOKUP(E104,'LISTADO ATM'!$A$2:$B$900,2,0)</f>
        <v xml:space="preserve">ATM Oficina Americana Independencia I </v>
      </c>
      <c r="H104" s="94" t="str">
        <f>VLOOKUP(E104,VIP!$A$2:$O16872,7,FALSE)</f>
        <v>Si</v>
      </c>
      <c r="I104" s="94" t="str">
        <f>VLOOKUP(E104,VIP!$A$2:$O8837,8,FALSE)</f>
        <v>Si</v>
      </c>
      <c r="J104" s="94" t="str">
        <f>VLOOKUP(E104,VIP!$A$2:$O8787,8,FALSE)</f>
        <v>Si</v>
      </c>
      <c r="K104" s="94" t="str">
        <f>VLOOKUP(E104,VIP!$A$2:$O12361,6,0)</f>
        <v>SI</v>
      </c>
      <c r="L104" s="96" t="s">
        <v>2430</v>
      </c>
      <c r="M104" s="132" t="s">
        <v>2514</v>
      </c>
      <c r="N104" s="97" t="s">
        <v>2476</v>
      </c>
      <c r="O104" s="94" t="s">
        <v>2477</v>
      </c>
      <c r="P104" s="118"/>
      <c r="Q104" s="131">
        <v>44271.611111111109</v>
      </c>
    </row>
    <row r="105" spans="1:17" s="99" customFormat="1" ht="18" x14ac:dyDescent="0.25">
      <c r="A105" s="94" t="str">
        <f>VLOOKUP(E105,'LISTADO ATM'!$A$2:$C$901,3,0)</f>
        <v>DISTRITO NACIONAL</v>
      </c>
      <c r="B105" s="108">
        <v>335822923</v>
      </c>
      <c r="C105" s="95">
        <v>44271.379907407405</v>
      </c>
      <c r="D105" s="94" t="s">
        <v>2472</v>
      </c>
      <c r="E105" s="103">
        <v>908</v>
      </c>
      <c r="F105" s="94" t="str">
        <f>VLOOKUP(E105,VIP!$A$2:$O11950,2,0)</f>
        <v>DRBR16D</v>
      </c>
      <c r="G105" s="94" t="str">
        <f>VLOOKUP(E105,'LISTADO ATM'!$A$2:$B$900,2,0)</f>
        <v xml:space="preserve">ATM Oficina Plaza Botánika </v>
      </c>
      <c r="H105" s="94" t="str">
        <f>VLOOKUP(E105,VIP!$A$2:$O16871,7,FALSE)</f>
        <v>Si</v>
      </c>
      <c r="I105" s="94" t="str">
        <f>VLOOKUP(E105,VIP!$A$2:$O8836,8,FALSE)</f>
        <v>Si</v>
      </c>
      <c r="J105" s="94" t="str">
        <f>VLOOKUP(E105,VIP!$A$2:$O8786,8,FALSE)</f>
        <v>Si</v>
      </c>
      <c r="K105" s="94" t="str">
        <f>VLOOKUP(E105,VIP!$A$2:$O12360,6,0)</f>
        <v>NO</v>
      </c>
      <c r="L105" s="96" t="s">
        <v>2430</v>
      </c>
      <c r="M105" s="132" t="s">
        <v>2514</v>
      </c>
      <c r="N105" s="97" t="s">
        <v>2476</v>
      </c>
      <c r="O105" s="94" t="s">
        <v>2477</v>
      </c>
      <c r="P105" s="118"/>
      <c r="Q105" s="131">
        <v>44271.611111111109</v>
      </c>
    </row>
    <row r="106" spans="1:17" s="99" customFormat="1" ht="18" x14ac:dyDescent="0.25">
      <c r="A106" s="94" t="str">
        <f>VLOOKUP(E106,'LISTADO ATM'!$A$2:$C$901,3,0)</f>
        <v>NORTE</v>
      </c>
      <c r="B106" s="108">
        <v>335822929</v>
      </c>
      <c r="C106" s="95">
        <v>44271.382118055553</v>
      </c>
      <c r="D106" s="94" t="s">
        <v>2510</v>
      </c>
      <c r="E106" s="103">
        <v>862</v>
      </c>
      <c r="F106" s="94" t="str">
        <f>VLOOKUP(E106,VIP!$A$2:$O11949,2,0)</f>
        <v>DRBR862</v>
      </c>
      <c r="G106" s="94" t="str">
        <f>VLOOKUP(E106,'LISTADO ATM'!$A$2:$B$900,2,0)</f>
        <v xml:space="preserve">ATM S/M Doble A (Sabaneta) </v>
      </c>
      <c r="H106" s="94" t="str">
        <f>VLOOKUP(E106,VIP!$A$2:$O16870,7,FALSE)</f>
        <v>Si</v>
      </c>
      <c r="I106" s="94" t="str">
        <f>VLOOKUP(E106,VIP!$A$2:$O8835,8,FALSE)</f>
        <v>Si</v>
      </c>
      <c r="J106" s="94" t="str">
        <f>VLOOKUP(E106,VIP!$A$2:$O8785,8,FALSE)</f>
        <v>Si</v>
      </c>
      <c r="K106" s="94" t="str">
        <f>VLOOKUP(E106,VIP!$A$2:$O12359,6,0)</f>
        <v>NO</v>
      </c>
      <c r="L106" s="96" t="s">
        <v>2430</v>
      </c>
      <c r="M106" s="132" t="s">
        <v>2514</v>
      </c>
      <c r="N106" s="97" t="s">
        <v>2476</v>
      </c>
      <c r="O106" s="94" t="s">
        <v>2512</v>
      </c>
      <c r="P106" s="118"/>
      <c r="Q106" s="131">
        <v>44271.611111111109</v>
      </c>
    </row>
    <row r="107" spans="1:17" s="99" customFormat="1" ht="18" x14ac:dyDescent="0.25">
      <c r="A107" s="94" t="str">
        <f>VLOOKUP(E107,'LISTADO ATM'!$A$2:$C$901,3,0)</f>
        <v>DISTRITO NACIONAL</v>
      </c>
      <c r="B107" s="108">
        <v>335822940</v>
      </c>
      <c r="C107" s="95">
        <v>44271.386296296296</v>
      </c>
      <c r="D107" s="94" t="s">
        <v>2189</v>
      </c>
      <c r="E107" s="103">
        <v>911</v>
      </c>
      <c r="F107" s="94" t="str">
        <f>VLOOKUP(E107,VIP!$A$2:$O11948,2,0)</f>
        <v>DRBR911</v>
      </c>
      <c r="G107" s="94" t="str">
        <f>VLOOKUP(E107,'LISTADO ATM'!$A$2:$B$900,2,0)</f>
        <v xml:space="preserve">ATM Oficina Venezuela II </v>
      </c>
      <c r="H107" s="94" t="str">
        <f>VLOOKUP(E107,VIP!$A$2:$O16869,7,FALSE)</f>
        <v>Si</v>
      </c>
      <c r="I107" s="94" t="str">
        <f>VLOOKUP(E107,VIP!$A$2:$O8834,8,FALSE)</f>
        <v>Si</v>
      </c>
      <c r="J107" s="94" t="str">
        <f>VLOOKUP(E107,VIP!$A$2:$O8784,8,FALSE)</f>
        <v>Si</v>
      </c>
      <c r="K107" s="94" t="str">
        <f>VLOOKUP(E107,VIP!$A$2:$O12358,6,0)</f>
        <v>SI</v>
      </c>
      <c r="L107" s="96" t="s">
        <v>2228</v>
      </c>
      <c r="M107" s="97" t="s">
        <v>2469</v>
      </c>
      <c r="N107" s="97" t="s">
        <v>2476</v>
      </c>
      <c r="O107" s="94" t="s">
        <v>2478</v>
      </c>
      <c r="P107" s="118"/>
      <c r="Q107" s="98" t="s">
        <v>2228</v>
      </c>
    </row>
    <row r="108" spans="1:17" s="99" customFormat="1" ht="18" x14ac:dyDescent="0.25">
      <c r="A108" s="94" t="str">
        <f>VLOOKUP(E108,'LISTADO ATM'!$A$2:$C$901,3,0)</f>
        <v>NORTE</v>
      </c>
      <c r="B108" s="108">
        <v>335822984</v>
      </c>
      <c r="C108" s="95">
        <v>44271.399583333332</v>
      </c>
      <c r="D108" s="94" t="s">
        <v>2501</v>
      </c>
      <c r="E108" s="103">
        <v>432</v>
      </c>
      <c r="F108" s="94" t="str">
        <f>VLOOKUP(E108,VIP!$A$2:$O11947,2,0)</f>
        <v>DRBR432</v>
      </c>
      <c r="G108" s="94" t="str">
        <f>VLOOKUP(E108,'LISTADO ATM'!$A$2:$B$900,2,0)</f>
        <v xml:space="preserve">ATM Oficina Puerto Plata II </v>
      </c>
      <c r="H108" s="94" t="str">
        <f>VLOOKUP(E108,VIP!$A$2:$O16868,7,FALSE)</f>
        <v>Si</v>
      </c>
      <c r="I108" s="94" t="str">
        <f>VLOOKUP(E108,VIP!$A$2:$O8833,8,FALSE)</f>
        <v>Si</v>
      </c>
      <c r="J108" s="94" t="str">
        <f>VLOOKUP(E108,VIP!$A$2:$O8783,8,FALSE)</f>
        <v>Si</v>
      </c>
      <c r="K108" s="94" t="str">
        <f>VLOOKUP(E108,VIP!$A$2:$O12357,6,0)</f>
        <v>SI</v>
      </c>
      <c r="L108" s="96" t="s">
        <v>2430</v>
      </c>
      <c r="M108" s="132" t="s">
        <v>2514</v>
      </c>
      <c r="N108" s="169" t="s">
        <v>2516</v>
      </c>
      <c r="O108" s="94" t="s">
        <v>2502</v>
      </c>
      <c r="P108" s="118"/>
      <c r="Q108" s="131">
        <v>44271.611111111109</v>
      </c>
    </row>
    <row r="109" spans="1:17" s="99" customFormat="1" ht="18" x14ac:dyDescent="0.25">
      <c r="A109" s="94" t="str">
        <f>VLOOKUP(E109,'LISTADO ATM'!$A$2:$C$901,3,0)</f>
        <v>DISTRITO NACIONAL</v>
      </c>
      <c r="B109" s="108">
        <v>335822997</v>
      </c>
      <c r="C109" s="95">
        <v>44271.402592592596</v>
      </c>
      <c r="D109" s="94" t="s">
        <v>2189</v>
      </c>
      <c r="E109" s="103">
        <v>231</v>
      </c>
      <c r="F109" s="94" t="str">
        <f>VLOOKUP(E109,VIP!$A$2:$O11946,2,0)</f>
        <v>DRBR231</v>
      </c>
      <c r="G109" s="94" t="str">
        <f>VLOOKUP(E109,'LISTADO ATM'!$A$2:$B$900,2,0)</f>
        <v xml:space="preserve">ATM Oficina Zona Oriental </v>
      </c>
      <c r="H109" s="94" t="str">
        <f>VLOOKUP(E109,VIP!$A$2:$O16867,7,FALSE)</f>
        <v>Si</v>
      </c>
      <c r="I109" s="94" t="str">
        <f>VLOOKUP(E109,VIP!$A$2:$O8832,8,FALSE)</f>
        <v>Si</v>
      </c>
      <c r="J109" s="94" t="str">
        <f>VLOOKUP(E109,VIP!$A$2:$O8782,8,FALSE)</f>
        <v>Si</v>
      </c>
      <c r="K109" s="94" t="str">
        <f>VLOOKUP(E109,VIP!$A$2:$O12356,6,0)</f>
        <v>SI</v>
      </c>
      <c r="L109" s="96" t="s">
        <v>2515</v>
      </c>
      <c r="M109" s="97" t="s">
        <v>2469</v>
      </c>
      <c r="N109" s="97" t="s">
        <v>2516</v>
      </c>
      <c r="O109" s="94" t="s">
        <v>2478</v>
      </c>
      <c r="P109" s="118"/>
      <c r="Q109" s="98" t="s">
        <v>2515</v>
      </c>
    </row>
    <row r="110" spans="1:17" s="99" customFormat="1" ht="18" x14ac:dyDescent="0.25">
      <c r="A110" s="94" t="str">
        <f>VLOOKUP(E110,'LISTADO ATM'!$A$2:$C$901,3,0)</f>
        <v>DISTRITO NACIONAL</v>
      </c>
      <c r="B110" s="108">
        <v>335823007</v>
      </c>
      <c r="C110" s="95">
        <v>44271.405694444446</v>
      </c>
      <c r="D110" s="94" t="s">
        <v>2472</v>
      </c>
      <c r="E110" s="103">
        <v>425</v>
      </c>
      <c r="F110" s="94" t="str">
        <f>VLOOKUP(E110,VIP!$A$2:$O11945,2,0)</f>
        <v>DRBR425</v>
      </c>
      <c r="G110" s="94" t="str">
        <f>VLOOKUP(E110,'LISTADO ATM'!$A$2:$B$900,2,0)</f>
        <v xml:space="preserve">ATM UNP Jumbo Luperón II </v>
      </c>
      <c r="H110" s="94" t="str">
        <f>VLOOKUP(E110,VIP!$A$2:$O16866,7,FALSE)</f>
        <v>Si</v>
      </c>
      <c r="I110" s="94" t="str">
        <f>VLOOKUP(E110,VIP!$A$2:$O8831,8,FALSE)</f>
        <v>Si</v>
      </c>
      <c r="J110" s="94" t="str">
        <f>VLOOKUP(E110,VIP!$A$2:$O8781,8,FALSE)</f>
        <v>Si</v>
      </c>
      <c r="K110" s="94" t="str">
        <f>VLOOKUP(E110,VIP!$A$2:$O12355,6,0)</f>
        <v>NO</v>
      </c>
      <c r="L110" s="96" t="s">
        <v>2430</v>
      </c>
      <c r="M110" s="132" t="s">
        <v>2514</v>
      </c>
      <c r="N110" s="97" t="s">
        <v>2476</v>
      </c>
      <c r="O110" s="94" t="s">
        <v>2477</v>
      </c>
      <c r="P110" s="118"/>
      <c r="Q110" s="131">
        <v>44271.652777777781</v>
      </c>
    </row>
    <row r="111" spans="1:17" s="99" customFormat="1" ht="18" x14ac:dyDescent="0.25">
      <c r="A111" s="94" t="str">
        <f>VLOOKUP(E111,'LISTADO ATM'!$A$2:$C$901,3,0)</f>
        <v>NORTE</v>
      </c>
      <c r="B111" s="108">
        <v>335823044</v>
      </c>
      <c r="C111" s="95">
        <v>44271.418506944443</v>
      </c>
      <c r="D111" s="94" t="s">
        <v>2190</v>
      </c>
      <c r="E111" s="103">
        <v>172</v>
      </c>
      <c r="F111" s="94" t="str">
        <f>VLOOKUP(E111,VIP!$A$2:$O11944,2,0)</f>
        <v>DRBR172</v>
      </c>
      <c r="G111" s="94" t="str">
        <f>VLOOKUP(E111,'LISTADO ATM'!$A$2:$B$900,2,0)</f>
        <v xml:space="preserve">ATM UNP Guaucí </v>
      </c>
      <c r="H111" s="94" t="str">
        <f>VLOOKUP(E111,VIP!$A$2:$O16865,7,FALSE)</f>
        <v>Si</v>
      </c>
      <c r="I111" s="94" t="str">
        <f>VLOOKUP(E111,VIP!$A$2:$O8830,8,FALSE)</f>
        <v>Si</v>
      </c>
      <c r="J111" s="94" t="str">
        <f>VLOOKUP(E111,VIP!$A$2:$O8780,8,FALSE)</f>
        <v>Si</v>
      </c>
      <c r="K111" s="94" t="str">
        <f>VLOOKUP(E111,VIP!$A$2:$O12354,6,0)</f>
        <v>NO</v>
      </c>
      <c r="L111" s="96" t="s">
        <v>2228</v>
      </c>
      <c r="M111" s="132" t="s">
        <v>2514</v>
      </c>
      <c r="N111" s="169" t="s">
        <v>2516</v>
      </c>
      <c r="O111" s="94" t="s">
        <v>2493</v>
      </c>
      <c r="P111" s="118"/>
      <c r="Q111" s="131">
        <v>44271.611111111109</v>
      </c>
    </row>
    <row r="112" spans="1:17" s="99" customFormat="1" ht="18" x14ac:dyDescent="0.25">
      <c r="A112" s="94" t="str">
        <f>VLOOKUP(E112,'LISTADO ATM'!$A$2:$C$901,3,0)</f>
        <v>DISTRITO NACIONAL</v>
      </c>
      <c r="B112" s="108">
        <v>335823115</v>
      </c>
      <c r="C112" s="95">
        <v>44271.432395833333</v>
      </c>
      <c r="D112" s="94" t="s">
        <v>2472</v>
      </c>
      <c r="E112" s="103">
        <v>938</v>
      </c>
      <c r="F112" s="94" t="str">
        <f>VLOOKUP(E112,VIP!$A$2:$O11943,2,0)</f>
        <v>DRBR938</v>
      </c>
      <c r="G112" s="94" t="str">
        <f>VLOOKUP(E112,'LISTADO ATM'!$A$2:$B$900,2,0)</f>
        <v xml:space="preserve">ATM Autobanco Oficina Filadelfia Plaza </v>
      </c>
      <c r="H112" s="94" t="str">
        <f>VLOOKUP(E112,VIP!$A$2:$O16864,7,FALSE)</f>
        <v>Si</v>
      </c>
      <c r="I112" s="94" t="str">
        <f>VLOOKUP(E112,VIP!$A$2:$O8829,8,FALSE)</f>
        <v>Si</v>
      </c>
      <c r="J112" s="94" t="str">
        <f>VLOOKUP(E112,VIP!$A$2:$O8779,8,FALSE)</f>
        <v>Si</v>
      </c>
      <c r="K112" s="94" t="str">
        <f>VLOOKUP(E112,VIP!$A$2:$O12353,6,0)</f>
        <v>NO</v>
      </c>
      <c r="L112" s="96" t="s">
        <v>2462</v>
      </c>
      <c r="M112" s="132" t="s">
        <v>2514</v>
      </c>
      <c r="N112" s="97" t="s">
        <v>2476</v>
      </c>
      <c r="O112" s="94" t="s">
        <v>2477</v>
      </c>
      <c r="P112" s="118"/>
      <c r="Q112" s="131">
        <v>44271.611111111109</v>
      </c>
    </row>
    <row r="113" spans="1:17" s="99" customFormat="1" ht="18" x14ac:dyDescent="0.25">
      <c r="A113" s="94" t="str">
        <f>VLOOKUP(E113,'LISTADO ATM'!$A$2:$C$901,3,0)</f>
        <v>DISTRITO NACIONAL</v>
      </c>
      <c r="B113" s="108">
        <v>335823125</v>
      </c>
      <c r="C113" s="95">
        <v>44271.434537037036</v>
      </c>
      <c r="D113" s="94" t="s">
        <v>2189</v>
      </c>
      <c r="E113" s="103">
        <v>541</v>
      </c>
      <c r="F113" s="94" t="str">
        <f>VLOOKUP(E113,VIP!$A$2:$O11942,2,0)</f>
        <v>DRBR541</v>
      </c>
      <c r="G113" s="94" t="str">
        <f>VLOOKUP(E113,'LISTADO ATM'!$A$2:$B$900,2,0)</f>
        <v xml:space="preserve">ATM Oficina Sambil II </v>
      </c>
      <c r="H113" s="94" t="str">
        <f>VLOOKUP(E113,VIP!$A$2:$O16863,7,FALSE)</f>
        <v>Si</v>
      </c>
      <c r="I113" s="94" t="str">
        <f>VLOOKUP(E113,VIP!$A$2:$O8828,8,FALSE)</f>
        <v>Si</v>
      </c>
      <c r="J113" s="94" t="str">
        <f>VLOOKUP(E113,VIP!$A$2:$O8778,8,FALSE)</f>
        <v>Si</v>
      </c>
      <c r="K113" s="94" t="str">
        <f>VLOOKUP(E113,VIP!$A$2:$O12352,6,0)</f>
        <v>SI</v>
      </c>
      <c r="L113" s="96" t="s">
        <v>2492</v>
      </c>
      <c r="M113" s="132" t="s">
        <v>2514</v>
      </c>
      <c r="N113" s="97" t="s">
        <v>2476</v>
      </c>
      <c r="O113" s="94" t="s">
        <v>2478</v>
      </c>
      <c r="P113" s="118"/>
      <c r="Q113" s="131">
        <v>44271.652777777781</v>
      </c>
    </row>
    <row r="114" spans="1:17" s="99" customFormat="1" ht="18" x14ac:dyDescent="0.25">
      <c r="A114" s="94" t="str">
        <f>VLOOKUP(E114,'LISTADO ATM'!$A$2:$C$901,3,0)</f>
        <v>ESTE</v>
      </c>
      <c r="B114" s="108">
        <v>335823136</v>
      </c>
      <c r="C114" s="95">
        <v>44271.439131944448</v>
      </c>
      <c r="D114" s="94" t="s">
        <v>2189</v>
      </c>
      <c r="E114" s="103">
        <v>117</v>
      </c>
      <c r="F114" s="94" t="str">
        <f>VLOOKUP(E114,VIP!$A$2:$O11941,2,0)</f>
        <v>DRBR117</v>
      </c>
      <c r="G114" s="94" t="str">
        <f>VLOOKUP(E114,'LISTADO ATM'!$A$2:$B$900,2,0)</f>
        <v xml:space="preserve">ATM Oficina El Seybo </v>
      </c>
      <c r="H114" s="94" t="str">
        <f>VLOOKUP(E114,VIP!$A$2:$O16862,7,FALSE)</f>
        <v>Si</v>
      </c>
      <c r="I114" s="94" t="str">
        <f>VLOOKUP(E114,VIP!$A$2:$O8827,8,FALSE)</f>
        <v>Si</v>
      </c>
      <c r="J114" s="94" t="str">
        <f>VLOOKUP(E114,VIP!$A$2:$O8777,8,FALSE)</f>
        <v>Si</v>
      </c>
      <c r="K114" s="94" t="str">
        <f>VLOOKUP(E114,VIP!$A$2:$O12351,6,0)</f>
        <v>SI</v>
      </c>
      <c r="L114" s="96" t="s">
        <v>2507</v>
      </c>
      <c r="M114" s="132" t="s">
        <v>2514</v>
      </c>
      <c r="N114" s="169" t="s">
        <v>2516</v>
      </c>
      <c r="O114" s="94" t="s">
        <v>2478</v>
      </c>
      <c r="P114" s="118"/>
      <c r="Q114" s="131">
        <v>44271.611111111109</v>
      </c>
    </row>
    <row r="115" spans="1:17" s="99" customFormat="1" ht="18" x14ac:dyDescent="0.25">
      <c r="A115" s="94" t="str">
        <f>VLOOKUP(E115,'LISTADO ATM'!$A$2:$C$901,3,0)</f>
        <v>SUR</v>
      </c>
      <c r="B115" s="108">
        <v>335823144</v>
      </c>
      <c r="C115" s="95">
        <v>44271.440775462965</v>
      </c>
      <c r="D115" s="94" t="s">
        <v>2472</v>
      </c>
      <c r="E115" s="103">
        <v>44</v>
      </c>
      <c r="F115" s="94" t="str">
        <f>VLOOKUP(E115,VIP!$A$2:$O11940,2,0)</f>
        <v>DRBR044</v>
      </c>
      <c r="G115" s="94" t="str">
        <f>VLOOKUP(E115,'LISTADO ATM'!$A$2:$B$900,2,0)</f>
        <v xml:space="preserve">ATM Oficina Pedernales </v>
      </c>
      <c r="H115" s="94" t="str">
        <f>VLOOKUP(E115,VIP!$A$2:$O16861,7,FALSE)</f>
        <v>Si</v>
      </c>
      <c r="I115" s="94" t="str">
        <f>VLOOKUP(E115,VIP!$A$2:$O8826,8,FALSE)</f>
        <v>Si</v>
      </c>
      <c r="J115" s="94" t="str">
        <f>VLOOKUP(E115,VIP!$A$2:$O8776,8,FALSE)</f>
        <v>Si</v>
      </c>
      <c r="K115" s="94" t="str">
        <f>VLOOKUP(E115,VIP!$A$2:$O12350,6,0)</f>
        <v>SI</v>
      </c>
      <c r="L115" s="96" t="s">
        <v>2430</v>
      </c>
      <c r="M115" s="132" t="s">
        <v>2514</v>
      </c>
      <c r="N115" s="97" t="s">
        <v>2476</v>
      </c>
      <c r="O115" s="94" t="s">
        <v>2477</v>
      </c>
      <c r="P115" s="118"/>
      <c r="Q115" s="131">
        <v>44271.611111111109</v>
      </c>
    </row>
    <row r="116" spans="1:17" s="99" customFormat="1" ht="18" x14ac:dyDescent="0.25">
      <c r="A116" s="94" t="e">
        <f>VLOOKUP(E116,'LISTADO ATM'!$A$2:$C$901,3,0)</f>
        <v>#N/A</v>
      </c>
      <c r="B116" s="108">
        <v>335823148</v>
      </c>
      <c r="C116" s="95">
        <v>44271.441469907404</v>
      </c>
      <c r="D116" s="94" t="s">
        <v>2472</v>
      </c>
      <c r="E116" s="103">
        <v>379</v>
      </c>
      <c r="F116" s="94" t="e">
        <f>VLOOKUP(E116,VIP!$A$2:$O11939,2,0)</f>
        <v>#N/A</v>
      </c>
      <c r="G116" s="94" t="e">
        <f>VLOOKUP(E116,'LISTADO ATM'!$A$2:$B$900,2,0)</f>
        <v>#N/A</v>
      </c>
      <c r="H116" s="94" t="e">
        <f>VLOOKUP(E116,VIP!$A$2:$O16860,7,FALSE)</f>
        <v>#N/A</v>
      </c>
      <c r="I116" s="94" t="e">
        <f>VLOOKUP(E116,VIP!$A$2:$O8825,8,FALSE)</f>
        <v>#N/A</v>
      </c>
      <c r="J116" s="94" t="e">
        <f>VLOOKUP(E116,VIP!$A$2:$O8775,8,FALSE)</f>
        <v>#N/A</v>
      </c>
      <c r="K116" s="94" t="e">
        <f>VLOOKUP(E116,VIP!$A$2:$O12349,6,0)</f>
        <v>#N/A</v>
      </c>
      <c r="L116" s="96" t="s">
        <v>2430</v>
      </c>
      <c r="M116" s="169" t="s">
        <v>2514</v>
      </c>
      <c r="N116" s="97" t="s">
        <v>2476</v>
      </c>
      <c r="O116" s="94" t="s">
        <v>2477</v>
      </c>
      <c r="P116" s="118"/>
      <c r="Q116" s="170">
        <v>44271.777083333334</v>
      </c>
    </row>
    <row r="117" spans="1:17" s="99" customFormat="1" ht="18" x14ac:dyDescent="0.25">
      <c r="A117" s="94" t="str">
        <f>VLOOKUP(E117,'LISTADO ATM'!$A$2:$C$901,3,0)</f>
        <v>SUR</v>
      </c>
      <c r="B117" s="108">
        <v>335823169</v>
      </c>
      <c r="C117" s="95">
        <v>44271.447083333333</v>
      </c>
      <c r="D117" s="94" t="s">
        <v>2472</v>
      </c>
      <c r="E117" s="103">
        <v>84</v>
      </c>
      <c r="F117" s="94" t="str">
        <f>VLOOKUP(E117,VIP!$A$2:$O11938,2,0)</f>
        <v>DRBR084</v>
      </c>
      <c r="G117" s="94" t="str">
        <f>VLOOKUP(E117,'LISTADO ATM'!$A$2:$B$900,2,0)</f>
        <v xml:space="preserve">ATM Oficina Multicentro Sirena San Cristóbal </v>
      </c>
      <c r="H117" s="94" t="str">
        <f>VLOOKUP(E117,VIP!$A$2:$O16859,7,FALSE)</f>
        <v>Si</v>
      </c>
      <c r="I117" s="94" t="str">
        <f>VLOOKUP(E117,VIP!$A$2:$O8824,8,FALSE)</f>
        <v>Si</v>
      </c>
      <c r="J117" s="94" t="str">
        <f>VLOOKUP(E117,VIP!$A$2:$O8774,8,FALSE)</f>
        <v>Si</v>
      </c>
      <c r="K117" s="94" t="str">
        <f>VLOOKUP(E117,VIP!$A$2:$O12348,6,0)</f>
        <v>SI</v>
      </c>
      <c r="L117" s="96" t="s">
        <v>2430</v>
      </c>
      <c r="M117" s="132" t="s">
        <v>2514</v>
      </c>
      <c r="N117" s="97" t="s">
        <v>2476</v>
      </c>
      <c r="O117" s="94" t="s">
        <v>2477</v>
      </c>
      <c r="P117" s="118"/>
      <c r="Q117" s="131">
        <v>44271.611111111109</v>
      </c>
    </row>
    <row r="118" spans="1:17" s="99" customFormat="1" ht="18" x14ac:dyDescent="0.25">
      <c r="A118" s="94" t="str">
        <f>VLOOKUP(E118,'LISTADO ATM'!$A$2:$C$901,3,0)</f>
        <v>DISTRITO NACIONAL</v>
      </c>
      <c r="B118" s="108">
        <v>335823219</v>
      </c>
      <c r="C118" s="95">
        <v>44271.458287037036</v>
      </c>
      <c r="D118" s="94" t="s">
        <v>2189</v>
      </c>
      <c r="E118" s="103">
        <v>327</v>
      </c>
      <c r="F118" s="94" t="str">
        <f>VLOOKUP(E118,VIP!$A$2:$O11937,2,0)</f>
        <v>DRBR327</v>
      </c>
      <c r="G118" s="94" t="str">
        <f>VLOOKUP(E118,'LISTADO ATM'!$A$2:$B$900,2,0)</f>
        <v xml:space="preserve">ATM UNP CCN (Nacional 27 de Febrero) </v>
      </c>
      <c r="H118" s="94" t="str">
        <f>VLOOKUP(E118,VIP!$A$2:$O16858,7,FALSE)</f>
        <v>Si</v>
      </c>
      <c r="I118" s="94" t="str">
        <f>VLOOKUP(E118,VIP!$A$2:$O8823,8,FALSE)</f>
        <v>Si</v>
      </c>
      <c r="J118" s="94" t="str">
        <f>VLOOKUP(E118,VIP!$A$2:$O8773,8,FALSE)</f>
        <v>Si</v>
      </c>
      <c r="K118" s="94" t="str">
        <f>VLOOKUP(E118,VIP!$A$2:$O12347,6,0)</f>
        <v>NO</v>
      </c>
      <c r="L118" s="96" t="s">
        <v>2228</v>
      </c>
      <c r="M118" s="97" t="s">
        <v>2469</v>
      </c>
      <c r="N118" s="97" t="s">
        <v>2476</v>
      </c>
      <c r="O118" s="94" t="s">
        <v>2478</v>
      </c>
      <c r="P118" s="118"/>
      <c r="Q118" s="98" t="s">
        <v>2228</v>
      </c>
    </row>
    <row r="119" spans="1:17" s="99" customFormat="1" ht="18" x14ac:dyDescent="0.25">
      <c r="A119" s="94" t="str">
        <f>VLOOKUP(E119,'LISTADO ATM'!$A$2:$C$901,3,0)</f>
        <v>NORTE</v>
      </c>
      <c r="B119" s="108">
        <v>335823270</v>
      </c>
      <c r="C119" s="95">
        <v>44271.466296296298</v>
      </c>
      <c r="D119" s="94" t="s">
        <v>2501</v>
      </c>
      <c r="E119" s="103">
        <v>40</v>
      </c>
      <c r="F119" s="94" t="str">
        <f>VLOOKUP(E119,VIP!$A$2:$O11936,2,0)</f>
        <v>DRBR040</v>
      </c>
      <c r="G119" s="94" t="str">
        <f>VLOOKUP(E119,'LISTADO ATM'!$A$2:$B$900,2,0)</f>
        <v xml:space="preserve">ATM Oficina El Puñal </v>
      </c>
      <c r="H119" s="94" t="str">
        <f>VLOOKUP(E119,VIP!$A$2:$O16857,7,FALSE)</f>
        <v>Si</v>
      </c>
      <c r="I119" s="94" t="str">
        <f>VLOOKUP(E119,VIP!$A$2:$O8822,8,FALSE)</f>
        <v>Si</v>
      </c>
      <c r="J119" s="94" t="str">
        <f>VLOOKUP(E119,VIP!$A$2:$O8772,8,FALSE)</f>
        <v>Si</v>
      </c>
      <c r="K119" s="94" t="str">
        <f>VLOOKUP(E119,VIP!$A$2:$O12346,6,0)</f>
        <v>NO</v>
      </c>
      <c r="L119" s="96" t="s">
        <v>2462</v>
      </c>
      <c r="M119" s="132" t="s">
        <v>2514</v>
      </c>
      <c r="N119" s="169" t="s">
        <v>2516</v>
      </c>
      <c r="O119" s="94" t="s">
        <v>2502</v>
      </c>
      <c r="P119" s="118"/>
      <c r="Q119" s="131">
        <v>44271.611111111109</v>
      </c>
    </row>
    <row r="120" spans="1:17" s="99" customFormat="1" ht="18" x14ac:dyDescent="0.25">
      <c r="A120" s="94" t="str">
        <f>VLOOKUP(E120,'LISTADO ATM'!$A$2:$C$901,3,0)</f>
        <v>DISTRITO NACIONAL</v>
      </c>
      <c r="B120" s="108">
        <v>335823373</v>
      </c>
      <c r="C120" s="95">
        <v>44271.495289351849</v>
      </c>
      <c r="D120" s="94" t="s">
        <v>2189</v>
      </c>
      <c r="E120" s="103">
        <v>835</v>
      </c>
      <c r="F120" s="94" t="str">
        <f>VLOOKUP(E120,VIP!$A$2:$O11983,2,0)</f>
        <v>DRBR835</v>
      </c>
      <c r="G120" s="94" t="str">
        <f>VLOOKUP(E120,'LISTADO ATM'!$A$2:$B$900,2,0)</f>
        <v xml:space="preserve">ATM UNP Megacentro </v>
      </c>
      <c r="H120" s="94" t="str">
        <f>VLOOKUP(E120,VIP!$A$2:$O16904,7,FALSE)</f>
        <v>Si</v>
      </c>
      <c r="I120" s="94" t="str">
        <f>VLOOKUP(E120,VIP!$A$2:$O8869,8,FALSE)</f>
        <v>Si</v>
      </c>
      <c r="J120" s="94" t="str">
        <f>VLOOKUP(E120,VIP!$A$2:$O8819,8,FALSE)</f>
        <v>Si</v>
      </c>
      <c r="K120" s="94" t="str">
        <f>VLOOKUP(E120,VIP!$A$2:$O12393,6,0)</f>
        <v>SI</v>
      </c>
      <c r="L120" s="96" t="s">
        <v>2492</v>
      </c>
      <c r="M120" s="97" t="s">
        <v>2469</v>
      </c>
      <c r="N120" s="97" t="s">
        <v>2500</v>
      </c>
      <c r="O120" s="94" t="s">
        <v>2478</v>
      </c>
      <c r="P120" s="118"/>
      <c r="Q120" s="98" t="s">
        <v>2492</v>
      </c>
    </row>
    <row r="121" spans="1:17" s="99" customFormat="1" ht="18" x14ac:dyDescent="0.25">
      <c r="A121" s="94" t="str">
        <f>VLOOKUP(E121,'LISTADO ATM'!$A$2:$C$901,3,0)</f>
        <v>ESTE</v>
      </c>
      <c r="B121" s="108">
        <v>335823392</v>
      </c>
      <c r="C121" s="95">
        <v>44271.501909722225</v>
      </c>
      <c r="D121" s="94" t="s">
        <v>2189</v>
      </c>
      <c r="E121" s="103">
        <v>899</v>
      </c>
      <c r="F121" s="94" t="str">
        <f>VLOOKUP(E121,VIP!$A$2:$O11982,2,0)</f>
        <v>DRBR899</v>
      </c>
      <c r="G121" s="94" t="str">
        <f>VLOOKUP(E121,'LISTADO ATM'!$A$2:$B$900,2,0)</f>
        <v xml:space="preserve">ATM Oficina Punta Cana </v>
      </c>
      <c r="H121" s="94" t="str">
        <f>VLOOKUP(E121,VIP!$A$2:$O16903,7,FALSE)</f>
        <v>Si</v>
      </c>
      <c r="I121" s="94" t="str">
        <f>VLOOKUP(E121,VIP!$A$2:$O8868,8,FALSE)</f>
        <v>Si</v>
      </c>
      <c r="J121" s="94" t="str">
        <f>VLOOKUP(E121,VIP!$A$2:$O8818,8,FALSE)</f>
        <v>Si</v>
      </c>
      <c r="K121" s="94" t="str">
        <f>VLOOKUP(E121,VIP!$A$2:$O12392,6,0)</f>
        <v>NO</v>
      </c>
      <c r="L121" s="96" t="s">
        <v>2228</v>
      </c>
      <c r="M121" s="97" t="s">
        <v>2469</v>
      </c>
      <c r="N121" s="97" t="s">
        <v>2500</v>
      </c>
      <c r="O121" s="94" t="s">
        <v>2478</v>
      </c>
      <c r="P121" s="118"/>
      <c r="Q121" s="98" t="s">
        <v>2228</v>
      </c>
    </row>
    <row r="122" spans="1:17" s="99" customFormat="1" ht="18" x14ac:dyDescent="0.25">
      <c r="A122" s="94" t="str">
        <f>VLOOKUP(E122,'LISTADO ATM'!$A$2:$C$901,3,0)</f>
        <v>DISTRITO NACIONAL</v>
      </c>
      <c r="B122" s="108">
        <v>335823410</v>
      </c>
      <c r="C122" s="95">
        <v>44271.504328703704</v>
      </c>
      <c r="D122" s="94" t="s">
        <v>2501</v>
      </c>
      <c r="E122" s="103">
        <v>231</v>
      </c>
      <c r="F122" s="94" t="str">
        <f>VLOOKUP(E122,VIP!$A$2:$O11981,2,0)</f>
        <v>DRBR231</v>
      </c>
      <c r="G122" s="94" t="str">
        <f>VLOOKUP(E122,'LISTADO ATM'!$A$2:$B$900,2,0)</f>
        <v xml:space="preserve">ATM Oficina Zona Oriental </v>
      </c>
      <c r="H122" s="94" t="str">
        <f>VLOOKUP(E122,VIP!$A$2:$O16902,7,FALSE)</f>
        <v>Si</v>
      </c>
      <c r="I122" s="94" t="str">
        <f>VLOOKUP(E122,VIP!$A$2:$O8867,8,FALSE)</f>
        <v>Si</v>
      </c>
      <c r="J122" s="94" t="str">
        <f>VLOOKUP(E122,VIP!$A$2:$O8817,8,FALSE)</f>
        <v>Si</v>
      </c>
      <c r="K122" s="94" t="str">
        <f>VLOOKUP(E122,VIP!$A$2:$O12391,6,0)</f>
        <v>SI</v>
      </c>
      <c r="L122" s="96" t="s">
        <v>2430</v>
      </c>
      <c r="M122" s="97" t="s">
        <v>2469</v>
      </c>
      <c r="N122" s="97" t="s">
        <v>2476</v>
      </c>
      <c r="O122" s="94" t="s">
        <v>2502</v>
      </c>
      <c r="P122" s="118"/>
      <c r="Q122" s="98" t="s">
        <v>2430</v>
      </c>
    </row>
    <row r="123" spans="1:17" s="99" customFormat="1" ht="18" x14ac:dyDescent="0.25">
      <c r="A123" s="94" t="str">
        <f>VLOOKUP(E123,'LISTADO ATM'!$A$2:$C$901,3,0)</f>
        <v>ESTE</v>
      </c>
      <c r="B123" s="108">
        <v>335823436</v>
      </c>
      <c r="C123" s="95">
        <v>44271.510636574072</v>
      </c>
      <c r="D123" s="94" t="s">
        <v>2189</v>
      </c>
      <c r="E123" s="103">
        <v>963</v>
      </c>
      <c r="F123" s="94" t="str">
        <f>VLOOKUP(E123,VIP!$A$2:$O11980,2,0)</f>
        <v>DRBR963</v>
      </c>
      <c r="G123" s="94" t="str">
        <f>VLOOKUP(E123,'LISTADO ATM'!$A$2:$B$900,2,0)</f>
        <v xml:space="preserve">ATM Multiplaza La Romana </v>
      </c>
      <c r="H123" s="94" t="str">
        <f>VLOOKUP(E123,VIP!$A$2:$O16901,7,FALSE)</f>
        <v>Si</v>
      </c>
      <c r="I123" s="94" t="str">
        <f>VLOOKUP(E123,VIP!$A$2:$O8866,8,FALSE)</f>
        <v>Si</v>
      </c>
      <c r="J123" s="94" t="str">
        <f>VLOOKUP(E123,VIP!$A$2:$O8816,8,FALSE)</f>
        <v>Si</v>
      </c>
      <c r="K123" s="94" t="str">
        <f>VLOOKUP(E123,VIP!$A$2:$O12390,6,0)</f>
        <v>NO</v>
      </c>
      <c r="L123" s="96" t="s">
        <v>2228</v>
      </c>
      <c r="M123" s="97" t="s">
        <v>2469</v>
      </c>
      <c r="N123" s="97" t="s">
        <v>2500</v>
      </c>
      <c r="O123" s="94" t="s">
        <v>2478</v>
      </c>
      <c r="P123" s="118"/>
      <c r="Q123" s="98" t="s">
        <v>2228</v>
      </c>
    </row>
    <row r="124" spans="1:17" s="99" customFormat="1" ht="18" x14ac:dyDescent="0.25">
      <c r="A124" s="94" t="str">
        <f>VLOOKUP(E124,'LISTADO ATM'!$A$2:$C$901,3,0)</f>
        <v>ESTE</v>
      </c>
      <c r="B124" s="108">
        <v>335823441</v>
      </c>
      <c r="C124" s="95">
        <v>44271.512395833335</v>
      </c>
      <c r="D124" s="94" t="s">
        <v>2189</v>
      </c>
      <c r="E124" s="103">
        <v>867</v>
      </c>
      <c r="F124" s="94" t="str">
        <f>VLOOKUP(E124,VIP!$A$2:$O11979,2,0)</f>
        <v>DRBR867</v>
      </c>
      <c r="G124" s="94" t="str">
        <f>VLOOKUP(E124,'LISTADO ATM'!$A$2:$B$900,2,0)</f>
        <v xml:space="preserve">ATM Estación Combustible Autopista El Coral </v>
      </c>
      <c r="H124" s="94" t="str">
        <f>VLOOKUP(E124,VIP!$A$2:$O16900,7,FALSE)</f>
        <v>Si</v>
      </c>
      <c r="I124" s="94" t="str">
        <f>VLOOKUP(E124,VIP!$A$2:$O8865,8,FALSE)</f>
        <v>Si</v>
      </c>
      <c r="J124" s="94" t="str">
        <f>VLOOKUP(E124,VIP!$A$2:$O8815,8,FALSE)</f>
        <v>Si</v>
      </c>
      <c r="K124" s="94" t="str">
        <f>VLOOKUP(E124,VIP!$A$2:$O12389,6,0)</f>
        <v>NO</v>
      </c>
      <c r="L124" s="96" t="s">
        <v>2492</v>
      </c>
      <c r="M124" s="97" t="s">
        <v>2469</v>
      </c>
      <c r="N124" s="97" t="s">
        <v>2476</v>
      </c>
      <c r="O124" s="94" t="s">
        <v>2478</v>
      </c>
      <c r="P124" s="118"/>
      <c r="Q124" s="98" t="s">
        <v>2492</v>
      </c>
    </row>
    <row r="125" spans="1:17" s="99" customFormat="1" ht="18" x14ac:dyDescent="0.25">
      <c r="A125" s="94" t="str">
        <f>VLOOKUP(E125,'LISTADO ATM'!$A$2:$C$901,3,0)</f>
        <v>NORTE</v>
      </c>
      <c r="B125" s="108">
        <v>335823450</v>
      </c>
      <c r="C125" s="95">
        <v>44271.517962962964</v>
      </c>
      <c r="D125" s="94" t="s">
        <v>2501</v>
      </c>
      <c r="E125" s="103">
        <v>500</v>
      </c>
      <c r="F125" s="94" t="str">
        <f>VLOOKUP(E125,VIP!$A$2:$O11990,2,0)</f>
        <v>DRBR500</v>
      </c>
      <c r="G125" s="94" t="str">
        <f>VLOOKUP(E125,'LISTADO ATM'!$A$2:$B$900,2,0)</f>
        <v xml:space="preserve">ATM UNP Cutupú </v>
      </c>
      <c r="H125" s="94" t="str">
        <f>VLOOKUP(E125,VIP!$A$2:$O16911,7,FALSE)</f>
        <v>Si</v>
      </c>
      <c r="I125" s="94" t="str">
        <f>VLOOKUP(E125,VIP!$A$2:$O8876,8,FALSE)</f>
        <v>Si</v>
      </c>
      <c r="J125" s="94" t="str">
        <f>VLOOKUP(E125,VIP!$A$2:$O8826,8,FALSE)</f>
        <v>Si</v>
      </c>
      <c r="K125" s="94" t="str">
        <f>VLOOKUP(E125,VIP!$A$2:$O12400,6,0)</f>
        <v>NO</v>
      </c>
      <c r="L125" s="96" t="s">
        <v>2521</v>
      </c>
      <c r="M125" s="132" t="s">
        <v>2514</v>
      </c>
      <c r="N125" s="169" t="s">
        <v>2516</v>
      </c>
      <c r="O125" s="94" t="s">
        <v>2520</v>
      </c>
      <c r="P125" s="169" t="s">
        <v>2522</v>
      </c>
      <c r="Q125" s="131" t="s">
        <v>2521</v>
      </c>
    </row>
    <row r="126" spans="1:17" s="99" customFormat="1" ht="18" x14ac:dyDescent="0.25">
      <c r="A126" s="94" t="str">
        <f>VLOOKUP(E126,'LISTADO ATM'!$A$2:$C$901,3,0)</f>
        <v>DISTRITO NACIONAL</v>
      </c>
      <c r="B126" s="108">
        <v>335823457</v>
      </c>
      <c r="C126" s="95">
        <v>44271.519293981481</v>
      </c>
      <c r="D126" s="94" t="s">
        <v>2501</v>
      </c>
      <c r="E126" s="103">
        <v>225</v>
      </c>
      <c r="F126" s="94" t="str">
        <f>VLOOKUP(E126,VIP!$A$2:$O11989,2,0)</f>
        <v>DRBR225</v>
      </c>
      <c r="G126" s="94" t="str">
        <f>VLOOKUP(E126,'LISTADO ATM'!$A$2:$B$900,2,0)</f>
        <v xml:space="preserve">ATM S/M Nacional Arroyo Hondo </v>
      </c>
      <c r="H126" s="94" t="str">
        <f>VLOOKUP(E126,VIP!$A$2:$O16910,7,FALSE)</f>
        <v>Si</v>
      </c>
      <c r="I126" s="94" t="str">
        <f>VLOOKUP(E126,VIP!$A$2:$O8875,8,FALSE)</f>
        <v>Si</v>
      </c>
      <c r="J126" s="94" t="str">
        <f>VLOOKUP(E126,VIP!$A$2:$O8825,8,FALSE)</f>
        <v>Si</v>
      </c>
      <c r="K126" s="94" t="str">
        <f>VLOOKUP(E126,VIP!$A$2:$O12399,6,0)</f>
        <v>NO</v>
      </c>
      <c r="L126" s="96" t="s">
        <v>2521</v>
      </c>
      <c r="M126" s="132" t="s">
        <v>2514</v>
      </c>
      <c r="N126" s="169" t="s">
        <v>2516</v>
      </c>
      <c r="O126" s="94" t="s">
        <v>2520</v>
      </c>
      <c r="P126" s="169" t="s">
        <v>2522</v>
      </c>
      <c r="Q126" s="131" t="s">
        <v>2521</v>
      </c>
    </row>
    <row r="127" spans="1:17" s="99" customFormat="1" ht="18" x14ac:dyDescent="0.25">
      <c r="A127" s="94" t="str">
        <f>VLOOKUP(E127,'LISTADO ATM'!$A$2:$C$901,3,0)</f>
        <v>NORTE</v>
      </c>
      <c r="B127" s="108">
        <v>335823460</v>
      </c>
      <c r="C127" s="95">
        <v>44271.521134259259</v>
      </c>
      <c r="D127" s="94" t="s">
        <v>2501</v>
      </c>
      <c r="E127" s="103">
        <v>807</v>
      </c>
      <c r="F127" s="94" t="str">
        <f>VLOOKUP(E127,VIP!$A$2:$O11988,2,0)</f>
        <v>DRBR207</v>
      </c>
      <c r="G127" s="94" t="str">
        <f>VLOOKUP(E127,'LISTADO ATM'!$A$2:$B$900,2,0)</f>
        <v xml:space="preserve">ATM S/M Morel (Mao) </v>
      </c>
      <c r="H127" s="94" t="str">
        <f>VLOOKUP(E127,VIP!$A$2:$O16909,7,FALSE)</f>
        <v>Si</v>
      </c>
      <c r="I127" s="94" t="str">
        <f>VLOOKUP(E127,VIP!$A$2:$O8874,8,FALSE)</f>
        <v>Si</v>
      </c>
      <c r="J127" s="94" t="str">
        <f>VLOOKUP(E127,VIP!$A$2:$O8824,8,FALSE)</f>
        <v>Si</v>
      </c>
      <c r="K127" s="94" t="str">
        <f>VLOOKUP(E127,VIP!$A$2:$O12398,6,0)</f>
        <v>SI</v>
      </c>
      <c r="L127" s="96" t="s">
        <v>2521</v>
      </c>
      <c r="M127" s="132" t="s">
        <v>2514</v>
      </c>
      <c r="N127" s="169" t="s">
        <v>2516</v>
      </c>
      <c r="O127" s="94" t="s">
        <v>2520</v>
      </c>
      <c r="P127" s="169" t="s">
        <v>2522</v>
      </c>
      <c r="Q127" s="131" t="s">
        <v>2521</v>
      </c>
    </row>
    <row r="128" spans="1:17" s="99" customFormat="1" ht="18" x14ac:dyDescent="0.25">
      <c r="A128" s="94" t="str">
        <f>VLOOKUP(E128,'LISTADO ATM'!$A$2:$C$901,3,0)</f>
        <v>DISTRITO NACIONAL</v>
      </c>
      <c r="B128" s="108">
        <v>335823468</v>
      </c>
      <c r="C128" s="95">
        <v>44271.522523148145</v>
      </c>
      <c r="D128" s="94" t="s">
        <v>2189</v>
      </c>
      <c r="E128" s="103">
        <v>487</v>
      </c>
      <c r="F128" s="94" t="str">
        <f>VLOOKUP(E128,VIP!$A$2:$O11978,2,0)</f>
        <v>DRBR487</v>
      </c>
      <c r="G128" s="94" t="str">
        <f>VLOOKUP(E128,'LISTADO ATM'!$A$2:$B$900,2,0)</f>
        <v xml:space="preserve">ATM Olé Hainamosa </v>
      </c>
      <c r="H128" s="94" t="str">
        <f>VLOOKUP(E128,VIP!$A$2:$O16899,7,FALSE)</f>
        <v>Si</v>
      </c>
      <c r="I128" s="94" t="str">
        <f>VLOOKUP(E128,VIP!$A$2:$O8864,8,FALSE)</f>
        <v>Si</v>
      </c>
      <c r="J128" s="94" t="str">
        <f>VLOOKUP(E128,VIP!$A$2:$O8814,8,FALSE)</f>
        <v>Si</v>
      </c>
      <c r="K128" s="94" t="str">
        <f>VLOOKUP(E128,VIP!$A$2:$O12388,6,0)</f>
        <v>SI</v>
      </c>
      <c r="L128" s="96" t="s">
        <v>2228</v>
      </c>
      <c r="M128" s="97" t="s">
        <v>2469</v>
      </c>
      <c r="N128" s="97" t="s">
        <v>2476</v>
      </c>
      <c r="O128" s="94" t="s">
        <v>2478</v>
      </c>
      <c r="P128" s="118"/>
      <c r="Q128" s="98" t="s">
        <v>2228</v>
      </c>
    </row>
    <row r="129" spans="1:17" s="99" customFormat="1" ht="18" x14ac:dyDescent="0.25">
      <c r="A129" s="94" t="str">
        <f>VLOOKUP(E129,'LISTADO ATM'!$A$2:$C$901,3,0)</f>
        <v>NORTE</v>
      </c>
      <c r="B129" s="108">
        <v>335823472</v>
      </c>
      <c r="C129" s="95">
        <v>44271.524918981479</v>
      </c>
      <c r="D129" s="94" t="s">
        <v>2189</v>
      </c>
      <c r="E129" s="103">
        <v>172</v>
      </c>
      <c r="F129" s="94" t="str">
        <f>VLOOKUP(E129,VIP!$A$2:$O11977,2,0)</f>
        <v>DRBR172</v>
      </c>
      <c r="G129" s="94" t="str">
        <f>VLOOKUP(E129,'LISTADO ATM'!$A$2:$B$900,2,0)</f>
        <v xml:space="preserve">ATM UNP Guaucí </v>
      </c>
      <c r="H129" s="94" t="str">
        <f>VLOOKUP(E129,VIP!$A$2:$O16898,7,FALSE)</f>
        <v>Si</v>
      </c>
      <c r="I129" s="94" t="str">
        <f>VLOOKUP(E129,VIP!$A$2:$O8863,8,FALSE)</f>
        <v>Si</v>
      </c>
      <c r="J129" s="94" t="str">
        <f>VLOOKUP(E129,VIP!$A$2:$O8813,8,FALSE)</f>
        <v>Si</v>
      </c>
      <c r="K129" s="94" t="str">
        <f>VLOOKUP(E129,VIP!$A$2:$O12387,6,0)</f>
        <v>NO</v>
      </c>
      <c r="L129" s="96" t="s">
        <v>2254</v>
      </c>
      <c r="M129" s="132" t="s">
        <v>2514</v>
      </c>
      <c r="N129" s="169" t="s">
        <v>2516</v>
      </c>
      <c r="O129" s="94" t="s">
        <v>2519</v>
      </c>
      <c r="P129" s="118"/>
      <c r="Q129" s="170">
        <v>44271.682638888888</v>
      </c>
    </row>
    <row r="130" spans="1:17" s="99" customFormat="1" ht="18" x14ac:dyDescent="0.25">
      <c r="A130" s="94" t="str">
        <f>VLOOKUP(E130,'LISTADO ATM'!$A$2:$C$901,3,0)</f>
        <v>NORTE</v>
      </c>
      <c r="B130" s="108">
        <v>335823474</v>
      </c>
      <c r="C130" s="95">
        <v>44271.52542824074</v>
      </c>
      <c r="D130" s="94" t="s">
        <v>2190</v>
      </c>
      <c r="E130" s="103">
        <v>181</v>
      </c>
      <c r="F130" s="94" t="str">
        <f>VLOOKUP(E130,VIP!$A$2:$O11976,2,0)</f>
        <v>DRBR181</v>
      </c>
      <c r="G130" s="94" t="str">
        <f>VLOOKUP(E130,'LISTADO ATM'!$A$2:$B$900,2,0)</f>
        <v xml:space="preserve">ATM Oficina Sabaneta </v>
      </c>
      <c r="H130" s="94" t="str">
        <f>VLOOKUP(E130,VIP!$A$2:$O16897,7,FALSE)</f>
        <v>Si</v>
      </c>
      <c r="I130" s="94" t="str">
        <f>VLOOKUP(E130,VIP!$A$2:$O8862,8,FALSE)</f>
        <v>Si</v>
      </c>
      <c r="J130" s="94" t="str">
        <f>VLOOKUP(E130,VIP!$A$2:$O8812,8,FALSE)</f>
        <v>Si</v>
      </c>
      <c r="K130" s="94" t="str">
        <f>VLOOKUP(E130,VIP!$A$2:$O12386,6,0)</f>
        <v>SI</v>
      </c>
      <c r="L130" s="96" t="s">
        <v>2228</v>
      </c>
      <c r="M130" s="169" t="s">
        <v>2514</v>
      </c>
      <c r="N130" s="97" t="s">
        <v>2476</v>
      </c>
      <c r="O130" s="94" t="s">
        <v>2519</v>
      </c>
      <c r="P130" s="118"/>
      <c r="Q130" s="170">
        <v>44271.763194444444</v>
      </c>
    </row>
    <row r="131" spans="1:17" s="99" customFormat="1" ht="18" x14ac:dyDescent="0.25">
      <c r="A131" s="94" t="str">
        <f>VLOOKUP(E131,'LISTADO ATM'!$A$2:$C$901,3,0)</f>
        <v>DISTRITO NACIONAL</v>
      </c>
      <c r="B131" s="108">
        <v>335823478</v>
      </c>
      <c r="C131" s="95">
        <v>44271.528124999997</v>
      </c>
      <c r="D131" s="94" t="s">
        <v>2189</v>
      </c>
      <c r="E131" s="103">
        <v>522</v>
      </c>
      <c r="F131" s="94" t="str">
        <f>VLOOKUP(E131,VIP!$A$2:$O11975,2,0)</f>
        <v>DRBR522</v>
      </c>
      <c r="G131" s="94" t="str">
        <f>VLOOKUP(E131,'LISTADO ATM'!$A$2:$B$900,2,0)</f>
        <v xml:space="preserve">ATM Oficina Galería 360 </v>
      </c>
      <c r="H131" s="94" t="str">
        <f>VLOOKUP(E131,VIP!$A$2:$O16896,7,FALSE)</f>
        <v>Si</v>
      </c>
      <c r="I131" s="94" t="str">
        <f>VLOOKUP(E131,VIP!$A$2:$O8861,8,FALSE)</f>
        <v>Si</v>
      </c>
      <c r="J131" s="94" t="str">
        <f>VLOOKUP(E131,VIP!$A$2:$O8811,8,FALSE)</f>
        <v>Si</v>
      </c>
      <c r="K131" s="94" t="str">
        <f>VLOOKUP(E131,VIP!$A$2:$O12385,6,0)</f>
        <v>SI</v>
      </c>
      <c r="L131" s="96" t="s">
        <v>2228</v>
      </c>
      <c r="M131" s="97" t="s">
        <v>2469</v>
      </c>
      <c r="N131" s="97" t="s">
        <v>2476</v>
      </c>
      <c r="O131" s="94" t="s">
        <v>2478</v>
      </c>
      <c r="P131" s="118"/>
      <c r="Q131" s="98" t="s">
        <v>2228</v>
      </c>
    </row>
    <row r="132" spans="1:17" s="99" customFormat="1" ht="18" x14ac:dyDescent="0.25">
      <c r="A132" s="94" t="str">
        <f>VLOOKUP(E132,'LISTADO ATM'!$A$2:$C$901,3,0)</f>
        <v>ESTE</v>
      </c>
      <c r="B132" s="108">
        <v>335823479</v>
      </c>
      <c r="C132" s="95">
        <v>44271.528854166667</v>
      </c>
      <c r="D132" s="94" t="s">
        <v>2189</v>
      </c>
      <c r="E132" s="103">
        <v>776</v>
      </c>
      <c r="F132" s="94" t="str">
        <f>VLOOKUP(E132,VIP!$A$2:$O11974,2,0)</f>
        <v>DRBR03D</v>
      </c>
      <c r="G132" s="94" t="str">
        <f>VLOOKUP(E132,'LISTADO ATM'!$A$2:$B$900,2,0)</f>
        <v xml:space="preserve">ATM Oficina Monte Plata </v>
      </c>
      <c r="H132" s="94" t="str">
        <f>VLOOKUP(E132,VIP!$A$2:$O16895,7,FALSE)</f>
        <v>Si</v>
      </c>
      <c r="I132" s="94" t="str">
        <f>VLOOKUP(E132,VIP!$A$2:$O8860,8,FALSE)</f>
        <v>Si</v>
      </c>
      <c r="J132" s="94" t="str">
        <f>VLOOKUP(E132,VIP!$A$2:$O8810,8,FALSE)</f>
        <v>Si</v>
      </c>
      <c r="K132" s="94" t="str">
        <f>VLOOKUP(E132,VIP!$A$2:$O12384,6,0)</f>
        <v>SI</v>
      </c>
      <c r="L132" s="96" t="s">
        <v>2228</v>
      </c>
      <c r="M132" s="169" t="s">
        <v>2514</v>
      </c>
      <c r="N132" s="97" t="s">
        <v>2476</v>
      </c>
      <c r="O132" s="94" t="s">
        <v>2478</v>
      </c>
      <c r="P132" s="118"/>
      <c r="Q132" s="170">
        <v>44271.76458333333</v>
      </c>
    </row>
    <row r="133" spans="1:17" s="99" customFormat="1" ht="18" x14ac:dyDescent="0.25">
      <c r="A133" s="94" t="str">
        <f>VLOOKUP(E133,'LISTADO ATM'!$A$2:$C$901,3,0)</f>
        <v>DISTRITO NACIONAL</v>
      </c>
      <c r="B133" s="108">
        <v>335823484</v>
      </c>
      <c r="C133" s="95">
        <v>44271.530497685184</v>
      </c>
      <c r="D133" s="94" t="s">
        <v>2189</v>
      </c>
      <c r="E133" s="103">
        <v>517</v>
      </c>
      <c r="F133" s="94" t="str">
        <f>VLOOKUP(E133,VIP!$A$2:$O11973,2,0)</f>
        <v>DRBR517</v>
      </c>
      <c r="G133" s="94" t="str">
        <f>VLOOKUP(E133,'LISTADO ATM'!$A$2:$B$900,2,0)</f>
        <v xml:space="preserve">ATM Autobanco Oficina Sans Soucí </v>
      </c>
      <c r="H133" s="94" t="str">
        <f>VLOOKUP(E133,VIP!$A$2:$O16894,7,FALSE)</f>
        <v>Si</v>
      </c>
      <c r="I133" s="94" t="str">
        <f>VLOOKUP(E133,VIP!$A$2:$O8859,8,FALSE)</f>
        <v>Si</v>
      </c>
      <c r="J133" s="94" t="str">
        <f>VLOOKUP(E133,VIP!$A$2:$O8809,8,FALSE)</f>
        <v>Si</v>
      </c>
      <c r="K133" s="94" t="str">
        <f>VLOOKUP(E133,VIP!$A$2:$O12383,6,0)</f>
        <v>SI</v>
      </c>
      <c r="L133" s="96" t="s">
        <v>2228</v>
      </c>
      <c r="M133" s="97" t="s">
        <v>2469</v>
      </c>
      <c r="N133" s="97" t="s">
        <v>2476</v>
      </c>
      <c r="O133" s="94" t="s">
        <v>2478</v>
      </c>
      <c r="P133" s="118"/>
      <c r="Q133" s="98" t="s">
        <v>2228</v>
      </c>
    </row>
    <row r="134" spans="1:17" s="99" customFormat="1" ht="18" x14ac:dyDescent="0.25">
      <c r="A134" s="94" t="str">
        <f>VLOOKUP(E134,'LISTADO ATM'!$A$2:$C$901,3,0)</f>
        <v>NORTE</v>
      </c>
      <c r="B134" s="108">
        <v>335823486</v>
      </c>
      <c r="C134" s="95">
        <v>44271.531180555554</v>
      </c>
      <c r="D134" s="94" t="s">
        <v>2190</v>
      </c>
      <c r="E134" s="103">
        <v>689</v>
      </c>
      <c r="F134" s="94" t="str">
        <f>VLOOKUP(E134,VIP!$A$2:$O11972,2,0)</f>
        <v>DRBR689</v>
      </c>
      <c r="G134" s="94" t="str">
        <f>VLOOKUP(E134,'LISTADO ATM'!$A$2:$B$900,2,0)</f>
        <v>ATM Eco Petroleo Villa Gonzalez</v>
      </c>
      <c r="H134" s="94" t="str">
        <f>VLOOKUP(E134,VIP!$A$2:$O16893,7,FALSE)</f>
        <v>NO</v>
      </c>
      <c r="I134" s="94" t="str">
        <f>VLOOKUP(E134,VIP!$A$2:$O8858,8,FALSE)</f>
        <v>NO</v>
      </c>
      <c r="J134" s="94" t="str">
        <f>VLOOKUP(E134,VIP!$A$2:$O8808,8,FALSE)</f>
        <v>NO</v>
      </c>
      <c r="K134" s="94" t="str">
        <f>VLOOKUP(E134,VIP!$A$2:$O12382,6,0)</f>
        <v>NO</v>
      </c>
      <c r="L134" s="96" t="s">
        <v>2254</v>
      </c>
      <c r="M134" s="97" t="s">
        <v>2469</v>
      </c>
      <c r="N134" s="97" t="s">
        <v>2476</v>
      </c>
      <c r="O134" s="94" t="s">
        <v>2519</v>
      </c>
      <c r="P134" s="118"/>
      <c r="Q134" s="98" t="s">
        <v>2254</v>
      </c>
    </row>
    <row r="135" spans="1:17" s="99" customFormat="1" ht="18" x14ac:dyDescent="0.25">
      <c r="A135" s="94" t="str">
        <f>VLOOKUP(E135,'LISTADO ATM'!$A$2:$C$901,3,0)</f>
        <v>DISTRITO NACIONAL</v>
      </c>
      <c r="B135" s="108">
        <v>335823491</v>
      </c>
      <c r="C135" s="95">
        <v>44271.532569444447</v>
      </c>
      <c r="D135" s="94" t="s">
        <v>2189</v>
      </c>
      <c r="E135" s="103">
        <v>744</v>
      </c>
      <c r="F135" s="94" t="str">
        <f>VLOOKUP(E135,VIP!$A$2:$O11971,2,0)</f>
        <v>DRBR289</v>
      </c>
      <c r="G135" s="94" t="str">
        <f>VLOOKUP(E135,'LISTADO ATM'!$A$2:$B$900,2,0)</f>
        <v xml:space="preserve">ATM Multicentro La Sirena Venezuela </v>
      </c>
      <c r="H135" s="94" t="str">
        <f>VLOOKUP(E135,VIP!$A$2:$O16892,7,FALSE)</f>
        <v>Si</v>
      </c>
      <c r="I135" s="94" t="str">
        <f>VLOOKUP(E135,VIP!$A$2:$O8857,8,FALSE)</f>
        <v>Si</v>
      </c>
      <c r="J135" s="94" t="str">
        <f>VLOOKUP(E135,VIP!$A$2:$O8807,8,FALSE)</f>
        <v>Si</v>
      </c>
      <c r="K135" s="94" t="str">
        <f>VLOOKUP(E135,VIP!$A$2:$O12381,6,0)</f>
        <v>SI</v>
      </c>
      <c r="L135" s="96" t="s">
        <v>2254</v>
      </c>
      <c r="M135" s="97" t="s">
        <v>2469</v>
      </c>
      <c r="N135" s="97" t="s">
        <v>2476</v>
      </c>
      <c r="O135" s="94" t="s">
        <v>2478</v>
      </c>
      <c r="P135" s="118"/>
      <c r="Q135" s="98" t="s">
        <v>2254</v>
      </c>
    </row>
    <row r="136" spans="1:17" s="99" customFormat="1" ht="18" x14ac:dyDescent="0.25">
      <c r="A136" s="94" t="str">
        <f>VLOOKUP(E136,'LISTADO ATM'!$A$2:$C$901,3,0)</f>
        <v>DISTRITO NACIONAL</v>
      </c>
      <c r="B136" s="108">
        <v>335823492</v>
      </c>
      <c r="C136" s="95">
        <v>44271.533148148148</v>
      </c>
      <c r="D136" s="94" t="s">
        <v>2189</v>
      </c>
      <c r="E136" s="103">
        <v>823</v>
      </c>
      <c r="F136" s="94" t="str">
        <f>VLOOKUP(E136,VIP!$A$2:$O11970,2,0)</f>
        <v>DRBR823</v>
      </c>
      <c r="G136" s="94" t="str">
        <f>VLOOKUP(E136,'LISTADO ATM'!$A$2:$B$900,2,0)</f>
        <v xml:space="preserve">ATM UNP El Carril (Haina) </v>
      </c>
      <c r="H136" s="94" t="str">
        <f>VLOOKUP(E136,VIP!$A$2:$O16891,7,FALSE)</f>
        <v>Si</v>
      </c>
      <c r="I136" s="94" t="str">
        <f>VLOOKUP(E136,VIP!$A$2:$O8856,8,FALSE)</f>
        <v>Si</v>
      </c>
      <c r="J136" s="94" t="str">
        <f>VLOOKUP(E136,VIP!$A$2:$O8806,8,FALSE)</f>
        <v>Si</v>
      </c>
      <c r="K136" s="94" t="str">
        <f>VLOOKUP(E136,VIP!$A$2:$O12380,6,0)</f>
        <v>NO</v>
      </c>
      <c r="L136" s="96" t="s">
        <v>2228</v>
      </c>
      <c r="M136" s="169" t="s">
        <v>2514</v>
      </c>
      <c r="N136" s="97" t="s">
        <v>2500</v>
      </c>
      <c r="O136" s="94" t="s">
        <v>2478</v>
      </c>
      <c r="P136" s="118"/>
      <c r="Q136" s="170">
        <v>44271.762499999997</v>
      </c>
    </row>
    <row r="137" spans="1:17" s="99" customFormat="1" ht="18" x14ac:dyDescent="0.25">
      <c r="A137" s="94" t="str">
        <f>VLOOKUP(E137,'LISTADO ATM'!$A$2:$C$901,3,0)</f>
        <v>DISTRITO NACIONAL</v>
      </c>
      <c r="B137" s="108">
        <v>335823493</v>
      </c>
      <c r="C137" s="95">
        <v>44271.533472222225</v>
      </c>
      <c r="D137" s="94" t="s">
        <v>2189</v>
      </c>
      <c r="E137" s="103">
        <v>146</v>
      </c>
      <c r="F137" s="94" t="str">
        <f>VLOOKUP(E137,VIP!$A$2:$O11969,2,0)</f>
        <v>DRBR146</v>
      </c>
      <c r="G137" s="94" t="str">
        <f>VLOOKUP(E137,'LISTADO ATM'!$A$2:$B$900,2,0)</f>
        <v xml:space="preserve">ATM Tribunal Superior Constitucional </v>
      </c>
      <c r="H137" s="94" t="str">
        <f>VLOOKUP(E137,VIP!$A$2:$O16890,7,FALSE)</f>
        <v>Si</v>
      </c>
      <c r="I137" s="94" t="str">
        <f>VLOOKUP(E137,VIP!$A$2:$O8855,8,FALSE)</f>
        <v>Si</v>
      </c>
      <c r="J137" s="94" t="str">
        <f>VLOOKUP(E137,VIP!$A$2:$O8805,8,FALSE)</f>
        <v>Si</v>
      </c>
      <c r="K137" s="94" t="str">
        <f>VLOOKUP(E137,VIP!$A$2:$O12379,6,0)</f>
        <v>NO</v>
      </c>
      <c r="L137" s="96" t="s">
        <v>2254</v>
      </c>
      <c r="M137" s="97" t="s">
        <v>2469</v>
      </c>
      <c r="N137" s="97" t="s">
        <v>2476</v>
      </c>
      <c r="O137" s="94" t="s">
        <v>2478</v>
      </c>
      <c r="P137" s="118"/>
      <c r="Q137" s="98" t="s">
        <v>2254</v>
      </c>
    </row>
    <row r="138" spans="1:17" s="99" customFormat="1" ht="18" x14ac:dyDescent="0.25">
      <c r="A138" s="94" t="str">
        <f>VLOOKUP(E138,'LISTADO ATM'!$A$2:$C$901,3,0)</f>
        <v>DISTRITO NACIONAL</v>
      </c>
      <c r="B138" s="108">
        <v>335823495</v>
      </c>
      <c r="C138" s="95">
        <v>44271.534259259257</v>
      </c>
      <c r="D138" s="94" t="s">
        <v>2189</v>
      </c>
      <c r="E138" s="103">
        <v>801</v>
      </c>
      <c r="F138" s="94" t="str">
        <f>VLOOKUP(E138,VIP!$A$2:$O11968,2,0)</f>
        <v>DRBR801</v>
      </c>
      <c r="G138" s="94" t="str">
        <f>VLOOKUP(E138,'LISTADO ATM'!$A$2:$B$900,2,0)</f>
        <v xml:space="preserve">ATM Galería 360 Food Court </v>
      </c>
      <c r="H138" s="94" t="str">
        <f>VLOOKUP(E138,VIP!$A$2:$O16889,7,FALSE)</f>
        <v>Si</v>
      </c>
      <c r="I138" s="94" t="str">
        <f>VLOOKUP(E138,VIP!$A$2:$O8854,8,FALSE)</f>
        <v>Si</v>
      </c>
      <c r="J138" s="94" t="str">
        <f>VLOOKUP(E138,VIP!$A$2:$O8804,8,FALSE)</f>
        <v>Si</v>
      </c>
      <c r="K138" s="94" t="str">
        <f>VLOOKUP(E138,VIP!$A$2:$O12378,6,0)</f>
        <v>SI</v>
      </c>
      <c r="L138" s="96" t="s">
        <v>2254</v>
      </c>
      <c r="M138" s="97" t="s">
        <v>2469</v>
      </c>
      <c r="N138" s="97" t="s">
        <v>2476</v>
      </c>
      <c r="O138" s="94" t="s">
        <v>2478</v>
      </c>
      <c r="P138" s="118"/>
      <c r="Q138" s="98" t="s">
        <v>2254</v>
      </c>
    </row>
    <row r="139" spans="1:17" s="99" customFormat="1" ht="18" x14ac:dyDescent="0.25">
      <c r="A139" s="94" t="str">
        <f>VLOOKUP(E139,'LISTADO ATM'!$A$2:$C$901,3,0)</f>
        <v>DISTRITO NACIONAL</v>
      </c>
      <c r="B139" s="108">
        <v>335823508</v>
      </c>
      <c r="C139" s="95">
        <v>44271.537743055553</v>
      </c>
      <c r="D139" s="94" t="s">
        <v>2189</v>
      </c>
      <c r="E139" s="103">
        <v>237</v>
      </c>
      <c r="F139" s="94" t="str">
        <f>VLOOKUP(E139,VIP!$A$2:$O11967,2,0)</f>
        <v>DRBR237</v>
      </c>
      <c r="G139" s="94" t="str">
        <f>VLOOKUP(E139,'LISTADO ATM'!$A$2:$B$900,2,0)</f>
        <v xml:space="preserve">ATM UNP Plaza Vásquez </v>
      </c>
      <c r="H139" s="94" t="str">
        <f>VLOOKUP(E139,VIP!$A$2:$O16888,7,FALSE)</f>
        <v>Si</v>
      </c>
      <c r="I139" s="94" t="str">
        <f>VLOOKUP(E139,VIP!$A$2:$O8853,8,FALSE)</f>
        <v>Si</v>
      </c>
      <c r="J139" s="94" t="str">
        <f>VLOOKUP(E139,VIP!$A$2:$O8803,8,FALSE)</f>
        <v>Si</v>
      </c>
      <c r="K139" s="94" t="str">
        <f>VLOOKUP(E139,VIP!$A$2:$O12377,6,0)</f>
        <v>SI</v>
      </c>
      <c r="L139" s="96" t="s">
        <v>2228</v>
      </c>
      <c r="M139" s="97" t="s">
        <v>2469</v>
      </c>
      <c r="N139" s="97" t="s">
        <v>2476</v>
      </c>
      <c r="O139" s="94" t="s">
        <v>2478</v>
      </c>
      <c r="P139" s="118"/>
      <c r="Q139" s="98" t="s">
        <v>2228</v>
      </c>
    </row>
    <row r="140" spans="1:17" s="99" customFormat="1" ht="18" x14ac:dyDescent="0.25">
      <c r="A140" s="94" t="str">
        <f>VLOOKUP(E140,'LISTADO ATM'!$A$2:$C$901,3,0)</f>
        <v>DISTRITO NACIONAL</v>
      </c>
      <c r="B140" s="108">
        <v>335823515</v>
      </c>
      <c r="C140" s="95">
        <v>44271.539895833332</v>
      </c>
      <c r="D140" s="94" t="s">
        <v>2189</v>
      </c>
      <c r="E140" s="103">
        <v>224</v>
      </c>
      <c r="F140" s="94" t="str">
        <f>VLOOKUP(E140,VIP!$A$2:$O11966,2,0)</f>
        <v>DRBR224</v>
      </c>
      <c r="G140" s="94" t="str">
        <f>VLOOKUP(E140,'LISTADO ATM'!$A$2:$B$900,2,0)</f>
        <v xml:space="preserve">ATM S/M Nacional El Millón (Núñez de Cáceres) </v>
      </c>
      <c r="H140" s="94" t="str">
        <f>VLOOKUP(E140,VIP!$A$2:$O16887,7,FALSE)</f>
        <v>Si</v>
      </c>
      <c r="I140" s="94" t="str">
        <f>VLOOKUP(E140,VIP!$A$2:$O8852,8,FALSE)</f>
        <v>Si</v>
      </c>
      <c r="J140" s="94" t="str">
        <f>VLOOKUP(E140,VIP!$A$2:$O8802,8,FALSE)</f>
        <v>Si</v>
      </c>
      <c r="K140" s="94" t="str">
        <f>VLOOKUP(E140,VIP!$A$2:$O12376,6,0)</f>
        <v>SI</v>
      </c>
      <c r="L140" s="96" t="s">
        <v>2228</v>
      </c>
      <c r="M140" s="97" t="s">
        <v>2469</v>
      </c>
      <c r="N140" s="97" t="s">
        <v>2476</v>
      </c>
      <c r="O140" s="94" t="s">
        <v>2478</v>
      </c>
      <c r="P140" s="118"/>
      <c r="Q140" s="98" t="s">
        <v>2228</v>
      </c>
    </row>
    <row r="141" spans="1:17" s="99" customFormat="1" ht="18" x14ac:dyDescent="0.25">
      <c r="A141" s="94" t="str">
        <f>VLOOKUP(E141,'LISTADO ATM'!$A$2:$C$901,3,0)</f>
        <v>DISTRITO NACIONAL</v>
      </c>
      <c r="B141" s="108">
        <v>335823543</v>
      </c>
      <c r="C141" s="95">
        <v>44271.553136574075</v>
      </c>
      <c r="D141" s="94" t="s">
        <v>2472</v>
      </c>
      <c r="E141" s="103">
        <v>318</v>
      </c>
      <c r="F141" s="94" t="str">
        <f>VLOOKUP(E141,VIP!$A$2:$O11965,2,0)</f>
        <v>DRBR318</v>
      </c>
      <c r="G141" s="94" t="str">
        <f>VLOOKUP(E141,'LISTADO ATM'!$A$2:$B$900,2,0)</f>
        <v>ATM Autoservicio Lope de Vega</v>
      </c>
      <c r="H141" s="94" t="str">
        <f>VLOOKUP(E141,VIP!$A$2:$O16886,7,FALSE)</f>
        <v>Si</v>
      </c>
      <c r="I141" s="94" t="str">
        <f>VLOOKUP(E141,VIP!$A$2:$O8851,8,FALSE)</f>
        <v>Si</v>
      </c>
      <c r="J141" s="94" t="str">
        <f>VLOOKUP(E141,VIP!$A$2:$O8801,8,FALSE)</f>
        <v>Si</v>
      </c>
      <c r="K141" s="94" t="str">
        <f>VLOOKUP(E141,VIP!$A$2:$O12375,6,0)</f>
        <v>NO</v>
      </c>
      <c r="L141" s="96" t="s">
        <v>2525</v>
      </c>
      <c r="M141" s="97" t="s">
        <v>2469</v>
      </c>
      <c r="N141" s="97" t="s">
        <v>2476</v>
      </c>
      <c r="O141" s="94" t="s">
        <v>2477</v>
      </c>
      <c r="P141" s="118"/>
      <c r="Q141" s="98" t="s">
        <v>2525</v>
      </c>
    </row>
    <row r="142" spans="1:17" s="99" customFormat="1" ht="18" x14ac:dyDescent="0.25">
      <c r="A142" s="94" t="str">
        <f>VLOOKUP(E142,'LISTADO ATM'!$A$2:$C$901,3,0)</f>
        <v>DISTRITO NACIONAL</v>
      </c>
      <c r="B142" s="108">
        <v>335823562</v>
      </c>
      <c r="C142" s="95">
        <v>44271.564421296294</v>
      </c>
      <c r="D142" s="94" t="s">
        <v>2189</v>
      </c>
      <c r="E142" s="103">
        <v>915</v>
      </c>
      <c r="F142" s="94" t="str">
        <f>VLOOKUP(E142,VIP!$A$2:$O11964,2,0)</f>
        <v>DRBR24F</v>
      </c>
      <c r="G142" s="94" t="str">
        <f>VLOOKUP(E142,'LISTADO ATM'!$A$2:$B$900,2,0)</f>
        <v xml:space="preserve">ATM Multicentro La Sirena Aut. Duarte </v>
      </c>
      <c r="H142" s="94" t="str">
        <f>VLOOKUP(E142,VIP!$A$2:$O16885,7,FALSE)</f>
        <v>Si</v>
      </c>
      <c r="I142" s="94" t="str">
        <f>VLOOKUP(E142,VIP!$A$2:$O8850,8,FALSE)</f>
        <v>Si</v>
      </c>
      <c r="J142" s="94" t="str">
        <f>VLOOKUP(E142,VIP!$A$2:$O8800,8,FALSE)</f>
        <v>Si</v>
      </c>
      <c r="K142" s="94" t="str">
        <f>VLOOKUP(E142,VIP!$A$2:$O12374,6,0)</f>
        <v>SI</v>
      </c>
      <c r="L142" s="96" t="s">
        <v>2440</v>
      </c>
      <c r="M142" s="97" t="s">
        <v>2469</v>
      </c>
      <c r="N142" s="97" t="s">
        <v>2476</v>
      </c>
      <c r="O142" s="94" t="s">
        <v>2478</v>
      </c>
      <c r="P142" s="118"/>
      <c r="Q142" s="98" t="s">
        <v>2440</v>
      </c>
    </row>
    <row r="143" spans="1:17" s="99" customFormat="1" ht="18" x14ac:dyDescent="0.25">
      <c r="A143" s="94" t="str">
        <f>VLOOKUP(E143,'LISTADO ATM'!$A$2:$C$901,3,0)</f>
        <v>DISTRITO NACIONAL</v>
      </c>
      <c r="B143" s="108">
        <v>335823582</v>
      </c>
      <c r="C143" s="95">
        <v>44271.573935185188</v>
      </c>
      <c r="D143" s="94" t="s">
        <v>2189</v>
      </c>
      <c r="E143" s="103">
        <v>917</v>
      </c>
      <c r="F143" s="94" t="str">
        <f>VLOOKUP(E143,VIP!$A$2:$O11963,2,0)</f>
        <v>DRBR01B</v>
      </c>
      <c r="G143" s="94" t="str">
        <f>VLOOKUP(E143,'LISTADO ATM'!$A$2:$B$900,2,0)</f>
        <v xml:space="preserve">ATM Oficina Los Mina </v>
      </c>
      <c r="H143" s="94" t="str">
        <f>VLOOKUP(E143,VIP!$A$2:$O16884,7,FALSE)</f>
        <v>Si</v>
      </c>
      <c r="I143" s="94" t="str">
        <f>VLOOKUP(E143,VIP!$A$2:$O8849,8,FALSE)</f>
        <v>Si</v>
      </c>
      <c r="J143" s="94" t="str">
        <f>VLOOKUP(E143,VIP!$A$2:$O8799,8,FALSE)</f>
        <v>Si</v>
      </c>
      <c r="K143" s="94" t="str">
        <f>VLOOKUP(E143,VIP!$A$2:$O12373,6,0)</f>
        <v>NO</v>
      </c>
      <c r="L143" s="96" t="s">
        <v>2228</v>
      </c>
      <c r="M143" s="97" t="s">
        <v>2469</v>
      </c>
      <c r="N143" s="97" t="s">
        <v>2476</v>
      </c>
      <c r="O143" s="94" t="s">
        <v>2478</v>
      </c>
      <c r="P143" s="118"/>
      <c r="Q143" s="98" t="s">
        <v>2228</v>
      </c>
    </row>
    <row r="144" spans="1:17" s="99" customFormat="1" ht="18" x14ac:dyDescent="0.25">
      <c r="A144" s="94" t="str">
        <f>VLOOKUP(E144,'LISTADO ATM'!$A$2:$C$901,3,0)</f>
        <v>DISTRITO NACIONAL</v>
      </c>
      <c r="B144" s="108">
        <v>335823588</v>
      </c>
      <c r="C144" s="95">
        <v>44271.575706018521</v>
      </c>
      <c r="D144" s="94" t="s">
        <v>2189</v>
      </c>
      <c r="E144" s="103">
        <v>239</v>
      </c>
      <c r="F144" s="94" t="str">
        <f>VLOOKUP(E144,VIP!$A$2:$O11962,2,0)</f>
        <v>DRBR239</v>
      </c>
      <c r="G144" s="94" t="str">
        <f>VLOOKUP(E144,'LISTADO ATM'!$A$2:$B$900,2,0)</f>
        <v xml:space="preserve">ATM Autobanco Charles de Gaulle </v>
      </c>
      <c r="H144" s="94" t="str">
        <f>VLOOKUP(E144,VIP!$A$2:$O16883,7,FALSE)</f>
        <v>Si</v>
      </c>
      <c r="I144" s="94" t="str">
        <f>VLOOKUP(E144,VIP!$A$2:$O8848,8,FALSE)</f>
        <v>Si</v>
      </c>
      <c r="J144" s="94" t="str">
        <f>VLOOKUP(E144,VIP!$A$2:$O8798,8,FALSE)</f>
        <v>Si</v>
      </c>
      <c r="K144" s="94" t="str">
        <f>VLOOKUP(E144,VIP!$A$2:$O12372,6,0)</f>
        <v>SI</v>
      </c>
      <c r="L144" s="96" t="s">
        <v>2228</v>
      </c>
      <c r="M144" s="97" t="s">
        <v>2469</v>
      </c>
      <c r="N144" s="97" t="s">
        <v>2476</v>
      </c>
      <c r="O144" s="94" t="s">
        <v>2478</v>
      </c>
      <c r="P144" s="118"/>
      <c r="Q144" s="98" t="s">
        <v>2228</v>
      </c>
    </row>
    <row r="145" spans="1:17" s="99" customFormat="1" ht="18" x14ac:dyDescent="0.25">
      <c r="A145" s="94" t="str">
        <f>VLOOKUP(E145,'LISTADO ATM'!$A$2:$C$901,3,0)</f>
        <v>DISTRITO NACIONAL</v>
      </c>
      <c r="B145" s="108">
        <v>335823592</v>
      </c>
      <c r="C145" s="95">
        <v>44271.579548611109</v>
      </c>
      <c r="D145" s="94" t="s">
        <v>2472</v>
      </c>
      <c r="E145" s="103">
        <v>925</v>
      </c>
      <c r="F145" s="94" t="str">
        <f>VLOOKUP(E145,VIP!$A$2:$O11961,2,0)</f>
        <v>DRBR24L</v>
      </c>
      <c r="G145" s="94" t="str">
        <f>VLOOKUP(E145,'LISTADO ATM'!$A$2:$B$900,2,0)</f>
        <v xml:space="preserve">ATM Oficina Plaza Lama Av. 27 de Febrero </v>
      </c>
      <c r="H145" s="94" t="str">
        <f>VLOOKUP(E145,VIP!$A$2:$O16882,7,FALSE)</f>
        <v>Si</v>
      </c>
      <c r="I145" s="94" t="str">
        <f>VLOOKUP(E145,VIP!$A$2:$O8847,8,FALSE)</f>
        <v>Si</v>
      </c>
      <c r="J145" s="94" t="str">
        <f>VLOOKUP(E145,VIP!$A$2:$O8797,8,FALSE)</f>
        <v>Si</v>
      </c>
      <c r="K145" s="94" t="str">
        <f>VLOOKUP(E145,VIP!$A$2:$O12371,6,0)</f>
        <v>SI</v>
      </c>
      <c r="L145" s="96" t="s">
        <v>2462</v>
      </c>
      <c r="M145" s="169" t="s">
        <v>2514</v>
      </c>
      <c r="N145" s="97" t="s">
        <v>2476</v>
      </c>
      <c r="O145" s="94" t="s">
        <v>2477</v>
      </c>
      <c r="P145" s="118"/>
      <c r="Q145" s="170">
        <v>44271.772916666669</v>
      </c>
    </row>
    <row r="146" spans="1:17" s="99" customFormat="1" ht="18" x14ac:dyDescent="0.25">
      <c r="A146" s="94" t="str">
        <f>VLOOKUP(E146,'LISTADO ATM'!$A$2:$C$901,3,0)</f>
        <v>ESTE</v>
      </c>
      <c r="B146" s="108">
        <v>335823600</v>
      </c>
      <c r="C146" s="95">
        <v>44271.583113425928</v>
      </c>
      <c r="D146" s="94" t="s">
        <v>2189</v>
      </c>
      <c r="E146" s="103">
        <v>842</v>
      </c>
      <c r="F146" s="94" t="str">
        <f>VLOOKUP(E146,VIP!$A$2:$O11960,2,0)</f>
        <v>DRBR842</v>
      </c>
      <c r="G146" s="94" t="str">
        <f>VLOOKUP(E146,'LISTADO ATM'!$A$2:$B$900,2,0)</f>
        <v xml:space="preserve">ATM Plaza Orense II (La Romana) </v>
      </c>
      <c r="H146" s="94" t="str">
        <f>VLOOKUP(E146,VIP!$A$2:$O16881,7,FALSE)</f>
        <v>Si</v>
      </c>
      <c r="I146" s="94" t="str">
        <f>VLOOKUP(E146,VIP!$A$2:$O8846,8,FALSE)</f>
        <v>Si</v>
      </c>
      <c r="J146" s="94" t="str">
        <f>VLOOKUP(E146,VIP!$A$2:$O8796,8,FALSE)</f>
        <v>Si</v>
      </c>
      <c r="K146" s="94" t="str">
        <f>VLOOKUP(E146,VIP!$A$2:$O12370,6,0)</f>
        <v>NO</v>
      </c>
      <c r="L146" s="96" t="s">
        <v>2254</v>
      </c>
      <c r="M146" s="169" t="s">
        <v>2514</v>
      </c>
      <c r="N146" s="97" t="s">
        <v>2476</v>
      </c>
      <c r="O146" s="94" t="s">
        <v>2478</v>
      </c>
      <c r="P146" s="118"/>
      <c r="Q146" s="170">
        <v>44271.765972222223</v>
      </c>
    </row>
    <row r="147" spans="1:17" s="99" customFormat="1" ht="18" x14ac:dyDescent="0.25">
      <c r="A147" s="94" t="str">
        <f>VLOOKUP(E147,'LISTADO ATM'!$A$2:$C$901,3,0)</f>
        <v>DISTRITO NACIONAL</v>
      </c>
      <c r="B147" s="108">
        <v>335823602</v>
      </c>
      <c r="C147" s="95">
        <v>44271.585729166669</v>
      </c>
      <c r="D147" s="94" t="s">
        <v>2472</v>
      </c>
      <c r="E147" s="103">
        <v>434</v>
      </c>
      <c r="F147" s="94" t="str">
        <f>VLOOKUP(E147,VIP!$A$2:$O11959,2,0)</f>
        <v>DRBR434</v>
      </c>
      <c r="G147" s="94" t="str">
        <f>VLOOKUP(E147,'LISTADO ATM'!$A$2:$B$900,2,0)</f>
        <v xml:space="preserve">ATM Generadora Hidroeléctrica Dom. (EGEHID) </v>
      </c>
      <c r="H147" s="94" t="str">
        <f>VLOOKUP(E147,VIP!$A$2:$O16880,7,FALSE)</f>
        <v>Si</v>
      </c>
      <c r="I147" s="94" t="str">
        <f>VLOOKUP(E147,VIP!$A$2:$O8845,8,FALSE)</f>
        <v>Si</v>
      </c>
      <c r="J147" s="94" t="str">
        <f>VLOOKUP(E147,VIP!$A$2:$O8795,8,FALSE)</f>
        <v>Si</v>
      </c>
      <c r="K147" s="94" t="str">
        <f>VLOOKUP(E147,VIP!$A$2:$O12369,6,0)</f>
        <v>NO</v>
      </c>
      <c r="L147" s="96" t="s">
        <v>2430</v>
      </c>
      <c r="M147" s="97" t="s">
        <v>2469</v>
      </c>
      <c r="N147" s="97" t="s">
        <v>2476</v>
      </c>
      <c r="O147" s="94" t="s">
        <v>2477</v>
      </c>
      <c r="P147" s="118"/>
      <c r="Q147" s="98" t="s">
        <v>2430</v>
      </c>
    </row>
    <row r="148" spans="1:17" s="99" customFormat="1" ht="18" x14ac:dyDescent="0.25">
      <c r="A148" s="94" t="str">
        <f>VLOOKUP(E148,'LISTADO ATM'!$A$2:$C$901,3,0)</f>
        <v>DISTRITO NACIONAL</v>
      </c>
      <c r="B148" s="108">
        <v>335823604</v>
      </c>
      <c r="C148" s="95">
        <v>44271.587071759262</v>
      </c>
      <c r="D148" s="94" t="s">
        <v>2472</v>
      </c>
      <c r="E148" s="103">
        <v>900</v>
      </c>
      <c r="F148" s="94" t="str">
        <f>VLOOKUP(E148,VIP!$A$2:$O11958,2,0)</f>
        <v>DRBR900</v>
      </c>
      <c r="G148" s="94" t="str">
        <f>VLOOKUP(E148,'LISTADO ATM'!$A$2:$B$900,2,0)</f>
        <v xml:space="preserve">ATM UNP Merca Santo Domingo </v>
      </c>
      <c r="H148" s="94" t="str">
        <f>VLOOKUP(E148,VIP!$A$2:$O16879,7,FALSE)</f>
        <v>Si</v>
      </c>
      <c r="I148" s="94" t="str">
        <f>VLOOKUP(E148,VIP!$A$2:$O8844,8,FALSE)</f>
        <v>Si</v>
      </c>
      <c r="J148" s="94" t="str">
        <f>VLOOKUP(E148,VIP!$A$2:$O8794,8,FALSE)</f>
        <v>Si</v>
      </c>
      <c r="K148" s="94" t="str">
        <f>VLOOKUP(E148,VIP!$A$2:$O12368,6,0)</f>
        <v>NO</v>
      </c>
      <c r="L148" s="96" t="s">
        <v>2430</v>
      </c>
      <c r="M148" s="169" t="s">
        <v>2514</v>
      </c>
      <c r="N148" s="97" t="s">
        <v>2476</v>
      </c>
      <c r="O148" s="94" t="s">
        <v>2477</v>
      </c>
      <c r="P148" s="118"/>
      <c r="Q148" s="170">
        <v>44271.772916666669</v>
      </c>
    </row>
    <row r="149" spans="1:17" s="99" customFormat="1" ht="18" x14ac:dyDescent="0.25">
      <c r="A149" s="94" t="str">
        <f>VLOOKUP(E149,'LISTADO ATM'!$A$2:$C$901,3,0)</f>
        <v>NORTE</v>
      </c>
      <c r="B149" s="108">
        <v>335823608</v>
      </c>
      <c r="C149" s="95">
        <v>44271.588946759257</v>
      </c>
      <c r="D149" s="94" t="s">
        <v>2510</v>
      </c>
      <c r="E149" s="103">
        <v>775</v>
      </c>
      <c r="F149" s="94" t="str">
        <f>VLOOKUP(E149,VIP!$A$2:$O11957,2,0)</f>
        <v>DRBR450</v>
      </c>
      <c r="G149" s="94" t="str">
        <f>VLOOKUP(E149,'LISTADO ATM'!$A$2:$B$900,2,0)</f>
        <v xml:space="preserve">ATM S/M Lilo (Montecristi) </v>
      </c>
      <c r="H149" s="94" t="str">
        <f>VLOOKUP(E149,VIP!$A$2:$O16878,7,FALSE)</f>
        <v>Si</v>
      </c>
      <c r="I149" s="94" t="str">
        <f>VLOOKUP(E149,VIP!$A$2:$O8843,8,FALSE)</f>
        <v>Si</v>
      </c>
      <c r="J149" s="94" t="str">
        <f>VLOOKUP(E149,VIP!$A$2:$O8793,8,FALSE)</f>
        <v>Si</v>
      </c>
      <c r="K149" s="94" t="str">
        <f>VLOOKUP(E149,VIP!$A$2:$O12367,6,0)</f>
        <v>NO</v>
      </c>
      <c r="L149" s="96" t="s">
        <v>2430</v>
      </c>
      <c r="M149" s="169" t="s">
        <v>2514</v>
      </c>
      <c r="N149" s="97" t="s">
        <v>2476</v>
      </c>
      <c r="O149" s="94" t="s">
        <v>2512</v>
      </c>
      <c r="P149" s="118"/>
      <c r="Q149" s="170">
        <v>44271.770833333336</v>
      </c>
    </row>
    <row r="150" spans="1:17" s="99" customFormat="1" ht="18" x14ac:dyDescent="0.25">
      <c r="A150" s="94" t="str">
        <f>VLOOKUP(E150,'LISTADO ATM'!$A$2:$C$901,3,0)</f>
        <v>DISTRITO NACIONAL</v>
      </c>
      <c r="B150" s="108">
        <v>335823609</v>
      </c>
      <c r="C150" s="95">
        <v>44271.590300925927</v>
      </c>
      <c r="D150" s="94" t="s">
        <v>2501</v>
      </c>
      <c r="E150" s="103">
        <v>701</v>
      </c>
      <c r="F150" s="94" t="str">
        <f>VLOOKUP(E150,VIP!$A$2:$O11956,2,0)</f>
        <v>DRBR701</v>
      </c>
      <c r="G150" s="94" t="str">
        <f>VLOOKUP(E150,'LISTADO ATM'!$A$2:$B$900,2,0)</f>
        <v>ATM Autoservicio Los Alcarrizos</v>
      </c>
      <c r="H150" s="94" t="str">
        <f>VLOOKUP(E150,VIP!$A$2:$O16877,7,FALSE)</f>
        <v>Si</v>
      </c>
      <c r="I150" s="94" t="str">
        <f>VLOOKUP(E150,VIP!$A$2:$O8842,8,FALSE)</f>
        <v>Si</v>
      </c>
      <c r="J150" s="94" t="str">
        <f>VLOOKUP(E150,VIP!$A$2:$O8792,8,FALSE)</f>
        <v>Si</v>
      </c>
      <c r="K150" s="94" t="str">
        <f>VLOOKUP(E150,VIP!$A$2:$O12366,6,0)</f>
        <v>NO</v>
      </c>
      <c r="L150" s="96" t="s">
        <v>2430</v>
      </c>
      <c r="M150" s="97" t="s">
        <v>2469</v>
      </c>
      <c r="N150" s="97" t="s">
        <v>2476</v>
      </c>
      <c r="O150" s="94" t="s">
        <v>2502</v>
      </c>
      <c r="P150" s="118"/>
      <c r="Q150" s="98" t="s">
        <v>2430</v>
      </c>
    </row>
    <row r="151" spans="1:17" s="99" customFormat="1" ht="18" x14ac:dyDescent="0.25">
      <c r="A151" s="94" t="str">
        <f>VLOOKUP(E151,'LISTADO ATM'!$A$2:$C$901,3,0)</f>
        <v>DISTRITO NACIONAL</v>
      </c>
      <c r="B151" s="108">
        <v>335823628</v>
      </c>
      <c r="C151" s="95">
        <v>44271.601898148147</v>
      </c>
      <c r="D151" s="94" t="s">
        <v>2472</v>
      </c>
      <c r="E151" s="103">
        <v>967</v>
      </c>
      <c r="F151" s="94" t="str">
        <f>VLOOKUP(E151,VIP!$A$2:$O11955,2,0)</f>
        <v>DRBR967</v>
      </c>
      <c r="G151" s="94" t="str">
        <f>VLOOKUP(E151,'LISTADO ATM'!$A$2:$B$900,2,0)</f>
        <v xml:space="preserve">ATM UNP Hiper Olé Autopista Duarte </v>
      </c>
      <c r="H151" s="94" t="str">
        <f>VLOOKUP(E151,VIP!$A$2:$O16876,7,FALSE)</f>
        <v>Si</v>
      </c>
      <c r="I151" s="94" t="str">
        <f>VLOOKUP(E151,VIP!$A$2:$O8841,8,FALSE)</f>
        <v>Si</v>
      </c>
      <c r="J151" s="94" t="str">
        <f>VLOOKUP(E151,VIP!$A$2:$O8791,8,FALSE)</f>
        <v>Si</v>
      </c>
      <c r="K151" s="94" t="str">
        <f>VLOOKUP(E151,VIP!$A$2:$O12365,6,0)</f>
        <v>NO</v>
      </c>
      <c r="L151" s="96" t="s">
        <v>2430</v>
      </c>
      <c r="M151" s="169" t="s">
        <v>2514</v>
      </c>
      <c r="N151" s="97" t="s">
        <v>2476</v>
      </c>
      <c r="O151" s="94" t="s">
        <v>2477</v>
      </c>
      <c r="P151" s="118"/>
      <c r="Q151" s="170">
        <v>44271.630555555559</v>
      </c>
    </row>
    <row r="152" spans="1:17" s="99" customFormat="1" ht="18" x14ac:dyDescent="0.25">
      <c r="A152" s="94" t="str">
        <f>VLOOKUP(E152,'LISTADO ATM'!$A$2:$C$901,3,0)</f>
        <v>NORTE</v>
      </c>
      <c r="B152" s="108">
        <v>335823641</v>
      </c>
      <c r="C152" s="95">
        <v>44271.604305555556</v>
      </c>
      <c r="D152" s="94" t="s">
        <v>2510</v>
      </c>
      <c r="E152" s="103">
        <v>732</v>
      </c>
      <c r="F152" s="94" t="str">
        <f>VLOOKUP(E152,VIP!$A$2:$O11954,2,0)</f>
        <v>DRBR12H</v>
      </c>
      <c r="G152" s="94" t="str">
        <f>VLOOKUP(E152,'LISTADO ATM'!$A$2:$B$900,2,0)</f>
        <v xml:space="preserve">ATM Molino del Valle (Santiago) </v>
      </c>
      <c r="H152" s="94" t="str">
        <f>VLOOKUP(E152,VIP!$A$2:$O16875,7,FALSE)</f>
        <v>Si</v>
      </c>
      <c r="I152" s="94" t="str">
        <f>VLOOKUP(E152,VIP!$A$2:$O8840,8,FALSE)</f>
        <v>Si</v>
      </c>
      <c r="J152" s="94" t="str">
        <f>VLOOKUP(E152,VIP!$A$2:$O8790,8,FALSE)</f>
        <v>Si</v>
      </c>
      <c r="K152" s="94" t="str">
        <f>VLOOKUP(E152,VIP!$A$2:$O12364,6,0)</f>
        <v>NO</v>
      </c>
      <c r="L152" s="96" t="s">
        <v>2462</v>
      </c>
      <c r="M152" s="169" t="s">
        <v>2514</v>
      </c>
      <c r="N152" s="97" t="s">
        <v>2476</v>
      </c>
      <c r="O152" s="94" t="s">
        <v>2512</v>
      </c>
      <c r="P152" s="118"/>
      <c r="Q152" s="170">
        <v>44271.769444444442</v>
      </c>
    </row>
    <row r="153" spans="1:17" s="99" customFormat="1" ht="18" x14ac:dyDescent="0.25">
      <c r="A153" s="94" t="str">
        <f>VLOOKUP(E153,'LISTADO ATM'!$A$2:$C$901,3,0)</f>
        <v>DISTRITO NACIONAL</v>
      </c>
      <c r="B153" s="108">
        <v>335823650</v>
      </c>
      <c r="C153" s="95">
        <v>44271.606099537035</v>
      </c>
      <c r="D153" s="94" t="s">
        <v>2189</v>
      </c>
      <c r="E153" s="103">
        <v>70</v>
      </c>
      <c r="F153" s="94" t="str">
        <f>VLOOKUP(E153,VIP!$A$2:$O11953,2,0)</f>
        <v>DRBR070</v>
      </c>
      <c r="G153" s="94" t="str">
        <f>VLOOKUP(E153,'LISTADO ATM'!$A$2:$B$900,2,0)</f>
        <v xml:space="preserve">ATM Autoservicio Plaza Lama Zona Oriental </v>
      </c>
      <c r="H153" s="94" t="str">
        <f>VLOOKUP(E153,VIP!$A$2:$O16874,7,FALSE)</f>
        <v>Si</v>
      </c>
      <c r="I153" s="94" t="str">
        <f>VLOOKUP(E153,VIP!$A$2:$O8839,8,FALSE)</f>
        <v>Si</v>
      </c>
      <c r="J153" s="94" t="str">
        <f>VLOOKUP(E153,VIP!$A$2:$O8789,8,FALSE)</f>
        <v>Si</v>
      </c>
      <c r="K153" s="94" t="str">
        <f>VLOOKUP(E153,VIP!$A$2:$O12363,6,0)</f>
        <v>NO</v>
      </c>
      <c r="L153" s="96" t="s">
        <v>2228</v>
      </c>
      <c r="M153" s="97" t="s">
        <v>2469</v>
      </c>
      <c r="N153" s="97" t="s">
        <v>2476</v>
      </c>
      <c r="O153" s="94" t="s">
        <v>2478</v>
      </c>
      <c r="P153" s="118"/>
      <c r="Q153" s="98" t="s">
        <v>2228</v>
      </c>
    </row>
    <row r="154" spans="1:17" s="99" customFormat="1" ht="18" x14ac:dyDescent="0.25">
      <c r="A154" s="94" t="str">
        <f>VLOOKUP(E154,'LISTADO ATM'!$A$2:$C$901,3,0)</f>
        <v>DISTRITO NACIONAL</v>
      </c>
      <c r="B154" s="108">
        <v>335823656</v>
      </c>
      <c r="C154" s="95">
        <v>44271.606944444444</v>
      </c>
      <c r="D154" s="94" t="s">
        <v>2472</v>
      </c>
      <c r="E154" s="103">
        <v>227</v>
      </c>
      <c r="F154" s="94" t="str">
        <f>VLOOKUP(E154,VIP!$A$2:$O11952,2,0)</f>
        <v>DRBR227</v>
      </c>
      <c r="G154" s="94" t="str">
        <f>VLOOKUP(E154,'LISTADO ATM'!$A$2:$B$900,2,0)</f>
        <v xml:space="preserve">ATM S/M Bravo Av. Enriquillo </v>
      </c>
      <c r="H154" s="94" t="str">
        <f>VLOOKUP(E154,VIP!$A$2:$O16873,7,FALSE)</f>
        <v>Si</v>
      </c>
      <c r="I154" s="94" t="str">
        <f>VLOOKUP(E154,VIP!$A$2:$O8838,8,FALSE)</f>
        <v>Si</v>
      </c>
      <c r="J154" s="94" t="str">
        <f>VLOOKUP(E154,VIP!$A$2:$O8788,8,FALSE)</f>
        <v>Si</v>
      </c>
      <c r="K154" s="94" t="str">
        <f>VLOOKUP(E154,VIP!$A$2:$O12362,6,0)</f>
        <v>NO</v>
      </c>
      <c r="L154" s="96" t="s">
        <v>2430</v>
      </c>
      <c r="M154" s="169" t="s">
        <v>2514</v>
      </c>
      <c r="N154" s="97" t="s">
        <v>2476</v>
      </c>
      <c r="O154" s="94" t="s">
        <v>2477</v>
      </c>
      <c r="P154" s="118"/>
      <c r="Q154" s="170">
        <v>44271.770833333336</v>
      </c>
    </row>
    <row r="155" spans="1:17" s="99" customFormat="1" ht="18" x14ac:dyDescent="0.25">
      <c r="A155" s="94" t="str">
        <f>VLOOKUP(E155,'LISTADO ATM'!$A$2:$C$901,3,0)</f>
        <v>NORTE</v>
      </c>
      <c r="B155" s="108">
        <v>335823665</v>
      </c>
      <c r="C155" s="95">
        <v>44271.608275462961</v>
      </c>
      <c r="D155" s="94" t="s">
        <v>2510</v>
      </c>
      <c r="E155" s="103">
        <v>492</v>
      </c>
      <c r="F155" s="94" t="e">
        <f>VLOOKUP(E155,VIP!$A$2:$O11951,2,0)</f>
        <v>#N/A</v>
      </c>
      <c r="G155" s="94" t="str">
        <f>VLOOKUP(E155,'LISTADO ATM'!$A$2:$B$900,2,0)</f>
        <v>ATM S/M Nacional  El Dorado Santiago</v>
      </c>
      <c r="H155" s="94" t="e">
        <f>VLOOKUP(E155,VIP!$A$2:$O16872,7,FALSE)</f>
        <v>#N/A</v>
      </c>
      <c r="I155" s="94" t="e">
        <f>VLOOKUP(E155,VIP!$A$2:$O8837,8,FALSE)</f>
        <v>#N/A</v>
      </c>
      <c r="J155" s="94" t="e">
        <f>VLOOKUP(E155,VIP!$A$2:$O8787,8,FALSE)</f>
        <v>#N/A</v>
      </c>
      <c r="K155" s="94" t="e">
        <f>VLOOKUP(E155,VIP!$A$2:$O12361,6,0)</f>
        <v>#N/A</v>
      </c>
      <c r="L155" s="96" t="s">
        <v>2430</v>
      </c>
      <c r="M155" s="169" t="s">
        <v>2514</v>
      </c>
      <c r="N155" s="97" t="s">
        <v>2476</v>
      </c>
      <c r="O155" s="94" t="s">
        <v>2512</v>
      </c>
      <c r="P155" s="169"/>
      <c r="Q155" s="170">
        <v>44271.770833333336</v>
      </c>
    </row>
    <row r="156" spans="1:17" s="99" customFormat="1" ht="18" x14ac:dyDescent="0.25">
      <c r="A156" s="94" t="str">
        <f>VLOOKUP(E156,'LISTADO ATM'!$A$2:$C$901,3,0)</f>
        <v>DISTRITO NACIONAL</v>
      </c>
      <c r="B156" s="108">
        <v>335823670</v>
      </c>
      <c r="C156" s="95">
        <v>44271.608900462961</v>
      </c>
      <c r="D156" s="94" t="s">
        <v>2189</v>
      </c>
      <c r="E156" s="103">
        <v>192</v>
      </c>
      <c r="F156" s="94" t="str">
        <f>VLOOKUP(E156,VIP!$A$2:$O11950,2,0)</f>
        <v>DRBR192</v>
      </c>
      <c r="G156" s="94" t="str">
        <f>VLOOKUP(E156,'LISTADO ATM'!$A$2:$B$900,2,0)</f>
        <v xml:space="preserve">ATM Autobanco Luperón II </v>
      </c>
      <c r="H156" s="94" t="str">
        <f>VLOOKUP(E156,VIP!$A$2:$O16871,7,FALSE)</f>
        <v>Si</v>
      </c>
      <c r="I156" s="94" t="str">
        <f>VLOOKUP(E156,VIP!$A$2:$O8836,8,FALSE)</f>
        <v>Si</v>
      </c>
      <c r="J156" s="94" t="str">
        <f>VLOOKUP(E156,VIP!$A$2:$O8786,8,FALSE)</f>
        <v>Si</v>
      </c>
      <c r="K156" s="94" t="str">
        <f>VLOOKUP(E156,VIP!$A$2:$O12360,6,0)</f>
        <v>NO</v>
      </c>
      <c r="L156" s="96" t="s">
        <v>2228</v>
      </c>
      <c r="M156" s="97" t="s">
        <v>2469</v>
      </c>
      <c r="N156" s="97" t="s">
        <v>2476</v>
      </c>
      <c r="O156" s="94" t="s">
        <v>2478</v>
      </c>
      <c r="P156" s="118"/>
      <c r="Q156" s="98" t="s">
        <v>2228</v>
      </c>
    </row>
    <row r="157" spans="1:17" s="99" customFormat="1" ht="18" x14ac:dyDescent="0.25">
      <c r="A157" s="94" t="str">
        <f>VLOOKUP(E157,'LISTADO ATM'!$A$2:$C$901,3,0)</f>
        <v>DISTRITO NACIONAL</v>
      </c>
      <c r="B157" s="108">
        <v>335823677</v>
      </c>
      <c r="C157" s="95">
        <v>44271.609710648147</v>
      </c>
      <c r="D157" s="94" t="s">
        <v>2472</v>
      </c>
      <c r="E157" s="103">
        <v>738</v>
      </c>
      <c r="F157" s="94" t="str">
        <f>VLOOKUP(E157,VIP!$A$2:$O11949,2,0)</f>
        <v>DRBR24S</v>
      </c>
      <c r="G157" s="94" t="str">
        <f>VLOOKUP(E157,'LISTADO ATM'!$A$2:$B$900,2,0)</f>
        <v xml:space="preserve">ATM Zona Franca Los Alcarrizos </v>
      </c>
      <c r="H157" s="94" t="str">
        <f>VLOOKUP(E157,VIP!$A$2:$O16870,7,FALSE)</f>
        <v>Si</v>
      </c>
      <c r="I157" s="94" t="str">
        <f>VLOOKUP(E157,VIP!$A$2:$O8835,8,FALSE)</f>
        <v>Si</v>
      </c>
      <c r="J157" s="94" t="str">
        <f>VLOOKUP(E157,VIP!$A$2:$O8785,8,FALSE)</f>
        <v>Si</v>
      </c>
      <c r="K157" s="94" t="str">
        <f>VLOOKUP(E157,VIP!$A$2:$O12359,6,0)</f>
        <v>NO</v>
      </c>
      <c r="L157" s="96" t="s">
        <v>2430</v>
      </c>
      <c r="M157" s="169" t="s">
        <v>2514</v>
      </c>
      <c r="N157" s="97" t="s">
        <v>2476</v>
      </c>
      <c r="O157" s="94" t="s">
        <v>2477</v>
      </c>
      <c r="P157" s="118"/>
      <c r="Q157" s="170">
        <v>44271.770833333336</v>
      </c>
    </row>
    <row r="158" spans="1:17" s="99" customFormat="1" ht="18" x14ac:dyDescent="0.25">
      <c r="A158" s="94" t="str">
        <f>VLOOKUP(E158,'LISTADO ATM'!$A$2:$C$901,3,0)</f>
        <v>DISTRITO NACIONAL</v>
      </c>
      <c r="B158" s="108">
        <v>335823690</v>
      </c>
      <c r="C158" s="95">
        <v>44271.611250000002</v>
      </c>
      <c r="D158" s="94" t="s">
        <v>2472</v>
      </c>
      <c r="E158" s="103">
        <v>560</v>
      </c>
      <c r="F158" s="94" t="str">
        <f>VLOOKUP(E158,VIP!$A$2:$O11948,2,0)</f>
        <v>DRBR229</v>
      </c>
      <c r="G158" s="94" t="str">
        <f>VLOOKUP(E158,'LISTADO ATM'!$A$2:$B$900,2,0)</f>
        <v xml:space="preserve">ATM Junta Central Electoral </v>
      </c>
      <c r="H158" s="94" t="str">
        <f>VLOOKUP(E158,VIP!$A$2:$O16869,7,FALSE)</f>
        <v>Si</v>
      </c>
      <c r="I158" s="94" t="str">
        <f>VLOOKUP(E158,VIP!$A$2:$O8834,8,FALSE)</f>
        <v>Si</v>
      </c>
      <c r="J158" s="94" t="str">
        <f>VLOOKUP(E158,VIP!$A$2:$O8784,8,FALSE)</f>
        <v>Si</v>
      </c>
      <c r="K158" s="94" t="str">
        <f>VLOOKUP(E158,VIP!$A$2:$O12358,6,0)</f>
        <v>SI</v>
      </c>
      <c r="L158" s="96" t="s">
        <v>2430</v>
      </c>
      <c r="M158" s="97" t="s">
        <v>2469</v>
      </c>
      <c r="N158" s="97" t="s">
        <v>2476</v>
      </c>
      <c r="O158" s="94" t="s">
        <v>2477</v>
      </c>
      <c r="P158" s="118"/>
      <c r="Q158" s="98" t="s">
        <v>2430</v>
      </c>
    </row>
    <row r="159" spans="1:17" s="99" customFormat="1" ht="18" x14ac:dyDescent="0.25">
      <c r="A159" s="94" t="str">
        <f>VLOOKUP(E159,'LISTADO ATM'!$A$2:$C$901,3,0)</f>
        <v>DISTRITO NACIONAL</v>
      </c>
      <c r="B159" s="108">
        <v>335823695</v>
      </c>
      <c r="C159" s="95">
        <v>44271.611643518518</v>
      </c>
      <c r="D159" s="94" t="s">
        <v>2501</v>
      </c>
      <c r="E159" s="103">
        <v>745</v>
      </c>
      <c r="F159" s="94" t="str">
        <f>VLOOKUP(E159,VIP!$A$2:$O11947,2,0)</f>
        <v>DRBR027</v>
      </c>
      <c r="G159" s="94" t="str">
        <f>VLOOKUP(E159,'LISTADO ATM'!$A$2:$B$900,2,0)</f>
        <v xml:space="preserve">ATM Oficina Ave. Duarte </v>
      </c>
      <c r="H159" s="94" t="str">
        <f>VLOOKUP(E159,VIP!$A$2:$O16868,7,FALSE)</f>
        <v>No</v>
      </c>
      <c r="I159" s="94" t="str">
        <f>VLOOKUP(E159,VIP!$A$2:$O8833,8,FALSE)</f>
        <v>No</v>
      </c>
      <c r="J159" s="94" t="str">
        <f>VLOOKUP(E159,VIP!$A$2:$O8783,8,FALSE)</f>
        <v>No</v>
      </c>
      <c r="K159" s="94" t="str">
        <f>VLOOKUP(E159,VIP!$A$2:$O12357,6,0)</f>
        <v>NO</v>
      </c>
      <c r="L159" s="96" t="s">
        <v>2462</v>
      </c>
      <c r="M159" s="97" t="s">
        <v>2469</v>
      </c>
      <c r="N159" s="97" t="s">
        <v>2476</v>
      </c>
      <c r="O159" s="94" t="s">
        <v>2502</v>
      </c>
      <c r="P159" s="118"/>
      <c r="Q159" s="98" t="s">
        <v>2462</v>
      </c>
    </row>
    <row r="160" spans="1:17" s="99" customFormat="1" ht="18" x14ac:dyDescent="0.25">
      <c r="A160" s="94" t="str">
        <f>VLOOKUP(E160,'LISTADO ATM'!$A$2:$C$901,3,0)</f>
        <v>NORTE</v>
      </c>
      <c r="B160" s="108">
        <v>335823703</v>
      </c>
      <c r="C160" s="95">
        <v>44271.612696759257</v>
      </c>
      <c r="D160" s="94" t="s">
        <v>2501</v>
      </c>
      <c r="E160" s="103">
        <v>350</v>
      </c>
      <c r="F160" s="94" t="str">
        <f>VLOOKUP(E160,VIP!$A$2:$O11946,2,0)</f>
        <v>DRBR350</v>
      </c>
      <c r="G160" s="94" t="str">
        <f>VLOOKUP(E160,'LISTADO ATM'!$A$2:$B$900,2,0)</f>
        <v xml:space="preserve">ATM Oficina Villa Tapia </v>
      </c>
      <c r="H160" s="94" t="str">
        <f>VLOOKUP(E160,VIP!$A$2:$O16867,7,FALSE)</f>
        <v>Si</v>
      </c>
      <c r="I160" s="94" t="str">
        <f>VLOOKUP(E160,VIP!$A$2:$O8832,8,FALSE)</f>
        <v>Si</v>
      </c>
      <c r="J160" s="94" t="str">
        <f>VLOOKUP(E160,VIP!$A$2:$O8782,8,FALSE)</f>
        <v>Si</v>
      </c>
      <c r="K160" s="94" t="str">
        <f>VLOOKUP(E160,VIP!$A$2:$O12356,6,0)</f>
        <v>NO</v>
      </c>
      <c r="L160" s="96" t="s">
        <v>2430</v>
      </c>
      <c r="M160" s="169" t="s">
        <v>2514</v>
      </c>
      <c r="N160" s="169" t="s">
        <v>2516</v>
      </c>
      <c r="O160" s="94" t="s">
        <v>2502</v>
      </c>
      <c r="P160" s="118"/>
      <c r="Q160" s="170">
        <v>44271.697222222225</v>
      </c>
    </row>
    <row r="161" spans="1:17" s="99" customFormat="1" ht="18" x14ac:dyDescent="0.25">
      <c r="A161" s="94" t="str">
        <f>VLOOKUP(E161,'LISTADO ATM'!$A$2:$C$901,3,0)</f>
        <v>DISTRITO NACIONAL</v>
      </c>
      <c r="B161" s="108">
        <v>335823705</v>
      </c>
      <c r="C161" s="95">
        <v>44271.613333333335</v>
      </c>
      <c r="D161" s="94" t="s">
        <v>2472</v>
      </c>
      <c r="E161" s="103">
        <v>580</v>
      </c>
      <c r="F161" s="94" t="str">
        <f>VLOOKUP(E161,VIP!$A$2:$O11945,2,0)</f>
        <v>DRBR523</v>
      </c>
      <c r="G161" s="94" t="str">
        <f>VLOOKUP(E161,'LISTADO ATM'!$A$2:$B$900,2,0)</f>
        <v xml:space="preserve">ATM Edificio Propagas </v>
      </c>
      <c r="H161" s="94" t="str">
        <f>VLOOKUP(E161,VIP!$A$2:$O16866,7,FALSE)</f>
        <v>Si</v>
      </c>
      <c r="I161" s="94" t="str">
        <f>VLOOKUP(E161,VIP!$A$2:$O8831,8,FALSE)</f>
        <v>Si</v>
      </c>
      <c r="J161" s="94" t="str">
        <f>VLOOKUP(E161,VIP!$A$2:$O8781,8,FALSE)</f>
        <v>Si</v>
      </c>
      <c r="K161" s="94" t="str">
        <f>VLOOKUP(E161,VIP!$A$2:$O12355,6,0)</f>
        <v>NO</v>
      </c>
      <c r="L161" s="96" t="s">
        <v>2462</v>
      </c>
      <c r="M161" s="169" t="s">
        <v>2514</v>
      </c>
      <c r="N161" s="97" t="s">
        <v>2476</v>
      </c>
      <c r="O161" s="94" t="s">
        <v>2477</v>
      </c>
      <c r="P161" s="118"/>
      <c r="Q161" s="170">
        <v>44271.769444444442</v>
      </c>
    </row>
    <row r="162" spans="1:17" s="99" customFormat="1" ht="18" x14ac:dyDescent="0.25">
      <c r="A162" s="94" t="str">
        <f>VLOOKUP(E162,'LISTADO ATM'!$A$2:$C$901,3,0)</f>
        <v>ESTE</v>
      </c>
      <c r="B162" s="108">
        <v>335823712</v>
      </c>
      <c r="C162" s="95">
        <v>44271.614745370367</v>
      </c>
      <c r="D162" s="94" t="s">
        <v>2472</v>
      </c>
      <c r="E162" s="103">
        <v>843</v>
      </c>
      <c r="F162" s="94" t="str">
        <f>VLOOKUP(E162,VIP!$A$2:$O11944,2,0)</f>
        <v>DRBR843</v>
      </c>
      <c r="G162" s="94" t="str">
        <f>VLOOKUP(E162,'LISTADO ATM'!$A$2:$B$900,2,0)</f>
        <v xml:space="preserve">ATM Oficina Romana Centro </v>
      </c>
      <c r="H162" s="94" t="str">
        <f>VLOOKUP(E162,VIP!$A$2:$O16865,7,FALSE)</f>
        <v>Si</v>
      </c>
      <c r="I162" s="94" t="str">
        <f>VLOOKUP(E162,VIP!$A$2:$O8830,8,FALSE)</f>
        <v>Si</v>
      </c>
      <c r="J162" s="94" t="str">
        <f>VLOOKUP(E162,VIP!$A$2:$O8780,8,FALSE)</f>
        <v>Si</v>
      </c>
      <c r="K162" s="94" t="str">
        <f>VLOOKUP(E162,VIP!$A$2:$O12354,6,0)</f>
        <v>NO</v>
      </c>
      <c r="L162" s="96" t="s">
        <v>2430</v>
      </c>
      <c r="M162" s="97" t="s">
        <v>2469</v>
      </c>
      <c r="N162" s="97" t="s">
        <v>2476</v>
      </c>
      <c r="O162" s="94" t="s">
        <v>2477</v>
      </c>
      <c r="P162" s="118"/>
      <c r="Q162" s="98" t="s">
        <v>2430</v>
      </c>
    </row>
    <row r="163" spans="1:17" s="99" customFormat="1" ht="18" x14ac:dyDescent="0.25">
      <c r="A163" s="94" t="str">
        <f>VLOOKUP(E163,'LISTADO ATM'!$A$2:$C$901,3,0)</f>
        <v>ESTE</v>
      </c>
      <c r="B163" s="108">
        <v>335823716</v>
      </c>
      <c r="C163" s="95">
        <v>44271.616273148145</v>
      </c>
      <c r="D163" s="94" t="s">
        <v>2501</v>
      </c>
      <c r="E163" s="103">
        <v>268</v>
      </c>
      <c r="F163" s="94" t="str">
        <f>VLOOKUP(E163,VIP!$A$2:$O11943,2,0)</f>
        <v>DRBR268</v>
      </c>
      <c r="G163" s="94" t="str">
        <f>VLOOKUP(E163,'LISTADO ATM'!$A$2:$B$900,2,0)</f>
        <v xml:space="preserve">ATM Autobanco La Altagracia (Higuey) </v>
      </c>
      <c r="H163" s="94" t="str">
        <f>VLOOKUP(E163,VIP!$A$2:$O16864,7,FALSE)</f>
        <v>Si</v>
      </c>
      <c r="I163" s="94" t="str">
        <f>VLOOKUP(E163,VIP!$A$2:$O8829,8,FALSE)</f>
        <v>Si</v>
      </c>
      <c r="J163" s="94" t="str">
        <f>VLOOKUP(E163,VIP!$A$2:$O8779,8,FALSE)</f>
        <v>Si</v>
      </c>
      <c r="K163" s="94" t="str">
        <f>VLOOKUP(E163,VIP!$A$2:$O12353,6,0)</f>
        <v>NO</v>
      </c>
      <c r="L163" s="96" t="s">
        <v>2430</v>
      </c>
      <c r="M163" s="97" t="s">
        <v>2469</v>
      </c>
      <c r="N163" s="97" t="s">
        <v>2476</v>
      </c>
      <c r="O163" s="94" t="s">
        <v>2502</v>
      </c>
      <c r="P163" s="118"/>
      <c r="Q163" s="98" t="s">
        <v>2430</v>
      </c>
    </row>
    <row r="164" spans="1:17" s="99" customFormat="1" ht="18" x14ac:dyDescent="0.25">
      <c r="A164" s="94" t="str">
        <f>VLOOKUP(E164,'LISTADO ATM'!$A$2:$C$901,3,0)</f>
        <v>DISTRITO NACIONAL</v>
      </c>
      <c r="B164" s="108">
        <v>335823720</v>
      </c>
      <c r="C164" s="95">
        <v>44271.616631944446</v>
      </c>
      <c r="D164" s="94" t="s">
        <v>2472</v>
      </c>
      <c r="E164" s="103">
        <v>983</v>
      </c>
      <c r="F164" s="94" t="str">
        <f>VLOOKUP(E164,VIP!$A$2:$O11942,2,0)</f>
        <v>DRBR983</v>
      </c>
      <c r="G164" s="94" t="str">
        <f>VLOOKUP(E164,'LISTADO ATM'!$A$2:$B$900,2,0)</f>
        <v xml:space="preserve">ATM Bravo República de Colombia </v>
      </c>
      <c r="H164" s="94" t="str">
        <f>VLOOKUP(E164,VIP!$A$2:$O16863,7,FALSE)</f>
        <v>Si</v>
      </c>
      <c r="I164" s="94" t="str">
        <f>VLOOKUP(E164,VIP!$A$2:$O8828,8,FALSE)</f>
        <v>No</v>
      </c>
      <c r="J164" s="94" t="str">
        <f>VLOOKUP(E164,VIP!$A$2:$O8778,8,FALSE)</f>
        <v>No</v>
      </c>
      <c r="K164" s="94" t="str">
        <f>VLOOKUP(E164,VIP!$A$2:$O12352,6,0)</f>
        <v>NO</v>
      </c>
      <c r="L164" s="96" t="s">
        <v>2430</v>
      </c>
      <c r="M164" s="97" t="s">
        <v>2469</v>
      </c>
      <c r="N164" s="97" t="s">
        <v>2476</v>
      </c>
      <c r="O164" s="94" t="s">
        <v>2477</v>
      </c>
      <c r="P164" s="118"/>
      <c r="Q164" s="98" t="s">
        <v>2430</v>
      </c>
    </row>
    <row r="165" spans="1:17" s="99" customFormat="1" ht="18" x14ac:dyDescent="0.25">
      <c r="A165" s="94" t="str">
        <f>VLOOKUP(E165,'LISTADO ATM'!$A$2:$C$901,3,0)</f>
        <v>DISTRITO NACIONAL</v>
      </c>
      <c r="B165" s="108">
        <v>335823755</v>
      </c>
      <c r="C165" s="95">
        <v>44271.624108796299</v>
      </c>
      <c r="D165" s="94" t="s">
        <v>2189</v>
      </c>
      <c r="E165" s="103">
        <v>240</v>
      </c>
      <c r="F165" s="94" t="str">
        <f>VLOOKUP(E165,VIP!$A$2:$O11941,2,0)</f>
        <v>DRBR24D</v>
      </c>
      <c r="G165" s="94" t="str">
        <f>VLOOKUP(E165,'LISTADO ATM'!$A$2:$B$900,2,0)</f>
        <v xml:space="preserve">ATM Oficina Carrefour I </v>
      </c>
      <c r="H165" s="94" t="str">
        <f>VLOOKUP(E165,VIP!$A$2:$O16862,7,FALSE)</f>
        <v>Si</v>
      </c>
      <c r="I165" s="94" t="str">
        <f>VLOOKUP(E165,VIP!$A$2:$O8827,8,FALSE)</f>
        <v>Si</v>
      </c>
      <c r="J165" s="94" t="str">
        <f>VLOOKUP(E165,VIP!$A$2:$O8777,8,FALSE)</f>
        <v>Si</v>
      </c>
      <c r="K165" s="94" t="str">
        <f>VLOOKUP(E165,VIP!$A$2:$O12351,6,0)</f>
        <v>SI</v>
      </c>
      <c r="L165" s="96" t="s">
        <v>2228</v>
      </c>
      <c r="M165" s="97" t="s">
        <v>2469</v>
      </c>
      <c r="N165" s="97" t="s">
        <v>2476</v>
      </c>
      <c r="O165" s="94" t="s">
        <v>2478</v>
      </c>
      <c r="P165" s="118"/>
      <c r="Q165" s="98" t="s">
        <v>2228</v>
      </c>
    </row>
    <row r="166" spans="1:17" s="99" customFormat="1" ht="18" x14ac:dyDescent="0.25">
      <c r="A166" s="94" t="str">
        <f>VLOOKUP(E166,'LISTADO ATM'!$A$2:$C$901,3,0)</f>
        <v>NORTE</v>
      </c>
      <c r="B166" s="108">
        <v>335823765</v>
      </c>
      <c r="C166" s="95">
        <v>44271.627997685187</v>
      </c>
      <c r="D166" s="94" t="s">
        <v>2501</v>
      </c>
      <c r="E166" s="103">
        <v>285</v>
      </c>
      <c r="F166" s="94" t="str">
        <f>VLOOKUP(E166,VIP!$A$2:$O11940,2,0)</f>
        <v>DRBR285</v>
      </c>
      <c r="G166" s="94" t="str">
        <f>VLOOKUP(E166,'LISTADO ATM'!$A$2:$B$900,2,0)</f>
        <v xml:space="preserve">ATM Oficina Camino Real (Puerto Plata) </v>
      </c>
      <c r="H166" s="94" t="str">
        <f>VLOOKUP(E166,VIP!$A$2:$O16861,7,FALSE)</f>
        <v>Si</v>
      </c>
      <c r="I166" s="94" t="str">
        <f>VLOOKUP(E166,VIP!$A$2:$O8826,8,FALSE)</f>
        <v>Si</v>
      </c>
      <c r="J166" s="94" t="str">
        <f>VLOOKUP(E166,VIP!$A$2:$O8776,8,FALSE)</f>
        <v>Si</v>
      </c>
      <c r="K166" s="94" t="str">
        <f>VLOOKUP(E166,VIP!$A$2:$O12350,6,0)</f>
        <v>NO</v>
      </c>
      <c r="L166" s="96" t="s">
        <v>2430</v>
      </c>
      <c r="M166" s="169" t="s">
        <v>2514</v>
      </c>
      <c r="N166" s="169" t="s">
        <v>2516</v>
      </c>
      <c r="O166" s="94" t="s">
        <v>2502</v>
      </c>
      <c r="P166" s="118"/>
      <c r="Q166" s="170">
        <v>44271.696527777778</v>
      </c>
    </row>
    <row r="167" spans="1:17" s="99" customFormat="1" ht="18" x14ac:dyDescent="0.25">
      <c r="A167" s="94" t="str">
        <f>VLOOKUP(E167,'LISTADO ATM'!$A$2:$C$901,3,0)</f>
        <v>NORTE</v>
      </c>
      <c r="B167" s="108">
        <v>335823772</v>
      </c>
      <c r="C167" s="95">
        <v>44271.630995370368</v>
      </c>
      <c r="D167" s="94" t="s">
        <v>2501</v>
      </c>
      <c r="E167" s="103">
        <v>283</v>
      </c>
      <c r="F167" s="94" t="str">
        <f>VLOOKUP(E167,VIP!$A$2:$O11939,2,0)</f>
        <v>DRBR283</v>
      </c>
      <c r="G167" s="94" t="str">
        <f>VLOOKUP(E167,'LISTADO ATM'!$A$2:$B$900,2,0)</f>
        <v xml:space="preserve">ATM Oficina Nibaje </v>
      </c>
      <c r="H167" s="94" t="str">
        <f>VLOOKUP(E167,VIP!$A$2:$O16860,7,FALSE)</f>
        <v>Si</v>
      </c>
      <c r="I167" s="94" t="str">
        <f>VLOOKUP(E167,VIP!$A$2:$O8825,8,FALSE)</f>
        <v>Si</v>
      </c>
      <c r="J167" s="94" t="str">
        <f>VLOOKUP(E167,VIP!$A$2:$O8775,8,FALSE)</f>
        <v>Si</v>
      </c>
      <c r="K167" s="94" t="str">
        <f>VLOOKUP(E167,VIP!$A$2:$O12349,6,0)</f>
        <v>NO</v>
      </c>
      <c r="L167" s="96" t="s">
        <v>2430</v>
      </c>
      <c r="M167" s="97" t="s">
        <v>2469</v>
      </c>
      <c r="N167" s="97" t="s">
        <v>2476</v>
      </c>
      <c r="O167" s="94" t="s">
        <v>2502</v>
      </c>
      <c r="P167" s="118"/>
      <c r="Q167" s="98" t="s">
        <v>2430</v>
      </c>
    </row>
    <row r="168" spans="1:17" s="99" customFormat="1" ht="18" x14ac:dyDescent="0.25">
      <c r="A168" s="94" t="str">
        <f>VLOOKUP(E168,'LISTADO ATM'!$A$2:$C$901,3,0)</f>
        <v>ESTE</v>
      </c>
      <c r="B168" s="108">
        <v>335823788</v>
      </c>
      <c r="C168" s="95">
        <v>44271.634953703702</v>
      </c>
      <c r="D168" s="94" t="s">
        <v>2472</v>
      </c>
      <c r="E168" s="103">
        <v>386</v>
      </c>
      <c r="F168" s="94" t="str">
        <f>VLOOKUP(E168,VIP!$A$2:$O11938,2,0)</f>
        <v>DRBR386</v>
      </c>
      <c r="G168" s="94" t="str">
        <f>VLOOKUP(E168,'LISTADO ATM'!$A$2:$B$900,2,0)</f>
        <v xml:space="preserve">ATM Plaza Verón II </v>
      </c>
      <c r="H168" s="94" t="str">
        <f>VLOOKUP(E168,VIP!$A$2:$O16859,7,FALSE)</f>
        <v>Si</v>
      </c>
      <c r="I168" s="94" t="str">
        <f>VLOOKUP(E168,VIP!$A$2:$O8824,8,FALSE)</f>
        <v>Si</v>
      </c>
      <c r="J168" s="94" t="str">
        <f>VLOOKUP(E168,VIP!$A$2:$O8774,8,FALSE)</f>
        <v>Si</v>
      </c>
      <c r="K168" s="94" t="str">
        <f>VLOOKUP(E168,VIP!$A$2:$O12348,6,0)</f>
        <v>NO</v>
      </c>
      <c r="L168" s="96" t="s">
        <v>2430</v>
      </c>
      <c r="M168" s="97" t="s">
        <v>2469</v>
      </c>
      <c r="N168" s="97" t="s">
        <v>2476</v>
      </c>
      <c r="O168" s="94" t="s">
        <v>2477</v>
      </c>
      <c r="P168" s="118"/>
      <c r="Q168" s="98" t="s">
        <v>2430</v>
      </c>
    </row>
    <row r="169" spans="1:17" s="99" customFormat="1" ht="18" x14ac:dyDescent="0.25">
      <c r="A169" s="94" t="str">
        <f>VLOOKUP(E169,'LISTADO ATM'!$A$2:$C$901,3,0)</f>
        <v>DISTRITO NACIONAL</v>
      </c>
      <c r="B169" s="108">
        <v>335823795</v>
      </c>
      <c r="C169" s="95">
        <v>44271.636643518519</v>
      </c>
      <c r="D169" s="94" t="s">
        <v>2472</v>
      </c>
      <c r="E169" s="103">
        <v>813</v>
      </c>
      <c r="F169" s="94" t="str">
        <f>VLOOKUP(E169,VIP!$A$2:$O11937,2,0)</f>
        <v>DRBR815</v>
      </c>
      <c r="G169" s="94" t="str">
        <f>VLOOKUP(E169,'LISTADO ATM'!$A$2:$B$900,2,0)</f>
        <v>ATM Occidental Mall</v>
      </c>
      <c r="H169" s="94" t="str">
        <f>VLOOKUP(E169,VIP!$A$2:$O16858,7,FALSE)</f>
        <v>Si</v>
      </c>
      <c r="I169" s="94" t="str">
        <f>VLOOKUP(E169,VIP!$A$2:$O8823,8,FALSE)</f>
        <v>Si</v>
      </c>
      <c r="J169" s="94" t="str">
        <f>VLOOKUP(E169,VIP!$A$2:$O8773,8,FALSE)</f>
        <v>Si</v>
      </c>
      <c r="K169" s="94" t="str">
        <f>VLOOKUP(E169,VIP!$A$2:$O12347,6,0)</f>
        <v>NO</v>
      </c>
      <c r="L169" s="96" t="s">
        <v>2430</v>
      </c>
      <c r="M169" s="97" t="s">
        <v>2469</v>
      </c>
      <c r="N169" s="97" t="s">
        <v>2476</v>
      </c>
      <c r="O169" s="94" t="s">
        <v>2477</v>
      </c>
      <c r="P169" s="118"/>
      <c r="Q169" s="98" t="s">
        <v>2430</v>
      </c>
    </row>
    <row r="170" spans="1:17" s="99" customFormat="1" ht="18" x14ac:dyDescent="0.25">
      <c r="A170" s="94" t="str">
        <f>VLOOKUP(E170,'LISTADO ATM'!$A$2:$C$901,3,0)</f>
        <v>SUR</v>
      </c>
      <c r="B170" s="108">
        <v>335823810</v>
      </c>
      <c r="C170" s="95">
        <v>44271.642025462963</v>
      </c>
      <c r="D170" s="94" t="s">
        <v>2501</v>
      </c>
      <c r="E170" s="103">
        <v>764</v>
      </c>
      <c r="F170" s="94" t="str">
        <f>VLOOKUP(E170,VIP!$A$2:$O11987,2,0)</f>
        <v>DRBR451</v>
      </c>
      <c r="G170" s="94" t="str">
        <f>VLOOKUP(E170,'LISTADO ATM'!$A$2:$B$900,2,0)</f>
        <v xml:space="preserve">ATM Oficina Elías Piña </v>
      </c>
      <c r="H170" s="94" t="str">
        <f>VLOOKUP(E170,VIP!$A$2:$O16908,7,FALSE)</f>
        <v>Si</v>
      </c>
      <c r="I170" s="94" t="str">
        <f>VLOOKUP(E170,VIP!$A$2:$O8873,8,FALSE)</f>
        <v>Si</v>
      </c>
      <c r="J170" s="94" t="str">
        <f>VLOOKUP(E170,VIP!$A$2:$O8823,8,FALSE)</f>
        <v>Si</v>
      </c>
      <c r="K170" s="94" t="str">
        <f>VLOOKUP(E170,VIP!$A$2:$O12397,6,0)</f>
        <v>NO</v>
      </c>
      <c r="L170" s="96" t="s">
        <v>2521</v>
      </c>
      <c r="M170" s="132" t="s">
        <v>2514</v>
      </c>
      <c r="N170" s="169" t="s">
        <v>2516</v>
      </c>
      <c r="O170" s="94" t="s">
        <v>2520</v>
      </c>
      <c r="P170" s="169" t="s">
        <v>2522</v>
      </c>
      <c r="Q170" s="131" t="s">
        <v>2521</v>
      </c>
    </row>
    <row r="171" spans="1:17" s="99" customFormat="1" ht="18" x14ac:dyDescent="0.25">
      <c r="A171" s="94" t="str">
        <f>VLOOKUP(E171,'LISTADO ATM'!$A$2:$C$901,3,0)</f>
        <v>NORTE</v>
      </c>
      <c r="B171" s="108">
        <v>335823814</v>
      </c>
      <c r="C171" s="95">
        <v>44271.644004629627</v>
      </c>
      <c r="D171" s="94" t="s">
        <v>2501</v>
      </c>
      <c r="E171" s="103">
        <v>154</v>
      </c>
      <c r="F171" s="94" t="str">
        <f>VLOOKUP(E171,VIP!$A$2:$O11986,2,0)</f>
        <v>DRBR154</v>
      </c>
      <c r="G171" s="94" t="str">
        <f>VLOOKUP(E171,'LISTADO ATM'!$A$2:$B$900,2,0)</f>
        <v xml:space="preserve">ATM Oficina Sánchez </v>
      </c>
      <c r="H171" s="94" t="str">
        <f>VLOOKUP(E171,VIP!$A$2:$O16907,7,FALSE)</f>
        <v>Si</v>
      </c>
      <c r="I171" s="94" t="str">
        <f>VLOOKUP(E171,VIP!$A$2:$O8872,8,FALSE)</f>
        <v>Si</v>
      </c>
      <c r="J171" s="94" t="str">
        <f>VLOOKUP(E171,VIP!$A$2:$O8822,8,FALSE)</f>
        <v>Si</v>
      </c>
      <c r="K171" s="94" t="str">
        <f>VLOOKUP(E171,VIP!$A$2:$O12396,6,0)</f>
        <v>SI</v>
      </c>
      <c r="L171" s="96" t="s">
        <v>2521</v>
      </c>
      <c r="M171" s="132" t="s">
        <v>2514</v>
      </c>
      <c r="N171" s="169" t="s">
        <v>2516</v>
      </c>
      <c r="O171" s="94" t="s">
        <v>2520</v>
      </c>
      <c r="P171" s="169" t="s">
        <v>2522</v>
      </c>
      <c r="Q171" s="131" t="s">
        <v>2521</v>
      </c>
    </row>
    <row r="172" spans="1:17" s="99" customFormat="1" ht="18" x14ac:dyDescent="0.25">
      <c r="A172" s="94" t="str">
        <f>VLOOKUP(E172,'LISTADO ATM'!$A$2:$C$901,3,0)</f>
        <v>DISTRITO NACIONAL</v>
      </c>
      <c r="B172" s="108">
        <v>335823828</v>
      </c>
      <c r="C172" s="95">
        <v>44271.649942129632</v>
      </c>
      <c r="D172" s="94" t="s">
        <v>2501</v>
      </c>
      <c r="E172" s="103">
        <v>957</v>
      </c>
      <c r="F172" s="94" t="str">
        <f>VLOOKUP(E172,VIP!$A$2:$O11985,2,0)</f>
        <v>DRBR23F</v>
      </c>
      <c r="G172" s="94" t="str">
        <f>VLOOKUP(E172,'LISTADO ATM'!$A$2:$B$900,2,0)</f>
        <v xml:space="preserve">ATM Oficina Venezuela </v>
      </c>
      <c r="H172" s="94" t="str">
        <f>VLOOKUP(E172,VIP!$A$2:$O16906,7,FALSE)</f>
        <v>Si</v>
      </c>
      <c r="I172" s="94" t="str">
        <f>VLOOKUP(E172,VIP!$A$2:$O8871,8,FALSE)</f>
        <v>Si</v>
      </c>
      <c r="J172" s="94" t="str">
        <f>VLOOKUP(E172,VIP!$A$2:$O8821,8,FALSE)</f>
        <v>Si</v>
      </c>
      <c r="K172" s="94" t="str">
        <f>VLOOKUP(E172,VIP!$A$2:$O12395,6,0)</f>
        <v>SI</v>
      </c>
      <c r="L172" s="96" t="s">
        <v>2521</v>
      </c>
      <c r="M172" s="132" t="s">
        <v>2514</v>
      </c>
      <c r="N172" s="169" t="s">
        <v>2516</v>
      </c>
      <c r="O172" s="94" t="s">
        <v>2520</v>
      </c>
      <c r="P172" s="169" t="s">
        <v>2522</v>
      </c>
      <c r="Q172" s="131" t="s">
        <v>2521</v>
      </c>
    </row>
    <row r="173" spans="1:17" ht="18" x14ac:dyDescent="0.25">
      <c r="A173" s="94" t="str">
        <f>VLOOKUP(E173,'LISTADO ATM'!$A$2:$C$901,3,0)</f>
        <v>DISTRITO NACIONAL</v>
      </c>
      <c r="B173" s="108">
        <v>335823866</v>
      </c>
      <c r="C173" s="95">
        <v>44271.659733796296</v>
      </c>
      <c r="D173" s="94" t="s">
        <v>2189</v>
      </c>
      <c r="E173" s="103">
        <v>967</v>
      </c>
      <c r="F173" s="94" t="str">
        <f>VLOOKUP(E173,VIP!$A$2:$O12012,2,0)</f>
        <v>DRBR967</v>
      </c>
      <c r="G173" s="94" t="str">
        <f>VLOOKUP(E173,'LISTADO ATM'!$A$2:$B$900,2,0)</f>
        <v xml:space="preserve">ATM UNP Hiper Olé Autopista Duarte </v>
      </c>
      <c r="H173" s="94" t="str">
        <f>VLOOKUP(E173,VIP!$A$2:$O16933,7,FALSE)</f>
        <v>Si</v>
      </c>
      <c r="I173" s="94" t="str">
        <f>VLOOKUP(E173,VIP!$A$2:$O8898,8,FALSE)</f>
        <v>Si</v>
      </c>
      <c r="J173" s="94" t="str">
        <f>VLOOKUP(E173,VIP!$A$2:$O8848,8,FALSE)</f>
        <v>Si</v>
      </c>
      <c r="K173" s="94" t="str">
        <f>VLOOKUP(E173,VIP!$A$2:$O12422,6,0)</f>
        <v>NO</v>
      </c>
      <c r="L173" s="96" t="s">
        <v>2523</v>
      </c>
      <c r="M173" s="97" t="s">
        <v>2469</v>
      </c>
      <c r="N173" s="97" t="s">
        <v>2476</v>
      </c>
      <c r="O173" s="94" t="s">
        <v>2478</v>
      </c>
      <c r="P173" s="118"/>
      <c r="Q173" s="98" t="s">
        <v>2523</v>
      </c>
    </row>
    <row r="174" spans="1:17" ht="18" x14ac:dyDescent="0.25">
      <c r="A174" s="94" t="str">
        <f>VLOOKUP(E174,'LISTADO ATM'!$A$2:$C$901,3,0)</f>
        <v>DISTRITO NACIONAL</v>
      </c>
      <c r="B174" s="108">
        <v>335823869</v>
      </c>
      <c r="C174" s="95">
        <v>44271.660092592596</v>
      </c>
      <c r="D174" s="94" t="s">
        <v>2189</v>
      </c>
      <c r="E174" s="103">
        <v>23</v>
      </c>
      <c r="F174" s="94" t="str">
        <f>VLOOKUP(E174,VIP!$A$2:$O12011,2,0)</f>
        <v>DRBR023</v>
      </c>
      <c r="G174" s="94" t="str">
        <f>VLOOKUP(E174,'LISTADO ATM'!$A$2:$B$900,2,0)</f>
        <v xml:space="preserve">ATM Oficina México </v>
      </c>
      <c r="H174" s="94" t="str">
        <f>VLOOKUP(E174,VIP!$A$2:$O16932,7,FALSE)</f>
        <v>Si</v>
      </c>
      <c r="I174" s="94" t="str">
        <f>VLOOKUP(E174,VIP!$A$2:$O8897,8,FALSE)</f>
        <v>Si</v>
      </c>
      <c r="J174" s="94" t="str">
        <f>VLOOKUP(E174,VIP!$A$2:$O8847,8,FALSE)</f>
        <v>Si</v>
      </c>
      <c r="K174" s="94" t="str">
        <f>VLOOKUP(E174,VIP!$A$2:$O12421,6,0)</f>
        <v>NO</v>
      </c>
      <c r="L174" s="96" t="s">
        <v>2523</v>
      </c>
      <c r="M174" s="97" t="s">
        <v>2469</v>
      </c>
      <c r="N174" s="97" t="s">
        <v>2476</v>
      </c>
      <c r="O174" s="94" t="s">
        <v>2478</v>
      </c>
      <c r="P174" s="118"/>
      <c r="Q174" s="98" t="s">
        <v>2523</v>
      </c>
    </row>
    <row r="175" spans="1:17" ht="18" x14ac:dyDescent="0.25">
      <c r="A175" s="94" t="str">
        <f>VLOOKUP(E175,'LISTADO ATM'!$A$2:$C$901,3,0)</f>
        <v>DISTRITO NACIONAL</v>
      </c>
      <c r="B175" s="108">
        <v>335823872</v>
      </c>
      <c r="C175" s="95">
        <v>44271.660486111112</v>
      </c>
      <c r="D175" s="94" t="s">
        <v>2189</v>
      </c>
      <c r="E175" s="103">
        <v>918</v>
      </c>
      <c r="F175" s="94" t="str">
        <f>VLOOKUP(E175,VIP!$A$2:$O12010,2,0)</f>
        <v>DRBR918</v>
      </c>
      <c r="G175" s="94" t="str">
        <f>VLOOKUP(E175,'LISTADO ATM'!$A$2:$B$900,2,0)</f>
        <v xml:space="preserve">ATM S/M Liverpool de la Jacobo Majluta </v>
      </c>
      <c r="H175" s="94" t="str">
        <f>VLOOKUP(E175,VIP!$A$2:$O16931,7,FALSE)</f>
        <v>Si</v>
      </c>
      <c r="I175" s="94" t="str">
        <f>VLOOKUP(E175,VIP!$A$2:$O8896,8,FALSE)</f>
        <v>Si</v>
      </c>
      <c r="J175" s="94" t="str">
        <f>VLOOKUP(E175,VIP!$A$2:$O8846,8,FALSE)</f>
        <v>Si</v>
      </c>
      <c r="K175" s="94" t="str">
        <f>VLOOKUP(E175,VIP!$A$2:$O12420,6,0)</f>
        <v>NO</v>
      </c>
      <c r="L175" s="96" t="s">
        <v>2523</v>
      </c>
      <c r="M175" s="97" t="s">
        <v>2469</v>
      </c>
      <c r="N175" s="97" t="s">
        <v>2476</v>
      </c>
      <c r="O175" s="94" t="s">
        <v>2478</v>
      </c>
      <c r="P175" s="118"/>
      <c r="Q175" s="98" t="s">
        <v>2523</v>
      </c>
    </row>
    <row r="176" spans="1:17" ht="18" x14ac:dyDescent="0.25">
      <c r="A176" s="94" t="str">
        <f>VLOOKUP(E176,'LISTADO ATM'!$A$2:$C$901,3,0)</f>
        <v>DISTRITO NACIONAL</v>
      </c>
      <c r="B176" s="108">
        <v>335823874</v>
      </c>
      <c r="C176" s="95">
        <v>44271.661030092589</v>
      </c>
      <c r="D176" s="94" t="s">
        <v>2189</v>
      </c>
      <c r="E176" s="103">
        <v>570</v>
      </c>
      <c r="F176" s="94" t="str">
        <f>VLOOKUP(E176,VIP!$A$2:$O12009,2,0)</f>
        <v>DRBR478</v>
      </c>
      <c r="G176" s="94" t="str">
        <f>VLOOKUP(E176,'LISTADO ATM'!$A$2:$B$900,2,0)</f>
        <v xml:space="preserve">ATM S/M Liverpool Villa Mella </v>
      </c>
      <c r="H176" s="94" t="str">
        <f>VLOOKUP(E176,VIP!$A$2:$O16930,7,FALSE)</f>
        <v>Si</v>
      </c>
      <c r="I176" s="94" t="str">
        <f>VLOOKUP(E176,VIP!$A$2:$O8895,8,FALSE)</f>
        <v>Si</v>
      </c>
      <c r="J176" s="94" t="str">
        <f>VLOOKUP(E176,VIP!$A$2:$O8845,8,FALSE)</f>
        <v>Si</v>
      </c>
      <c r="K176" s="94" t="str">
        <f>VLOOKUP(E176,VIP!$A$2:$O12419,6,0)</f>
        <v>NO</v>
      </c>
      <c r="L176" s="96" t="s">
        <v>2523</v>
      </c>
      <c r="M176" s="97" t="s">
        <v>2469</v>
      </c>
      <c r="N176" s="97" t="s">
        <v>2476</v>
      </c>
      <c r="O176" s="94" t="s">
        <v>2478</v>
      </c>
      <c r="P176" s="118"/>
      <c r="Q176" s="98" t="s">
        <v>2523</v>
      </c>
    </row>
    <row r="177" spans="1:17" ht="18" x14ac:dyDescent="0.25">
      <c r="A177" s="94" t="str">
        <f>VLOOKUP(E177,'LISTADO ATM'!$A$2:$C$901,3,0)</f>
        <v>NORTE</v>
      </c>
      <c r="B177" s="108">
        <v>335823880</v>
      </c>
      <c r="C177" s="95">
        <v>44271.662951388891</v>
      </c>
      <c r="D177" s="94" t="s">
        <v>2190</v>
      </c>
      <c r="E177" s="103">
        <v>351</v>
      </c>
      <c r="F177" s="94" t="str">
        <f>VLOOKUP(E177,VIP!$A$2:$O12008,2,0)</f>
        <v>DRBR351</v>
      </c>
      <c r="G177" s="94" t="str">
        <f>VLOOKUP(E177,'LISTADO ATM'!$A$2:$B$900,2,0)</f>
        <v xml:space="preserve">ATM S/M José Luís (Puerto Plata) </v>
      </c>
      <c r="H177" s="94" t="str">
        <f>VLOOKUP(E177,VIP!$A$2:$O16929,7,FALSE)</f>
        <v>Si</v>
      </c>
      <c r="I177" s="94" t="str">
        <f>VLOOKUP(E177,VIP!$A$2:$O8894,8,FALSE)</f>
        <v>Si</v>
      </c>
      <c r="J177" s="94" t="str">
        <f>VLOOKUP(E177,VIP!$A$2:$O8844,8,FALSE)</f>
        <v>Si</v>
      </c>
      <c r="K177" s="94" t="str">
        <f>VLOOKUP(E177,VIP!$A$2:$O12418,6,0)</f>
        <v>NO</v>
      </c>
      <c r="L177" s="96" t="s">
        <v>2492</v>
      </c>
      <c r="M177" s="97" t="s">
        <v>2469</v>
      </c>
      <c r="N177" s="97" t="s">
        <v>2476</v>
      </c>
      <c r="O177" s="94" t="s">
        <v>2493</v>
      </c>
      <c r="P177" s="118"/>
      <c r="Q177" s="98" t="s">
        <v>2492</v>
      </c>
    </row>
    <row r="178" spans="1:17" ht="18" x14ac:dyDescent="0.25">
      <c r="A178" s="94" t="str">
        <f>VLOOKUP(E178,'LISTADO ATM'!$A$2:$C$901,3,0)</f>
        <v>NORTE</v>
      </c>
      <c r="B178" s="108">
        <v>335823897</v>
      </c>
      <c r="C178" s="95">
        <v>44271.671342592592</v>
      </c>
      <c r="D178" s="94" t="s">
        <v>2190</v>
      </c>
      <c r="E178" s="103">
        <v>796</v>
      </c>
      <c r="F178" s="94" t="str">
        <f>VLOOKUP(E178,VIP!$A$2:$O12007,2,0)</f>
        <v>DRBR155</v>
      </c>
      <c r="G178" s="94" t="str">
        <f>VLOOKUP(E178,'LISTADO ATM'!$A$2:$B$900,2,0)</f>
        <v xml:space="preserve">ATM Oficina Plaza Ventura (Nagua) </v>
      </c>
      <c r="H178" s="94" t="str">
        <f>VLOOKUP(E178,VIP!$A$2:$O16928,7,FALSE)</f>
        <v>Si</v>
      </c>
      <c r="I178" s="94" t="str">
        <f>VLOOKUP(E178,VIP!$A$2:$O8893,8,FALSE)</f>
        <v>Si</v>
      </c>
      <c r="J178" s="94" t="str">
        <f>VLOOKUP(E178,VIP!$A$2:$O8843,8,FALSE)</f>
        <v>Si</v>
      </c>
      <c r="K178" s="94" t="str">
        <f>VLOOKUP(E178,VIP!$A$2:$O12417,6,0)</f>
        <v>SI</v>
      </c>
      <c r="L178" s="96" t="s">
        <v>2492</v>
      </c>
      <c r="M178" s="97" t="s">
        <v>2469</v>
      </c>
      <c r="N178" s="97" t="s">
        <v>2476</v>
      </c>
      <c r="O178" s="94" t="s">
        <v>2493</v>
      </c>
      <c r="P178" s="118"/>
      <c r="Q178" s="98" t="s">
        <v>2492</v>
      </c>
    </row>
    <row r="179" spans="1:17" ht="18" x14ac:dyDescent="0.25">
      <c r="A179" s="94" t="str">
        <f>VLOOKUP(E179,'LISTADO ATM'!$A$2:$C$901,3,0)</f>
        <v>NORTE</v>
      </c>
      <c r="B179" s="108">
        <v>335823937</v>
      </c>
      <c r="C179" s="95">
        <v>44271.676620370374</v>
      </c>
      <c r="D179" s="94" t="s">
        <v>2501</v>
      </c>
      <c r="E179" s="103">
        <v>151</v>
      </c>
      <c r="F179" s="94" t="str">
        <f>VLOOKUP(E179,VIP!$A$2:$O12006,2,0)</f>
        <v>DRBR151</v>
      </c>
      <c r="G179" s="94" t="str">
        <f>VLOOKUP(E179,'LISTADO ATM'!$A$2:$B$900,2,0)</f>
        <v xml:space="preserve">ATM Oficina Nagua </v>
      </c>
      <c r="H179" s="94" t="str">
        <f>VLOOKUP(E179,VIP!$A$2:$O16927,7,FALSE)</f>
        <v>Si</v>
      </c>
      <c r="I179" s="94" t="str">
        <f>VLOOKUP(E179,VIP!$A$2:$O8892,8,FALSE)</f>
        <v>Si</v>
      </c>
      <c r="J179" s="94" t="str">
        <f>VLOOKUP(E179,VIP!$A$2:$O8842,8,FALSE)</f>
        <v>Si</v>
      </c>
      <c r="K179" s="94" t="str">
        <f>VLOOKUP(E179,VIP!$A$2:$O12416,6,0)</f>
        <v>SI</v>
      </c>
      <c r="L179" s="96" t="s">
        <v>2524</v>
      </c>
      <c r="M179" s="97" t="s">
        <v>2469</v>
      </c>
      <c r="N179" s="97" t="s">
        <v>2476</v>
      </c>
      <c r="O179" s="94" t="s">
        <v>2502</v>
      </c>
      <c r="P179" s="118"/>
      <c r="Q179" s="98" t="s">
        <v>2524</v>
      </c>
    </row>
    <row r="180" spans="1:17" ht="18" x14ac:dyDescent="0.25">
      <c r="A180" s="94" t="str">
        <f>VLOOKUP(E180,'LISTADO ATM'!$A$2:$C$901,3,0)</f>
        <v>DISTRITO NACIONAL</v>
      </c>
      <c r="B180" s="108">
        <v>335823987</v>
      </c>
      <c r="C180" s="95">
        <v>44271.696851851855</v>
      </c>
      <c r="D180" s="94" t="s">
        <v>2472</v>
      </c>
      <c r="E180" s="103">
        <v>562</v>
      </c>
      <c r="F180" s="94" t="str">
        <f>VLOOKUP(E180,VIP!$A$2:$O12005,2,0)</f>
        <v>DRBR226</v>
      </c>
      <c r="G180" s="94" t="str">
        <f>VLOOKUP(E180,'LISTADO ATM'!$A$2:$B$900,2,0)</f>
        <v xml:space="preserve">ATM S/M Jumbo Carretera Mella </v>
      </c>
      <c r="H180" s="94" t="str">
        <f>VLOOKUP(E180,VIP!$A$2:$O16926,7,FALSE)</f>
        <v>Si</v>
      </c>
      <c r="I180" s="94" t="str">
        <f>VLOOKUP(E180,VIP!$A$2:$O8891,8,FALSE)</f>
        <v>Si</v>
      </c>
      <c r="J180" s="94" t="str">
        <f>VLOOKUP(E180,VIP!$A$2:$O8841,8,FALSE)</f>
        <v>Si</v>
      </c>
      <c r="K180" s="94" t="str">
        <f>VLOOKUP(E180,VIP!$A$2:$O12415,6,0)</f>
        <v>SI</v>
      </c>
      <c r="L180" s="96" t="s">
        <v>2524</v>
      </c>
      <c r="M180" s="97" t="s">
        <v>2469</v>
      </c>
      <c r="N180" s="97" t="s">
        <v>2476</v>
      </c>
      <c r="O180" s="94" t="s">
        <v>2477</v>
      </c>
      <c r="P180" s="118"/>
      <c r="Q180" s="98" t="s">
        <v>2524</v>
      </c>
    </row>
    <row r="181" spans="1:17" ht="18" x14ac:dyDescent="0.25">
      <c r="A181" s="94" t="str">
        <f>VLOOKUP(E181,'LISTADO ATM'!$A$2:$C$901,3,0)</f>
        <v>ESTE</v>
      </c>
      <c r="B181" s="108">
        <v>335823989</v>
      </c>
      <c r="C181" s="95">
        <v>44271.697627314818</v>
      </c>
      <c r="D181" s="94" t="s">
        <v>2472</v>
      </c>
      <c r="E181" s="103">
        <v>838</v>
      </c>
      <c r="F181" s="94" t="str">
        <f>VLOOKUP(E181,VIP!$A$2:$O12004,2,0)</f>
        <v>DRBR838</v>
      </c>
      <c r="G181" s="94" t="str">
        <f>VLOOKUP(E181,'LISTADO ATM'!$A$2:$B$900,2,0)</f>
        <v xml:space="preserve">ATM UNP Consuelo </v>
      </c>
      <c r="H181" s="94" t="str">
        <f>VLOOKUP(E181,VIP!$A$2:$O16925,7,FALSE)</f>
        <v>Si</v>
      </c>
      <c r="I181" s="94" t="str">
        <f>VLOOKUP(E181,VIP!$A$2:$O8890,8,FALSE)</f>
        <v>Si</v>
      </c>
      <c r="J181" s="94" t="str">
        <f>VLOOKUP(E181,VIP!$A$2:$O8840,8,FALSE)</f>
        <v>Si</v>
      </c>
      <c r="K181" s="94" t="str">
        <f>VLOOKUP(E181,VIP!$A$2:$O12414,6,0)</f>
        <v>NO</v>
      </c>
      <c r="L181" s="96" t="s">
        <v>2524</v>
      </c>
      <c r="M181" s="97" t="s">
        <v>2469</v>
      </c>
      <c r="N181" s="97" t="s">
        <v>2476</v>
      </c>
      <c r="O181" s="94" t="s">
        <v>2477</v>
      </c>
      <c r="P181" s="118"/>
      <c r="Q181" s="98" t="s">
        <v>2524</v>
      </c>
    </row>
    <row r="182" spans="1:17" ht="18" x14ac:dyDescent="0.25">
      <c r="A182" s="94" t="str">
        <f>VLOOKUP(E182,'LISTADO ATM'!$A$2:$C$901,3,0)</f>
        <v>DISTRITO NACIONAL</v>
      </c>
      <c r="B182" s="108">
        <v>335823996</v>
      </c>
      <c r="C182" s="95">
        <v>44271.699826388889</v>
      </c>
      <c r="D182" s="94" t="s">
        <v>2501</v>
      </c>
      <c r="E182" s="103">
        <v>755</v>
      </c>
      <c r="F182" s="94" t="str">
        <f>VLOOKUP(E182,VIP!$A$2:$O12003,2,0)</f>
        <v>DRBR755</v>
      </c>
      <c r="G182" s="94" t="str">
        <f>VLOOKUP(E182,'LISTADO ATM'!$A$2:$B$900,2,0)</f>
        <v xml:space="preserve">ATM Oficina Galería del Este (Plaza) </v>
      </c>
      <c r="H182" s="94" t="str">
        <f>VLOOKUP(E182,VIP!$A$2:$O16924,7,FALSE)</f>
        <v>Si</v>
      </c>
      <c r="I182" s="94" t="str">
        <f>VLOOKUP(E182,VIP!$A$2:$O8889,8,FALSE)</f>
        <v>Si</v>
      </c>
      <c r="J182" s="94" t="str">
        <f>VLOOKUP(E182,VIP!$A$2:$O8839,8,FALSE)</f>
        <v>Si</v>
      </c>
      <c r="K182" s="94" t="str">
        <f>VLOOKUP(E182,VIP!$A$2:$O12413,6,0)</f>
        <v>NO</v>
      </c>
      <c r="L182" s="96" t="s">
        <v>2524</v>
      </c>
      <c r="M182" s="97" t="s">
        <v>2469</v>
      </c>
      <c r="N182" s="97" t="s">
        <v>2476</v>
      </c>
      <c r="O182" s="94" t="s">
        <v>2502</v>
      </c>
      <c r="P182" s="118"/>
      <c r="Q182" s="98" t="s">
        <v>2524</v>
      </c>
    </row>
    <row r="183" spans="1:17" ht="18" x14ac:dyDescent="0.25">
      <c r="A183" s="94" t="str">
        <f>VLOOKUP(E183,'LISTADO ATM'!$A$2:$C$901,3,0)</f>
        <v>NORTE</v>
      </c>
      <c r="B183" s="108">
        <v>335823999</v>
      </c>
      <c r="C183" s="95">
        <v>44271.700671296298</v>
      </c>
      <c r="D183" s="94" t="s">
        <v>2501</v>
      </c>
      <c r="E183" s="103">
        <v>944</v>
      </c>
      <c r="F183" s="94" t="str">
        <f>VLOOKUP(E183,VIP!$A$2:$O12002,2,0)</f>
        <v>DRBR944</v>
      </c>
      <c r="G183" s="94" t="str">
        <f>VLOOKUP(E183,'LISTADO ATM'!$A$2:$B$900,2,0)</f>
        <v xml:space="preserve">ATM UNP Mao </v>
      </c>
      <c r="H183" s="94" t="str">
        <f>VLOOKUP(E183,VIP!$A$2:$O16923,7,FALSE)</f>
        <v>Si</v>
      </c>
      <c r="I183" s="94" t="str">
        <f>VLOOKUP(E183,VIP!$A$2:$O8888,8,FALSE)</f>
        <v>Si</v>
      </c>
      <c r="J183" s="94" t="str">
        <f>VLOOKUP(E183,VIP!$A$2:$O8838,8,FALSE)</f>
        <v>Si</v>
      </c>
      <c r="K183" s="94" t="str">
        <f>VLOOKUP(E183,VIP!$A$2:$O12412,6,0)</f>
        <v>NO</v>
      </c>
      <c r="L183" s="96" t="s">
        <v>2524</v>
      </c>
      <c r="M183" s="97" t="s">
        <v>2469</v>
      </c>
      <c r="N183" s="97" t="s">
        <v>2476</v>
      </c>
      <c r="O183" s="94" t="s">
        <v>2502</v>
      </c>
      <c r="P183" s="118"/>
      <c r="Q183" s="98" t="s">
        <v>2524</v>
      </c>
    </row>
    <row r="184" spans="1:17" ht="18" x14ac:dyDescent="0.25">
      <c r="A184" s="94" t="str">
        <f>VLOOKUP(E184,'LISTADO ATM'!$A$2:$C$901,3,0)</f>
        <v>NORTE</v>
      </c>
      <c r="B184" s="108">
        <v>335824009</v>
      </c>
      <c r="C184" s="95">
        <v>44271.703090277777</v>
      </c>
      <c r="D184" s="94" t="s">
        <v>2190</v>
      </c>
      <c r="E184" s="103">
        <v>864</v>
      </c>
      <c r="F184" s="94" t="str">
        <f>VLOOKUP(E184,VIP!$A$2:$O12001,2,0)</f>
        <v>DRBR864</v>
      </c>
      <c r="G184" s="94" t="str">
        <f>VLOOKUP(E184,'LISTADO ATM'!$A$2:$B$900,2,0)</f>
        <v xml:space="preserve">ATM Palmares Mall (San Francisco) </v>
      </c>
      <c r="H184" s="94" t="str">
        <f>VLOOKUP(E184,VIP!$A$2:$O16922,7,FALSE)</f>
        <v>Si</v>
      </c>
      <c r="I184" s="94" t="str">
        <f>VLOOKUP(E184,VIP!$A$2:$O8887,8,FALSE)</f>
        <v>Si</v>
      </c>
      <c r="J184" s="94" t="str">
        <f>VLOOKUP(E184,VIP!$A$2:$O8837,8,FALSE)</f>
        <v>Si</v>
      </c>
      <c r="K184" s="94" t="str">
        <f>VLOOKUP(E184,VIP!$A$2:$O12411,6,0)</f>
        <v>NO</v>
      </c>
      <c r="L184" s="96" t="s">
        <v>2492</v>
      </c>
      <c r="M184" s="97" t="s">
        <v>2469</v>
      </c>
      <c r="N184" s="97" t="s">
        <v>2476</v>
      </c>
      <c r="O184" s="94" t="s">
        <v>2526</v>
      </c>
      <c r="P184" s="118"/>
      <c r="Q184" s="98" t="s">
        <v>2492</v>
      </c>
    </row>
    <row r="185" spans="1:17" ht="18" x14ac:dyDescent="0.25">
      <c r="A185" s="94" t="str">
        <f>VLOOKUP(E185,'LISTADO ATM'!$A$2:$C$901,3,0)</f>
        <v>DISTRITO NACIONAL</v>
      </c>
      <c r="B185" s="108">
        <v>335824032</v>
      </c>
      <c r="C185" s="95">
        <v>44271.708356481482</v>
      </c>
      <c r="D185" s="94" t="s">
        <v>2472</v>
      </c>
      <c r="E185" s="103">
        <v>958</v>
      </c>
      <c r="F185" s="94" t="str">
        <f>VLOOKUP(E185,VIP!$A$2:$O12000,2,0)</f>
        <v>DRBR958</v>
      </c>
      <c r="G185" s="94" t="str">
        <f>VLOOKUP(E185,'LISTADO ATM'!$A$2:$B$900,2,0)</f>
        <v xml:space="preserve">ATM Olé Aut. San Isidro </v>
      </c>
      <c r="H185" s="94" t="str">
        <f>VLOOKUP(E185,VIP!$A$2:$O16921,7,FALSE)</f>
        <v>Si</v>
      </c>
      <c r="I185" s="94" t="str">
        <f>VLOOKUP(E185,VIP!$A$2:$O8886,8,FALSE)</f>
        <v>Si</v>
      </c>
      <c r="J185" s="94" t="str">
        <f>VLOOKUP(E185,VIP!$A$2:$O8836,8,FALSE)</f>
        <v>Si</v>
      </c>
      <c r="K185" s="94" t="str">
        <f>VLOOKUP(E185,VIP!$A$2:$O12410,6,0)</f>
        <v>NO</v>
      </c>
      <c r="L185" s="96" t="s">
        <v>2524</v>
      </c>
      <c r="M185" s="97" t="s">
        <v>2469</v>
      </c>
      <c r="N185" s="97" t="s">
        <v>2476</v>
      </c>
      <c r="O185" s="94" t="s">
        <v>2477</v>
      </c>
      <c r="P185" s="118"/>
      <c r="Q185" s="98" t="s">
        <v>2524</v>
      </c>
    </row>
    <row r="186" spans="1:17" ht="18" x14ac:dyDescent="0.25">
      <c r="A186" s="94" t="str">
        <f>VLOOKUP(E186,'LISTADO ATM'!$A$2:$C$901,3,0)</f>
        <v>DISTRITO NACIONAL</v>
      </c>
      <c r="B186" s="108">
        <v>335824034</v>
      </c>
      <c r="C186" s="95">
        <v>44271.709317129629</v>
      </c>
      <c r="D186" s="94" t="s">
        <v>2472</v>
      </c>
      <c r="E186" s="103">
        <v>70</v>
      </c>
      <c r="F186" s="94" t="str">
        <f>VLOOKUP(E186,VIP!$A$2:$O11999,2,0)</f>
        <v>DRBR070</v>
      </c>
      <c r="G186" s="94" t="str">
        <f>VLOOKUP(E186,'LISTADO ATM'!$A$2:$B$900,2,0)</f>
        <v xml:space="preserve">ATM Autoservicio Plaza Lama Zona Oriental </v>
      </c>
      <c r="H186" s="94" t="str">
        <f>VLOOKUP(E186,VIP!$A$2:$O16920,7,FALSE)</f>
        <v>Si</v>
      </c>
      <c r="I186" s="94" t="str">
        <f>VLOOKUP(E186,VIP!$A$2:$O8885,8,FALSE)</f>
        <v>Si</v>
      </c>
      <c r="J186" s="94" t="str">
        <f>VLOOKUP(E186,VIP!$A$2:$O8835,8,FALSE)</f>
        <v>Si</v>
      </c>
      <c r="K186" s="94" t="str">
        <f>VLOOKUP(E186,VIP!$A$2:$O12409,6,0)</f>
        <v>NO</v>
      </c>
      <c r="L186" s="96" t="s">
        <v>2525</v>
      </c>
      <c r="M186" s="97" t="s">
        <v>2469</v>
      </c>
      <c r="N186" s="97" t="s">
        <v>2476</v>
      </c>
      <c r="O186" s="94" t="s">
        <v>2477</v>
      </c>
      <c r="P186" s="118"/>
      <c r="Q186" s="98" t="s">
        <v>2525</v>
      </c>
    </row>
    <row r="187" spans="1:17" ht="18" x14ac:dyDescent="0.25">
      <c r="A187" s="94" t="str">
        <f>VLOOKUP(E187,'LISTADO ATM'!$A$2:$C$901,3,0)</f>
        <v>DISTRITO NACIONAL</v>
      </c>
      <c r="B187" s="108">
        <v>335824041</v>
      </c>
      <c r="C187" s="95">
        <v>44271.712152777778</v>
      </c>
      <c r="D187" s="94" t="s">
        <v>2189</v>
      </c>
      <c r="E187" s="103">
        <v>152</v>
      </c>
      <c r="F187" s="94" t="str">
        <f>VLOOKUP(E187,VIP!$A$2:$O11998,2,0)</f>
        <v>DRBR152</v>
      </c>
      <c r="G187" s="94" t="str">
        <f>VLOOKUP(E187,'LISTADO ATM'!$A$2:$B$900,2,0)</f>
        <v xml:space="preserve">ATM Kiosco Megacentro II </v>
      </c>
      <c r="H187" s="94" t="str">
        <f>VLOOKUP(E187,VIP!$A$2:$O16919,7,FALSE)</f>
        <v>Si</v>
      </c>
      <c r="I187" s="94" t="str">
        <f>VLOOKUP(E187,VIP!$A$2:$O8884,8,FALSE)</f>
        <v>Si</v>
      </c>
      <c r="J187" s="94" t="str">
        <f>VLOOKUP(E187,VIP!$A$2:$O8834,8,FALSE)</f>
        <v>Si</v>
      </c>
      <c r="K187" s="94" t="str">
        <f>VLOOKUP(E187,VIP!$A$2:$O12408,6,0)</f>
        <v>NO</v>
      </c>
      <c r="L187" s="96" t="s">
        <v>2523</v>
      </c>
      <c r="M187" s="97" t="s">
        <v>2469</v>
      </c>
      <c r="N187" s="97" t="s">
        <v>2476</v>
      </c>
      <c r="O187" s="94" t="s">
        <v>2478</v>
      </c>
      <c r="P187" s="118"/>
      <c r="Q187" s="98" t="s">
        <v>2523</v>
      </c>
    </row>
    <row r="188" spans="1:17" ht="18" x14ac:dyDescent="0.25">
      <c r="A188" s="94" t="str">
        <f>VLOOKUP(E188,'LISTADO ATM'!$A$2:$C$901,3,0)</f>
        <v>DISTRITO NACIONAL</v>
      </c>
      <c r="B188" s="108">
        <v>335824047</v>
      </c>
      <c r="C188" s="95">
        <v>44271.715624999997</v>
      </c>
      <c r="D188" s="94" t="s">
        <v>2472</v>
      </c>
      <c r="E188" s="103">
        <v>559</v>
      </c>
      <c r="F188" s="94" t="str">
        <f>VLOOKUP(E188,VIP!$A$2:$O11997,2,0)</f>
        <v>DRBR559</v>
      </c>
      <c r="G188" s="94" t="str">
        <f>VLOOKUP(E188,'LISTADO ATM'!$A$2:$B$900,2,0)</f>
        <v xml:space="preserve">ATM UNP Metro I </v>
      </c>
      <c r="H188" s="94" t="str">
        <f>VLOOKUP(E188,VIP!$A$2:$O16918,7,FALSE)</f>
        <v>Si</v>
      </c>
      <c r="I188" s="94" t="str">
        <f>VLOOKUP(E188,VIP!$A$2:$O8883,8,FALSE)</f>
        <v>Si</v>
      </c>
      <c r="J188" s="94" t="str">
        <f>VLOOKUP(E188,VIP!$A$2:$O8833,8,FALSE)</f>
        <v>Si</v>
      </c>
      <c r="K188" s="94" t="str">
        <f>VLOOKUP(E188,VIP!$A$2:$O12407,6,0)</f>
        <v>SI</v>
      </c>
      <c r="L188" s="96" t="s">
        <v>2525</v>
      </c>
      <c r="M188" s="97" t="s">
        <v>2469</v>
      </c>
      <c r="N188" s="97" t="s">
        <v>2476</v>
      </c>
      <c r="O188" s="94" t="s">
        <v>2477</v>
      </c>
      <c r="P188" s="118"/>
      <c r="Q188" s="98" t="s">
        <v>2525</v>
      </c>
    </row>
    <row r="189" spans="1:17" ht="18" x14ac:dyDescent="0.25">
      <c r="A189" s="94" t="str">
        <f>VLOOKUP(E189,'LISTADO ATM'!$A$2:$C$901,3,0)</f>
        <v>SUR</v>
      </c>
      <c r="B189" s="108">
        <v>335824051</v>
      </c>
      <c r="C189" s="95">
        <v>44271.716909722221</v>
      </c>
      <c r="D189" s="94" t="s">
        <v>2501</v>
      </c>
      <c r="E189" s="103">
        <v>5</v>
      </c>
      <c r="F189" s="94" t="str">
        <f>VLOOKUP(E189,VIP!$A$2:$O11996,2,0)</f>
        <v>DRBR005</v>
      </c>
      <c r="G189" s="94" t="str">
        <f>VLOOKUP(E189,'LISTADO ATM'!$A$2:$B$900,2,0)</f>
        <v>ATM Oficina Autoservicio Villa Ofelia (San Juan)</v>
      </c>
      <c r="H189" s="94" t="str">
        <f>VLOOKUP(E189,VIP!$A$2:$O16917,7,FALSE)</f>
        <v>Si</v>
      </c>
      <c r="I189" s="94" t="str">
        <f>VLOOKUP(E189,VIP!$A$2:$O8882,8,FALSE)</f>
        <v>Si</v>
      </c>
      <c r="J189" s="94" t="str">
        <f>VLOOKUP(E189,VIP!$A$2:$O8832,8,FALSE)</f>
        <v>Si</v>
      </c>
      <c r="K189" s="94" t="str">
        <f>VLOOKUP(E189,VIP!$A$2:$O12406,6,0)</f>
        <v>NO</v>
      </c>
      <c r="L189" s="96" t="s">
        <v>2525</v>
      </c>
      <c r="M189" s="97" t="s">
        <v>2469</v>
      </c>
      <c r="N189" s="97" t="s">
        <v>2476</v>
      </c>
      <c r="O189" s="94" t="s">
        <v>2502</v>
      </c>
      <c r="P189" s="118"/>
      <c r="Q189" s="98" t="s">
        <v>2525</v>
      </c>
    </row>
    <row r="190" spans="1:17" ht="18" x14ac:dyDescent="0.25">
      <c r="A190" s="94" t="str">
        <f>VLOOKUP(E190,'LISTADO ATM'!$A$2:$C$901,3,0)</f>
        <v>DISTRITO NACIONAL</v>
      </c>
      <c r="B190" s="108">
        <v>335824057</v>
      </c>
      <c r="C190" s="95">
        <v>44271.720381944448</v>
      </c>
      <c r="D190" s="94" t="s">
        <v>2189</v>
      </c>
      <c r="E190" s="103">
        <v>833</v>
      </c>
      <c r="F190" s="94" t="str">
        <f>VLOOKUP(E190,VIP!$A$2:$O11995,2,0)</f>
        <v>DRBR833</v>
      </c>
      <c r="G190" s="94" t="str">
        <f>VLOOKUP(E190,'LISTADO ATM'!$A$2:$B$900,2,0)</f>
        <v xml:space="preserve">ATM Cafetería CTB I </v>
      </c>
      <c r="H190" s="94" t="str">
        <f>VLOOKUP(E190,VIP!$A$2:$O16916,7,FALSE)</f>
        <v>Si</v>
      </c>
      <c r="I190" s="94" t="str">
        <f>VLOOKUP(E190,VIP!$A$2:$O8881,8,FALSE)</f>
        <v>Si</v>
      </c>
      <c r="J190" s="94" t="str">
        <f>VLOOKUP(E190,VIP!$A$2:$O8831,8,FALSE)</f>
        <v>Si</v>
      </c>
      <c r="K190" s="94" t="str">
        <f>VLOOKUP(E190,VIP!$A$2:$O12405,6,0)</f>
        <v>NO</v>
      </c>
      <c r="L190" s="96" t="s">
        <v>2523</v>
      </c>
      <c r="M190" s="97" t="s">
        <v>2469</v>
      </c>
      <c r="N190" s="97" t="s">
        <v>2476</v>
      </c>
      <c r="O190" s="94" t="s">
        <v>2478</v>
      </c>
      <c r="P190" s="118"/>
      <c r="Q190" s="98" t="s">
        <v>2523</v>
      </c>
    </row>
    <row r="191" spans="1:17" ht="18" x14ac:dyDescent="0.25">
      <c r="A191" s="94" t="str">
        <f>VLOOKUP(E191,'LISTADO ATM'!$A$2:$C$901,3,0)</f>
        <v>DISTRITO NACIONAL</v>
      </c>
      <c r="B191" s="108">
        <v>335824058</v>
      </c>
      <c r="C191" s="95">
        <v>44271.721944444442</v>
      </c>
      <c r="D191" s="94" t="s">
        <v>2472</v>
      </c>
      <c r="E191" s="103">
        <v>540</v>
      </c>
      <c r="F191" s="94" t="str">
        <f>VLOOKUP(E191,VIP!$A$2:$O11994,2,0)</f>
        <v>DRBR540</v>
      </c>
      <c r="G191" s="94" t="str">
        <f>VLOOKUP(E191,'LISTADO ATM'!$A$2:$B$900,2,0)</f>
        <v xml:space="preserve">ATM Autoservicio Sambil I </v>
      </c>
      <c r="H191" s="94" t="str">
        <f>VLOOKUP(E191,VIP!$A$2:$O16915,7,FALSE)</f>
        <v>Si</v>
      </c>
      <c r="I191" s="94" t="str">
        <f>VLOOKUP(E191,VIP!$A$2:$O8880,8,FALSE)</f>
        <v>Si</v>
      </c>
      <c r="J191" s="94" t="str">
        <f>VLOOKUP(E191,VIP!$A$2:$O8830,8,FALSE)</f>
        <v>Si</v>
      </c>
      <c r="K191" s="94" t="str">
        <f>VLOOKUP(E191,VIP!$A$2:$O12404,6,0)</f>
        <v>NO</v>
      </c>
      <c r="L191" s="96" t="s">
        <v>2525</v>
      </c>
      <c r="M191" s="97" t="s">
        <v>2469</v>
      </c>
      <c r="N191" s="97" t="s">
        <v>2476</v>
      </c>
      <c r="O191" s="94" t="s">
        <v>2477</v>
      </c>
      <c r="P191" s="118"/>
      <c r="Q191" s="98" t="s">
        <v>2525</v>
      </c>
    </row>
    <row r="192" spans="1:17" ht="18" x14ac:dyDescent="0.25">
      <c r="A192" s="94" t="str">
        <f>VLOOKUP(E192,'LISTADO ATM'!$A$2:$C$901,3,0)</f>
        <v>NORTE</v>
      </c>
      <c r="B192" s="108">
        <v>335824067</v>
      </c>
      <c r="C192" s="95">
        <v>44271.725555555553</v>
      </c>
      <c r="D192" s="94" t="s">
        <v>2190</v>
      </c>
      <c r="E192" s="103">
        <v>502</v>
      </c>
      <c r="F192" s="94" t="str">
        <f>VLOOKUP(E192,VIP!$A$2:$O11993,2,0)</f>
        <v>DRBR502</v>
      </c>
      <c r="G192" s="94" t="str">
        <f>VLOOKUP(E192,'LISTADO ATM'!$A$2:$B$900,2,0)</f>
        <v xml:space="preserve">ATM Materno Infantil de (Santiago) </v>
      </c>
      <c r="H192" s="94" t="str">
        <f>VLOOKUP(E192,VIP!$A$2:$O16914,7,FALSE)</f>
        <v>Si</v>
      </c>
      <c r="I192" s="94" t="str">
        <f>VLOOKUP(E192,VIP!$A$2:$O8879,8,FALSE)</f>
        <v>Si</v>
      </c>
      <c r="J192" s="94" t="str">
        <f>VLOOKUP(E192,VIP!$A$2:$O8829,8,FALSE)</f>
        <v>Si</v>
      </c>
      <c r="K192" s="94" t="str">
        <f>VLOOKUP(E192,VIP!$A$2:$O12403,6,0)</f>
        <v>NO</v>
      </c>
      <c r="L192" s="96" t="s">
        <v>2523</v>
      </c>
      <c r="M192" s="97" t="s">
        <v>2469</v>
      </c>
      <c r="N192" s="97" t="s">
        <v>2476</v>
      </c>
      <c r="O192" s="94" t="s">
        <v>2526</v>
      </c>
      <c r="P192" s="118"/>
      <c r="Q192" s="98" t="s">
        <v>2523</v>
      </c>
    </row>
    <row r="193" spans="1:17" ht="18" x14ac:dyDescent="0.25">
      <c r="A193" s="94" t="str">
        <f>VLOOKUP(E193,'LISTADO ATM'!$A$2:$C$901,3,0)</f>
        <v>NORTE</v>
      </c>
      <c r="B193" s="108">
        <v>335824068</v>
      </c>
      <c r="C193" s="95">
        <v>44271.726435185185</v>
      </c>
      <c r="D193" s="94" t="s">
        <v>2190</v>
      </c>
      <c r="E193" s="103">
        <v>937</v>
      </c>
      <c r="F193" s="94" t="str">
        <f>VLOOKUP(E193,VIP!$A$2:$O11992,2,0)</f>
        <v>DRBR937</v>
      </c>
      <c r="G193" s="94" t="str">
        <f>VLOOKUP(E193,'LISTADO ATM'!$A$2:$B$900,2,0)</f>
        <v xml:space="preserve">ATM Autobanco Oficina La Vega II </v>
      </c>
      <c r="H193" s="94" t="str">
        <f>VLOOKUP(E193,VIP!$A$2:$O16913,7,FALSE)</f>
        <v>Si</v>
      </c>
      <c r="I193" s="94" t="str">
        <f>VLOOKUP(E193,VIP!$A$2:$O8878,8,FALSE)</f>
        <v>Si</v>
      </c>
      <c r="J193" s="94" t="str">
        <f>VLOOKUP(E193,VIP!$A$2:$O8828,8,FALSE)</f>
        <v>Si</v>
      </c>
      <c r="K193" s="94" t="str">
        <f>VLOOKUP(E193,VIP!$A$2:$O12402,6,0)</f>
        <v>NO</v>
      </c>
      <c r="L193" s="96" t="s">
        <v>2523</v>
      </c>
      <c r="M193" s="97" t="s">
        <v>2469</v>
      </c>
      <c r="N193" s="97" t="s">
        <v>2476</v>
      </c>
      <c r="O193" s="94" t="s">
        <v>2526</v>
      </c>
      <c r="P193" s="118"/>
      <c r="Q193" s="98" t="s">
        <v>2523</v>
      </c>
    </row>
    <row r="194" spans="1:17" ht="18" x14ac:dyDescent="0.25">
      <c r="A194" s="94" t="str">
        <f>VLOOKUP(E194,'LISTADO ATM'!$A$2:$C$901,3,0)</f>
        <v>DISTRITO NACIONAL</v>
      </c>
      <c r="B194" s="108">
        <v>335824081</v>
      </c>
      <c r="C194" s="95">
        <v>44271.730856481481</v>
      </c>
      <c r="D194" s="94" t="s">
        <v>2189</v>
      </c>
      <c r="E194" s="103">
        <v>149</v>
      </c>
      <c r="F194" s="94" t="str">
        <f>VLOOKUP(E194,VIP!$A$2:$O11991,2,0)</f>
        <v>DRBR149</v>
      </c>
      <c r="G194" s="94" t="str">
        <f>VLOOKUP(E194,'LISTADO ATM'!$A$2:$B$900,2,0)</f>
        <v>ATM Estación Metro Concepción</v>
      </c>
      <c r="H194" s="94" t="str">
        <f>VLOOKUP(E194,VIP!$A$2:$O16912,7,FALSE)</f>
        <v>N/A</v>
      </c>
      <c r="I194" s="94" t="str">
        <f>VLOOKUP(E194,VIP!$A$2:$O8877,8,FALSE)</f>
        <v>N/A</v>
      </c>
      <c r="J194" s="94" t="str">
        <f>VLOOKUP(E194,VIP!$A$2:$O8827,8,FALSE)</f>
        <v>N/A</v>
      </c>
      <c r="K194" s="94" t="str">
        <f>VLOOKUP(E194,VIP!$A$2:$O12401,6,0)</f>
        <v>N/A</v>
      </c>
      <c r="L194" s="96" t="s">
        <v>2492</v>
      </c>
      <c r="M194" s="97" t="s">
        <v>2469</v>
      </c>
      <c r="N194" s="97" t="s">
        <v>2476</v>
      </c>
      <c r="O194" s="94" t="s">
        <v>2478</v>
      </c>
      <c r="P194" s="118"/>
      <c r="Q194" s="98" t="s">
        <v>2492</v>
      </c>
    </row>
    <row r="195" spans="1:17" ht="18" x14ac:dyDescent="0.25">
      <c r="A195" s="94" t="str">
        <f>VLOOKUP(E195,'LISTADO ATM'!$A$2:$C$901,3,0)</f>
        <v>NORTE</v>
      </c>
      <c r="B195" s="108">
        <v>335824090</v>
      </c>
      <c r="C195" s="95">
        <v>44271.738067129627</v>
      </c>
      <c r="D195" s="94" t="s">
        <v>2501</v>
      </c>
      <c r="E195" s="103">
        <v>950</v>
      </c>
      <c r="F195" s="94" t="str">
        <f>VLOOKUP(E195,VIP!$A$2:$O11990,2,0)</f>
        <v>DRBR12G</v>
      </c>
      <c r="G195" s="94" t="str">
        <f>VLOOKUP(E195,'LISTADO ATM'!$A$2:$B$900,2,0)</f>
        <v xml:space="preserve">ATM Oficina Monterrico </v>
      </c>
      <c r="H195" s="94" t="str">
        <f>VLOOKUP(E195,VIP!$A$2:$O16911,7,FALSE)</f>
        <v>Si</v>
      </c>
      <c r="I195" s="94" t="str">
        <f>VLOOKUP(E195,VIP!$A$2:$O8876,8,FALSE)</f>
        <v>Si</v>
      </c>
      <c r="J195" s="94" t="str">
        <f>VLOOKUP(E195,VIP!$A$2:$O8826,8,FALSE)</f>
        <v>Si</v>
      </c>
      <c r="K195" s="94" t="str">
        <f>VLOOKUP(E195,VIP!$A$2:$O12400,6,0)</f>
        <v>SI</v>
      </c>
      <c r="L195" s="96" t="s">
        <v>2524</v>
      </c>
      <c r="M195" s="97" t="s">
        <v>2469</v>
      </c>
      <c r="N195" s="97" t="s">
        <v>2476</v>
      </c>
      <c r="O195" s="94" t="s">
        <v>2502</v>
      </c>
      <c r="P195" s="118"/>
      <c r="Q195" s="98" t="s">
        <v>2524</v>
      </c>
    </row>
    <row r="196" spans="1:17" ht="18" x14ac:dyDescent="0.25">
      <c r="A196" s="94" t="str">
        <f>VLOOKUP(E196,'LISTADO ATM'!$A$2:$C$901,3,0)</f>
        <v>DISTRITO NACIONAL</v>
      </c>
      <c r="B196" s="108">
        <v>335824091</v>
      </c>
      <c r="C196" s="95">
        <v>44271.739699074074</v>
      </c>
      <c r="D196" s="94" t="s">
        <v>2189</v>
      </c>
      <c r="E196" s="103">
        <v>54</v>
      </c>
      <c r="F196" s="94" t="str">
        <f>VLOOKUP(E196,VIP!$A$2:$O11989,2,0)</f>
        <v>DRBR054</v>
      </c>
      <c r="G196" s="94" t="str">
        <f>VLOOKUP(E196,'LISTADO ATM'!$A$2:$B$900,2,0)</f>
        <v xml:space="preserve">ATM Autoservicio Galería 360 </v>
      </c>
      <c r="H196" s="94" t="str">
        <f>VLOOKUP(E196,VIP!$A$2:$O16910,7,FALSE)</f>
        <v>Si</v>
      </c>
      <c r="I196" s="94" t="str">
        <f>VLOOKUP(E196,VIP!$A$2:$O8875,8,FALSE)</f>
        <v>Si</v>
      </c>
      <c r="J196" s="94" t="str">
        <f>VLOOKUP(E196,VIP!$A$2:$O8825,8,FALSE)</f>
        <v>Si</v>
      </c>
      <c r="K196" s="94" t="str">
        <f>VLOOKUP(E196,VIP!$A$2:$O12399,6,0)</f>
        <v>NO</v>
      </c>
      <c r="L196" s="96" t="s">
        <v>2523</v>
      </c>
      <c r="M196" s="97" t="s">
        <v>2469</v>
      </c>
      <c r="N196" s="97" t="s">
        <v>2476</v>
      </c>
      <c r="O196" s="94" t="s">
        <v>2478</v>
      </c>
      <c r="P196" s="118"/>
      <c r="Q196" s="98" t="s">
        <v>2523</v>
      </c>
    </row>
    <row r="197" spans="1:17" ht="18" x14ac:dyDescent="0.25">
      <c r="A197" s="94" t="str">
        <f>VLOOKUP(E197,'LISTADO ATM'!$A$2:$C$901,3,0)</f>
        <v>DISTRITO NACIONAL</v>
      </c>
      <c r="B197" s="108">
        <v>335824093</v>
      </c>
      <c r="C197" s="95">
        <v>44271.740983796299</v>
      </c>
      <c r="D197" s="94" t="s">
        <v>2189</v>
      </c>
      <c r="E197" s="103">
        <v>390</v>
      </c>
      <c r="F197" s="94" t="str">
        <f>VLOOKUP(E197,VIP!$A$2:$O11988,2,0)</f>
        <v>DRBR390</v>
      </c>
      <c r="G197" s="94" t="str">
        <f>VLOOKUP(E197,'LISTADO ATM'!$A$2:$B$900,2,0)</f>
        <v xml:space="preserve">ATM Oficina Boca Chica II </v>
      </c>
      <c r="H197" s="94" t="str">
        <f>VLOOKUP(E197,VIP!$A$2:$O16909,7,FALSE)</f>
        <v>Si</v>
      </c>
      <c r="I197" s="94" t="str">
        <f>VLOOKUP(E197,VIP!$A$2:$O8874,8,FALSE)</f>
        <v>Si</v>
      </c>
      <c r="J197" s="94" t="str">
        <f>VLOOKUP(E197,VIP!$A$2:$O8824,8,FALSE)</f>
        <v>Si</v>
      </c>
      <c r="K197" s="94" t="str">
        <f>VLOOKUP(E197,VIP!$A$2:$O12398,6,0)</f>
        <v>NO</v>
      </c>
      <c r="L197" s="96" t="s">
        <v>2492</v>
      </c>
      <c r="M197" s="97" t="s">
        <v>2469</v>
      </c>
      <c r="N197" s="97" t="s">
        <v>2476</v>
      </c>
      <c r="O197" s="94" t="s">
        <v>2478</v>
      </c>
      <c r="P197" s="118"/>
      <c r="Q197" s="98" t="s">
        <v>2492</v>
      </c>
    </row>
    <row r="198" spans="1:17" ht="18" x14ac:dyDescent="0.25">
      <c r="A198" s="94" t="str">
        <f>VLOOKUP(E198,'LISTADO ATM'!$A$2:$C$901,3,0)</f>
        <v>NORTE</v>
      </c>
      <c r="B198" s="108">
        <v>335824096</v>
      </c>
      <c r="C198" s="95">
        <v>44271.743819444448</v>
      </c>
      <c r="D198" s="94" t="s">
        <v>2190</v>
      </c>
      <c r="E198" s="103">
        <v>73</v>
      </c>
      <c r="F198" s="94" t="str">
        <f>VLOOKUP(E198,VIP!$A$2:$O11987,2,0)</f>
        <v>DRBR073</v>
      </c>
      <c r="G198" s="94" t="str">
        <f>VLOOKUP(E198,'LISTADO ATM'!$A$2:$B$900,2,0)</f>
        <v xml:space="preserve">ATM Oficina Playa Dorada </v>
      </c>
      <c r="H198" s="94" t="str">
        <f>VLOOKUP(E198,VIP!$A$2:$O16908,7,FALSE)</f>
        <v>Si</v>
      </c>
      <c r="I198" s="94" t="str">
        <f>VLOOKUP(E198,VIP!$A$2:$O8873,8,FALSE)</f>
        <v>Si</v>
      </c>
      <c r="J198" s="94" t="str">
        <f>VLOOKUP(E198,VIP!$A$2:$O8823,8,FALSE)</f>
        <v>Si</v>
      </c>
      <c r="K198" s="94" t="str">
        <f>VLOOKUP(E198,VIP!$A$2:$O12397,6,0)</f>
        <v>NO</v>
      </c>
      <c r="L198" s="96" t="s">
        <v>2434</v>
      </c>
      <c r="M198" s="97" t="s">
        <v>2469</v>
      </c>
      <c r="N198" s="97" t="s">
        <v>2476</v>
      </c>
      <c r="O198" s="94" t="s">
        <v>2526</v>
      </c>
      <c r="P198" s="97" t="s">
        <v>2527</v>
      </c>
      <c r="Q198" s="98" t="s">
        <v>2434</v>
      </c>
    </row>
    <row r="199" spans="1:17" ht="18" x14ac:dyDescent="0.25">
      <c r="A199" s="94" t="str">
        <f>VLOOKUP(E199,'LISTADO ATM'!$A$2:$C$901,3,0)</f>
        <v>NORTE</v>
      </c>
      <c r="B199" s="108">
        <v>335824101</v>
      </c>
      <c r="C199" s="95">
        <v>44271.745798611111</v>
      </c>
      <c r="D199" s="94" t="s">
        <v>2189</v>
      </c>
      <c r="E199" s="103">
        <v>304</v>
      </c>
      <c r="F199" s="94" t="str">
        <f>VLOOKUP(E199,VIP!$A$2:$O11986,2,0)</f>
        <v>DRBR304</v>
      </c>
      <c r="G199" s="94" t="str">
        <f>VLOOKUP(E199,'LISTADO ATM'!$A$2:$B$900,2,0)</f>
        <v xml:space="preserve">ATM Multicentro La Sirena Estrella Sadhala </v>
      </c>
      <c r="H199" s="94" t="str">
        <f>VLOOKUP(E199,VIP!$A$2:$O16907,7,FALSE)</f>
        <v>Si</v>
      </c>
      <c r="I199" s="94" t="str">
        <f>VLOOKUP(E199,VIP!$A$2:$O8872,8,FALSE)</f>
        <v>Si</v>
      </c>
      <c r="J199" s="94" t="str">
        <f>VLOOKUP(E199,VIP!$A$2:$O8822,8,FALSE)</f>
        <v>Si</v>
      </c>
      <c r="K199" s="94" t="str">
        <f>VLOOKUP(E199,VIP!$A$2:$O12396,6,0)</f>
        <v>NO</v>
      </c>
      <c r="L199" s="96" t="s">
        <v>2492</v>
      </c>
      <c r="M199" s="97" t="s">
        <v>2469</v>
      </c>
      <c r="N199" s="97" t="s">
        <v>2476</v>
      </c>
      <c r="O199" s="94" t="s">
        <v>2526</v>
      </c>
      <c r="P199" s="118"/>
      <c r="Q199" s="98" t="s">
        <v>2492</v>
      </c>
    </row>
  </sheetData>
  <autoFilter ref="A4:Q77">
    <sortState ref="A5:Q199">
      <sortCondition ref="C4:C7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:E1048576">
    <cfRule type="duplicateValues" dxfId="71" priority="2"/>
    <cfRule type="duplicateValues" dxfId="70" priority="3"/>
  </conditionalFormatting>
  <conditionalFormatting sqref="B1:B1048576">
    <cfRule type="duplicateValues" dxfId="6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103" zoomScale="85" zoomScaleNormal="85" workbookViewId="0">
      <selection activeCell="G93" sqref="G93"/>
    </sheetView>
  </sheetViews>
  <sheetFormatPr baseColWidth="10" defaultColWidth="52.7109375" defaultRowHeight="15" x14ac:dyDescent="0.25"/>
  <cols>
    <col min="1" max="1" width="40.7109375" style="99" customWidth="1"/>
    <col min="2" max="2" width="18.28515625" style="106" customWidth="1"/>
    <col min="3" max="3" width="52.7109375" style="99"/>
    <col min="4" max="4" width="36.5703125" style="99" bestFit="1" customWidth="1"/>
    <col min="5" max="5" width="20" style="99" customWidth="1"/>
    <col min="6" max="16384" width="52.7109375" style="99"/>
  </cols>
  <sheetData>
    <row r="1" spans="1:5" ht="22.5" x14ac:dyDescent="0.25">
      <c r="A1" s="138" t="s">
        <v>2158</v>
      </c>
      <c r="B1" s="139"/>
      <c r="C1" s="139"/>
      <c r="D1" s="139"/>
      <c r="E1" s="140"/>
    </row>
    <row r="2" spans="1:5" ht="25.5" x14ac:dyDescent="0.25">
      <c r="A2" s="144" t="s">
        <v>2474</v>
      </c>
      <c r="B2" s="145"/>
      <c r="C2" s="145"/>
      <c r="D2" s="145"/>
      <c r="E2" s="146"/>
    </row>
    <row r="3" spans="1:5" ht="18" x14ac:dyDescent="0.25">
      <c r="B3" s="100"/>
      <c r="C3" s="100"/>
      <c r="D3" s="100"/>
      <c r="E3" s="113"/>
    </row>
    <row r="4" spans="1:5" ht="18.75" thickBot="1" x14ac:dyDescent="0.3">
      <c r="A4" s="111" t="s">
        <v>2423</v>
      </c>
      <c r="B4" s="123">
        <v>44271.25</v>
      </c>
      <c r="C4" s="100"/>
      <c r="D4" s="100"/>
      <c r="E4" s="114"/>
    </row>
    <row r="5" spans="1:5" ht="18.75" thickBot="1" x14ac:dyDescent="0.3">
      <c r="A5" s="111" t="s">
        <v>2424</v>
      </c>
      <c r="B5" s="123">
        <v>44271.708333333336</v>
      </c>
      <c r="C5" s="112"/>
      <c r="D5" s="100"/>
      <c r="E5" s="114"/>
    </row>
    <row r="6" spans="1:5" ht="18" x14ac:dyDescent="0.25">
      <c r="B6" s="100"/>
      <c r="C6" s="100"/>
      <c r="D6" s="100"/>
      <c r="E6" s="116"/>
    </row>
    <row r="7" spans="1:5" ht="18" x14ac:dyDescent="0.25">
      <c r="A7" s="141" t="s">
        <v>2425</v>
      </c>
      <c r="B7" s="142"/>
      <c r="C7" s="142"/>
      <c r="D7" s="142"/>
      <c r="E7" s="143"/>
    </row>
    <row r="8" spans="1:5" ht="18" x14ac:dyDescent="0.25">
      <c r="A8" s="101" t="s">
        <v>15</v>
      </c>
      <c r="B8" s="102" t="s">
        <v>2426</v>
      </c>
      <c r="C8" s="101" t="s">
        <v>46</v>
      </c>
      <c r="D8" s="115" t="s">
        <v>2432</v>
      </c>
      <c r="E8" s="115" t="s">
        <v>2427</v>
      </c>
    </row>
    <row r="9" spans="1:5" ht="18" x14ac:dyDescent="0.25">
      <c r="A9" s="107" t="str">
        <f>VLOOKUP(B9,'[1]LISTADO ATM'!$A$2:$C$820,3,0)</f>
        <v>NORTE</v>
      </c>
      <c r="B9" s="124">
        <v>40</v>
      </c>
      <c r="C9" s="124" t="str">
        <f>VLOOKUP(B9,'[1]LISTADO ATM'!$A$2:$B$820,2,0)</f>
        <v xml:space="preserve">ATM Oficina El Puñal </v>
      </c>
      <c r="D9" s="126" t="s">
        <v>2496</v>
      </c>
      <c r="E9" s="125">
        <v>335823270</v>
      </c>
    </row>
    <row r="10" spans="1:5" ht="18" x14ac:dyDescent="0.25">
      <c r="A10" s="107" t="str">
        <f>VLOOKUP(B10,'[1]LISTADO ATM'!$A$2:$C$820,3,0)</f>
        <v>DISTRITO NACIONAL</v>
      </c>
      <c r="B10" s="124">
        <v>152</v>
      </c>
      <c r="C10" s="124" t="str">
        <f>VLOOKUP(B10,'[1]LISTADO ATM'!$A$2:$B$820,2,0)</f>
        <v xml:space="preserve">ATM Kiosco Megacentro II </v>
      </c>
      <c r="D10" s="126" t="s">
        <v>2496</v>
      </c>
      <c r="E10" s="125">
        <v>335822711</v>
      </c>
    </row>
    <row r="11" spans="1:5" ht="18" x14ac:dyDescent="0.25">
      <c r="A11" s="107" t="str">
        <f>VLOOKUP(B11,'[1]LISTADO ATM'!$A$2:$C$820,3,0)</f>
        <v>DISTRITO NACIONAL</v>
      </c>
      <c r="B11" s="124">
        <v>267</v>
      </c>
      <c r="C11" s="124" t="str">
        <f>VLOOKUP(B11,'[1]LISTADO ATM'!$A$2:$B$820,2,0)</f>
        <v xml:space="preserve">ATM Centro de Caja México </v>
      </c>
      <c r="D11" s="126" t="s">
        <v>2496</v>
      </c>
      <c r="E11" s="125">
        <v>335822096</v>
      </c>
    </row>
    <row r="12" spans="1:5" ht="18" x14ac:dyDescent="0.25">
      <c r="A12" s="107" t="str">
        <f>VLOOKUP(B12,'[1]LISTADO ATM'!$A$2:$C$820,3,0)</f>
        <v>NORTE</v>
      </c>
      <c r="B12" s="124">
        <v>290</v>
      </c>
      <c r="C12" s="124" t="str">
        <f>VLOOKUP(B12,'[1]LISTADO ATM'!$A$2:$B$820,2,0)</f>
        <v xml:space="preserve">ATM Oficina San Francisco de Macorís </v>
      </c>
      <c r="D12" s="126" t="s">
        <v>2496</v>
      </c>
      <c r="E12" s="125">
        <v>335822718</v>
      </c>
    </row>
    <row r="13" spans="1:5" ht="18" x14ac:dyDescent="0.25">
      <c r="A13" s="107" t="str">
        <f>VLOOKUP(B13,'[1]LISTADO ATM'!$A$2:$C$820,3,0)</f>
        <v>ESTE</v>
      </c>
      <c r="B13" s="124">
        <v>293</v>
      </c>
      <c r="C13" s="124" t="str">
        <f>VLOOKUP(B13,'[1]LISTADO ATM'!$A$2:$B$820,2,0)</f>
        <v xml:space="preserve">ATM S/M Nueva Visión (San Pedro) </v>
      </c>
      <c r="D13" s="126" t="s">
        <v>2496</v>
      </c>
      <c r="E13" s="125">
        <v>335822720</v>
      </c>
    </row>
    <row r="14" spans="1:5" ht="18" x14ac:dyDescent="0.25">
      <c r="A14" s="107" t="str">
        <f>VLOOKUP(B14,'[1]LISTADO ATM'!$A$2:$C$820,3,0)</f>
        <v>DISTRITO NACIONAL</v>
      </c>
      <c r="B14" s="124">
        <v>416</v>
      </c>
      <c r="C14" s="124" t="str">
        <f>VLOOKUP(B14,'[1]LISTADO ATM'!$A$2:$B$820,2,0)</f>
        <v xml:space="preserve">ATM Autobanco San Martín II </v>
      </c>
      <c r="D14" s="126" t="s">
        <v>2496</v>
      </c>
      <c r="E14" s="125">
        <v>335822697</v>
      </c>
    </row>
    <row r="15" spans="1:5" ht="18" x14ac:dyDescent="0.25">
      <c r="A15" s="107" t="str">
        <f>VLOOKUP(B15,'[1]LISTADO ATM'!$A$2:$C$820,3,0)</f>
        <v>ESTE</v>
      </c>
      <c r="B15" s="124">
        <v>495</v>
      </c>
      <c r="C15" s="124" t="str">
        <f>VLOOKUP(B15,'[1]LISTADO ATM'!$A$2:$B$820,2,0)</f>
        <v>ATM Cemento PANAM</v>
      </c>
      <c r="D15" s="126" t="s">
        <v>2496</v>
      </c>
      <c r="E15" s="125">
        <v>335822712</v>
      </c>
    </row>
    <row r="16" spans="1:5" ht="18" x14ac:dyDescent="0.25">
      <c r="A16" s="107" t="str">
        <f>VLOOKUP(B16,'[1]LISTADO ATM'!$A$2:$C$820,3,0)</f>
        <v>DISTRITO NACIONAL</v>
      </c>
      <c r="B16" s="124">
        <v>507</v>
      </c>
      <c r="C16" s="124" t="str">
        <f>VLOOKUP(B16,'[1]LISTADO ATM'!$A$2:$B$820,2,0)</f>
        <v>ATM Estación Sigma Boca Chica</v>
      </c>
      <c r="D16" s="126" t="s">
        <v>2496</v>
      </c>
      <c r="E16" s="125">
        <v>335822523</v>
      </c>
    </row>
    <row r="17" spans="1:5" ht="18" x14ac:dyDescent="0.25">
      <c r="A17" s="107" t="str">
        <f>VLOOKUP(B17,'[1]LISTADO ATM'!$A$2:$C$820,3,0)</f>
        <v>DISTRITO NACIONAL</v>
      </c>
      <c r="B17" s="124">
        <v>557</v>
      </c>
      <c r="C17" s="124" t="str">
        <f>VLOOKUP(B17,'[1]LISTADO ATM'!$A$2:$B$820,2,0)</f>
        <v xml:space="preserve">ATM Multicentro La Sirena Ave. Mella </v>
      </c>
      <c r="D17" s="126" t="s">
        <v>2496</v>
      </c>
      <c r="E17" s="125">
        <v>335822713</v>
      </c>
    </row>
    <row r="18" spans="1:5" ht="18" x14ac:dyDescent="0.25">
      <c r="A18" s="107" t="str">
        <f>VLOOKUP(B18,'[1]LISTADO ATM'!$A$2:$C$820,3,0)</f>
        <v>ESTE</v>
      </c>
      <c r="B18" s="124">
        <v>673</v>
      </c>
      <c r="C18" s="124" t="str">
        <f>VLOOKUP(B18,'[1]LISTADO ATM'!$A$2:$B$820,2,0)</f>
        <v>ATM Clínica Dr. Cruz Jiminián</v>
      </c>
      <c r="D18" s="126" t="s">
        <v>2496</v>
      </c>
      <c r="E18" s="125">
        <v>335822502</v>
      </c>
    </row>
    <row r="19" spans="1:5" ht="18" x14ac:dyDescent="0.25">
      <c r="A19" s="107" t="str">
        <f>VLOOKUP(B19,'[1]LISTADO ATM'!$A$2:$C$820,3,0)</f>
        <v>DISTRITO NACIONAL</v>
      </c>
      <c r="B19" s="124">
        <v>676</v>
      </c>
      <c r="C19" s="124" t="str">
        <f>VLOOKUP(B19,'[1]LISTADO ATM'!$A$2:$B$820,2,0)</f>
        <v>ATM S/M Bravo Colina Del Oeste</v>
      </c>
      <c r="D19" s="126" t="s">
        <v>2496</v>
      </c>
      <c r="E19" s="125">
        <v>335822421</v>
      </c>
    </row>
    <row r="20" spans="1:5" ht="18" x14ac:dyDescent="0.25">
      <c r="A20" s="107" t="str">
        <f>VLOOKUP(B20,'[1]LISTADO ATM'!$A$2:$C$820,3,0)</f>
        <v>NORTE</v>
      </c>
      <c r="B20" s="124">
        <v>864</v>
      </c>
      <c r="C20" s="124" t="str">
        <f>VLOOKUP(B20,'[1]LISTADO ATM'!$A$2:$B$820,2,0)</f>
        <v xml:space="preserve">ATM Palmares Mall (San Francisco) </v>
      </c>
      <c r="D20" s="126" t="s">
        <v>2496</v>
      </c>
      <c r="E20" s="125">
        <v>335822768</v>
      </c>
    </row>
    <row r="21" spans="1:5" ht="18" x14ac:dyDescent="0.25">
      <c r="A21" s="107" t="str">
        <f>VLOOKUP(B21,'[1]LISTADO ATM'!$A$2:$C$820,3,0)</f>
        <v>DISTRITO NACIONAL</v>
      </c>
      <c r="B21" s="124">
        <v>938</v>
      </c>
      <c r="C21" s="124" t="str">
        <f>VLOOKUP(B21,'[1]LISTADO ATM'!$A$2:$B$820,2,0)</f>
        <v xml:space="preserve">ATM Autobanco Oficina Filadelfia Plaza </v>
      </c>
      <c r="D21" s="126" t="s">
        <v>2496</v>
      </c>
      <c r="E21" s="125">
        <v>335823115</v>
      </c>
    </row>
    <row r="22" spans="1:5" ht="18" x14ac:dyDescent="0.25">
      <c r="A22" s="107" t="str">
        <f>VLOOKUP(B22,'[1]LISTADO ATM'!$A$2:$C$820,3,0)</f>
        <v>DISTRITO NACIONAL</v>
      </c>
      <c r="B22" s="124">
        <v>957</v>
      </c>
      <c r="C22" s="124" t="str">
        <f>VLOOKUP(B22,'[1]LISTADO ATM'!$A$2:$B$820,2,0)</f>
        <v xml:space="preserve">ATM Oficina Venezuela </v>
      </c>
      <c r="D22" s="126" t="s">
        <v>2496</v>
      </c>
      <c r="E22" s="125">
        <v>335822722</v>
      </c>
    </row>
    <row r="23" spans="1:5" ht="18" x14ac:dyDescent="0.25">
      <c r="A23" s="107" t="str">
        <f>VLOOKUP(B23,'[1]LISTADO ATM'!$A$2:$C$820,3,0)</f>
        <v>DISTRITO NACIONAL</v>
      </c>
      <c r="B23" s="124">
        <v>2</v>
      </c>
      <c r="C23" s="124" t="str">
        <f>VLOOKUP(B23,'[1]LISTADO ATM'!$A$2:$B$820,2,0)</f>
        <v>ATM Autoservicio Padre Castellano</v>
      </c>
      <c r="D23" s="126" t="s">
        <v>2496</v>
      </c>
      <c r="E23" s="125">
        <v>335822888</v>
      </c>
    </row>
    <row r="24" spans="1:5" ht="18" x14ac:dyDescent="0.25">
      <c r="A24" s="107" t="str">
        <f>VLOOKUP(B24,'[1]LISTADO ATM'!$A$2:$C$820,3,0)</f>
        <v>DISTRITO NACIONAL</v>
      </c>
      <c r="B24" s="124">
        <v>32</v>
      </c>
      <c r="C24" s="124" t="str">
        <f>VLOOKUP(B24,'[1]LISTADO ATM'!$A$2:$B$820,2,0)</f>
        <v xml:space="preserve">ATM Oficina San Martín II </v>
      </c>
      <c r="D24" s="126" t="s">
        <v>2496</v>
      </c>
      <c r="E24" s="125">
        <v>335820937</v>
      </c>
    </row>
    <row r="25" spans="1:5" ht="18" x14ac:dyDescent="0.25">
      <c r="A25" s="107" t="str">
        <f>VLOOKUP(B25,'[1]LISTADO ATM'!$A$2:$C$820,3,0)</f>
        <v>SUR</v>
      </c>
      <c r="B25" s="124">
        <v>44</v>
      </c>
      <c r="C25" s="124" t="str">
        <f>VLOOKUP(B25,'[1]LISTADO ATM'!$A$2:$B$820,2,0)</f>
        <v xml:space="preserve">ATM Oficina Pedernales </v>
      </c>
      <c r="D25" s="126" t="s">
        <v>2496</v>
      </c>
      <c r="E25" s="125">
        <v>335823144</v>
      </c>
    </row>
    <row r="26" spans="1:5" ht="18" x14ac:dyDescent="0.25">
      <c r="A26" s="107" t="str">
        <f>VLOOKUP(B26,'[1]LISTADO ATM'!$A$2:$C$820,3,0)</f>
        <v>SUR</v>
      </c>
      <c r="B26" s="124">
        <v>84</v>
      </c>
      <c r="C26" s="124" t="str">
        <f>VLOOKUP(B26,'[1]LISTADO ATM'!$A$2:$B$820,2,0)</f>
        <v xml:space="preserve">ATM Oficina Multicentro Sirena San Cristóbal </v>
      </c>
      <c r="D26" s="126" t="s">
        <v>2496</v>
      </c>
      <c r="E26" s="125">
        <v>335823169</v>
      </c>
    </row>
    <row r="27" spans="1:5" ht="18" x14ac:dyDescent="0.25">
      <c r="A27" s="107" t="str">
        <f>VLOOKUP(B27,'[1]LISTADO ATM'!$A$2:$C$820,3,0)</f>
        <v>ESTE</v>
      </c>
      <c r="B27" s="124">
        <v>121</v>
      </c>
      <c r="C27" s="124" t="str">
        <f>VLOOKUP(B27,'[1]LISTADO ATM'!$A$2:$B$820,2,0)</f>
        <v xml:space="preserve">ATM Oficina Bayaguana </v>
      </c>
      <c r="D27" s="126" t="s">
        <v>2496</v>
      </c>
      <c r="E27" s="125">
        <v>335822507</v>
      </c>
    </row>
    <row r="28" spans="1:5" ht="18" x14ac:dyDescent="0.25">
      <c r="A28" s="107" t="str">
        <f>VLOOKUP(B28,'[1]LISTADO ATM'!$A$2:$C$820,3,0)</f>
        <v>NORTE</v>
      </c>
      <c r="B28" s="124">
        <v>154</v>
      </c>
      <c r="C28" s="124" t="str">
        <f>VLOOKUP(B28,'[1]LISTADO ATM'!$A$2:$B$820,2,0)</f>
        <v xml:space="preserve">ATM Oficina Sánchez </v>
      </c>
      <c r="D28" s="126" t="s">
        <v>2496</v>
      </c>
      <c r="E28" s="125">
        <v>335822515</v>
      </c>
    </row>
    <row r="29" spans="1:5" ht="18" x14ac:dyDescent="0.25">
      <c r="A29" s="107" t="str">
        <f>VLOOKUP(B29,'[1]LISTADO ATM'!$A$2:$C$820,3,0)</f>
        <v>NORTE</v>
      </c>
      <c r="B29" s="124">
        <v>157</v>
      </c>
      <c r="C29" s="124" t="str">
        <f>VLOOKUP(B29,'[1]LISTADO ATM'!$A$2:$B$820,2,0)</f>
        <v xml:space="preserve">ATM Oficina Samaná </v>
      </c>
      <c r="D29" s="126" t="s">
        <v>2496</v>
      </c>
      <c r="E29" s="125">
        <v>335822705</v>
      </c>
    </row>
    <row r="30" spans="1:5" ht="18" x14ac:dyDescent="0.25">
      <c r="A30" s="107" t="str">
        <f>VLOOKUP(B30,'[1]LISTADO ATM'!$A$2:$C$820,3,0)</f>
        <v>SUR</v>
      </c>
      <c r="B30" s="124">
        <v>182</v>
      </c>
      <c r="C30" s="124" t="str">
        <f>VLOOKUP(B30,'[1]LISTADO ATM'!$A$2:$B$820,2,0)</f>
        <v xml:space="preserve">ATM Barahona Comb </v>
      </c>
      <c r="D30" s="126" t="s">
        <v>2496</v>
      </c>
      <c r="E30" s="125">
        <v>335821641</v>
      </c>
    </row>
    <row r="31" spans="1:5" ht="18" x14ac:dyDescent="0.25">
      <c r="A31" s="107" t="str">
        <f>VLOOKUP(B31,'[1]LISTADO ATM'!$A$2:$C$820,3,0)</f>
        <v>ESTE</v>
      </c>
      <c r="B31" s="124">
        <v>219</v>
      </c>
      <c r="C31" s="124" t="str">
        <f>VLOOKUP(B31,'[1]LISTADO ATM'!$A$2:$B$820,2,0)</f>
        <v xml:space="preserve">ATM Oficina La Altagracia (Higuey) </v>
      </c>
      <c r="D31" s="126" t="s">
        <v>2496</v>
      </c>
      <c r="E31" s="125">
        <v>335822735</v>
      </c>
    </row>
    <row r="32" spans="1:5" ht="18" x14ac:dyDescent="0.25">
      <c r="A32" s="107" t="str">
        <f>VLOOKUP(B32,'[1]LISTADO ATM'!$A$2:$C$820,3,0)</f>
        <v>SUR</v>
      </c>
      <c r="B32" s="124">
        <v>252</v>
      </c>
      <c r="C32" s="124" t="str">
        <f>VLOOKUP(B32,'[1]LISTADO ATM'!$A$2:$B$820,2,0)</f>
        <v xml:space="preserve">ATM Banco Agrícola (Barahona) </v>
      </c>
      <c r="D32" s="126" t="s">
        <v>2496</v>
      </c>
      <c r="E32" s="125">
        <v>335820870</v>
      </c>
    </row>
    <row r="33" spans="1:5" ht="18" x14ac:dyDescent="0.25">
      <c r="A33" s="107" t="str">
        <f>VLOOKUP(B33,'[1]LISTADO ATM'!$A$2:$C$820,3,0)</f>
        <v>SUR</v>
      </c>
      <c r="B33" s="124">
        <v>301</v>
      </c>
      <c r="C33" s="124" t="str">
        <f>VLOOKUP(B33,'[1]LISTADO ATM'!$A$2:$B$820,2,0)</f>
        <v xml:space="preserve">ATM UNP Alfa y Omega (Barahona) </v>
      </c>
      <c r="D33" s="126" t="s">
        <v>2496</v>
      </c>
      <c r="E33" s="125">
        <v>335822698</v>
      </c>
    </row>
    <row r="34" spans="1:5" ht="18" x14ac:dyDescent="0.25">
      <c r="A34" s="107" t="str">
        <f>VLOOKUP(B34,'[1]LISTADO ATM'!$A$2:$C$820,3,0)</f>
        <v>NORTE</v>
      </c>
      <c r="B34" s="124">
        <v>304</v>
      </c>
      <c r="C34" s="124" t="str">
        <f>VLOOKUP(B34,'[1]LISTADO ATM'!$A$2:$B$820,2,0)</f>
        <v xml:space="preserve">ATM Multicentro La Sirena Estrella Sadhala </v>
      </c>
      <c r="D34" s="126" t="s">
        <v>2496</v>
      </c>
      <c r="E34" s="125">
        <v>335822898</v>
      </c>
    </row>
    <row r="35" spans="1:5" ht="18" x14ac:dyDescent="0.25">
      <c r="A35" s="107" t="str">
        <f>VLOOKUP(B35,'[1]LISTADO ATM'!$A$2:$C$820,3,0)</f>
        <v>DISTRITO NACIONAL</v>
      </c>
      <c r="B35" s="124">
        <v>377</v>
      </c>
      <c r="C35" s="124" t="str">
        <f>VLOOKUP(B35,'[1]LISTADO ATM'!$A$2:$B$820,2,0)</f>
        <v>ATM Estación del Metro Eduardo Brito</v>
      </c>
      <c r="D35" s="126" t="s">
        <v>2496</v>
      </c>
      <c r="E35" s="125">
        <v>335822703</v>
      </c>
    </row>
    <row r="36" spans="1:5" ht="18" x14ac:dyDescent="0.25">
      <c r="A36" s="107" t="str">
        <f>VLOOKUP(B36,'[1]LISTADO ATM'!$A$2:$C$820,3,0)</f>
        <v>DISTRITO NACIONAL</v>
      </c>
      <c r="B36" s="124">
        <v>387</v>
      </c>
      <c r="C36" s="124" t="str">
        <f>VLOOKUP(B36,'[1]LISTADO ATM'!$A$2:$B$820,2,0)</f>
        <v xml:space="preserve">ATM S/M La Cadena San Vicente de Paul </v>
      </c>
      <c r="D36" s="126" t="s">
        <v>2496</v>
      </c>
      <c r="E36" s="125">
        <v>335822684</v>
      </c>
    </row>
    <row r="37" spans="1:5" ht="18" x14ac:dyDescent="0.25">
      <c r="A37" s="107" t="str">
        <f>VLOOKUP(B37,'[1]LISTADO ATM'!$A$2:$C$820,3,0)</f>
        <v>SUR</v>
      </c>
      <c r="B37" s="124">
        <v>403</v>
      </c>
      <c r="C37" s="124" t="str">
        <f>VLOOKUP(B37,'[1]LISTADO ATM'!$A$2:$B$820,2,0)</f>
        <v xml:space="preserve">ATM Oficina Vicente Noble </v>
      </c>
      <c r="D37" s="126" t="s">
        <v>2496</v>
      </c>
      <c r="E37" s="125">
        <v>335822694</v>
      </c>
    </row>
    <row r="38" spans="1:5" ht="18" x14ac:dyDescent="0.25">
      <c r="A38" s="107" t="str">
        <f>VLOOKUP(B38,'[1]LISTADO ATM'!$A$2:$C$820,3,0)</f>
        <v>DISTRITO NACIONAL</v>
      </c>
      <c r="B38" s="124">
        <v>422</v>
      </c>
      <c r="C38" s="124" t="str">
        <f>VLOOKUP(B38,'[1]LISTADO ATM'!$A$2:$B$820,2,0)</f>
        <v xml:space="preserve">ATM Olé Manoguayabo </v>
      </c>
      <c r="D38" s="126" t="s">
        <v>2496</v>
      </c>
      <c r="E38" s="125">
        <v>335822699</v>
      </c>
    </row>
    <row r="39" spans="1:5" ht="18" x14ac:dyDescent="0.25">
      <c r="A39" s="107" t="str">
        <f>VLOOKUP(B39,'[1]LISTADO ATM'!$A$2:$C$820,3,0)</f>
        <v>DISTRITO NACIONAL</v>
      </c>
      <c r="B39" s="124">
        <v>425</v>
      </c>
      <c r="C39" s="124" t="str">
        <f>VLOOKUP(B39,'[1]LISTADO ATM'!$A$2:$B$820,2,0)</f>
        <v xml:space="preserve">ATM UNP Jumbo Luperón II </v>
      </c>
      <c r="D39" s="126" t="s">
        <v>2496</v>
      </c>
      <c r="E39" s="125">
        <v>335823007</v>
      </c>
    </row>
    <row r="40" spans="1:5" ht="18" x14ac:dyDescent="0.25">
      <c r="A40" s="107" t="str">
        <f>VLOOKUP(B40,'[1]LISTADO ATM'!$A$2:$C$820,3,0)</f>
        <v>NORTE</v>
      </c>
      <c r="B40" s="124">
        <v>432</v>
      </c>
      <c r="C40" s="124" t="str">
        <f>VLOOKUP(B40,'[1]LISTADO ATM'!$A$2:$B$820,2,0)</f>
        <v xml:space="preserve">ATM Oficina Puerto Plata II </v>
      </c>
      <c r="D40" s="126" t="s">
        <v>2496</v>
      </c>
      <c r="E40" s="125">
        <v>335822984</v>
      </c>
    </row>
    <row r="41" spans="1:5" ht="18" x14ac:dyDescent="0.25">
      <c r="A41" s="107" t="str">
        <f>VLOOKUP(B41,'[1]LISTADO ATM'!$A$2:$C$820,3,0)</f>
        <v>ESTE</v>
      </c>
      <c r="B41" s="124">
        <v>480</v>
      </c>
      <c r="C41" s="124" t="str">
        <f>VLOOKUP(B41,'[1]LISTADO ATM'!$A$2:$B$820,2,0)</f>
        <v>ATM UNP Farmaconal Higuey</v>
      </c>
      <c r="D41" s="126" t="s">
        <v>2496</v>
      </c>
      <c r="E41" s="125">
        <v>335822611</v>
      </c>
    </row>
    <row r="42" spans="1:5" ht="18" x14ac:dyDescent="0.25">
      <c r="A42" s="107" t="str">
        <f>VLOOKUP(B42,'[1]LISTADO ATM'!$A$2:$C$820,3,0)</f>
        <v>DISTRITO NACIONAL</v>
      </c>
      <c r="B42" s="124">
        <v>555</v>
      </c>
      <c r="C42" s="124" t="str">
        <f>VLOOKUP(B42,'[1]LISTADO ATM'!$A$2:$B$820,2,0)</f>
        <v xml:space="preserve">ATM Estación Shell Las Praderas </v>
      </c>
      <c r="D42" s="126" t="s">
        <v>2496</v>
      </c>
      <c r="E42" s="125">
        <v>335822696</v>
      </c>
    </row>
    <row r="43" spans="1:5" ht="18" x14ac:dyDescent="0.25">
      <c r="A43" s="107" t="str">
        <f>VLOOKUP(B43,'[1]LISTADO ATM'!$A$2:$C$820,3,0)</f>
        <v>SUR</v>
      </c>
      <c r="B43" s="124">
        <v>592</v>
      </c>
      <c r="C43" s="124" t="str">
        <f>VLOOKUP(B43,'[1]LISTADO ATM'!$A$2:$B$820,2,0)</f>
        <v xml:space="preserve">ATM Centro de Caja San Cristóbal I </v>
      </c>
      <c r="D43" s="126" t="s">
        <v>2496</v>
      </c>
      <c r="E43" s="125">
        <v>335822695</v>
      </c>
    </row>
    <row r="44" spans="1:5" ht="18" x14ac:dyDescent="0.25">
      <c r="A44" s="107" t="str">
        <f>VLOOKUP(B44,'[1]LISTADO ATM'!$A$2:$C$820,3,0)</f>
        <v>DISTRITO NACIONAL</v>
      </c>
      <c r="B44" s="124">
        <v>629</v>
      </c>
      <c r="C44" s="124" t="str">
        <f>VLOOKUP(B44,'[1]LISTADO ATM'!$A$2:$B$820,2,0)</f>
        <v xml:space="preserve">ATM Oficina Americana Independencia I </v>
      </c>
      <c r="D44" s="126" t="s">
        <v>2496</v>
      </c>
      <c r="E44" s="125">
        <v>335822919</v>
      </c>
    </row>
    <row r="45" spans="1:5" ht="18" x14ac:dyDescent="0.25">
      <c r="A45" s="107" t="str">
        <f>VLOOKUP(B45,'[1]LISTADO ATM'!$A$2:$C$820,3,0)</f>
        <v>DISTRITO NACIONAL</v>
      </c>
      <c r="B45" s="124">
        <v>684</v>
      </c>
      <c r="C45" s="124" t="str">
        <f>VLOOKUP(B45,'[1]LISTADO ATM'!$A$2:$B$820,2,0)</f>
        <v>ATM Estación Texaco Prolongación 27 Febrero</v>
      </c>
      <c r="D45" s="126" t="s">
        <v>2496</v>
      </c>
      <c r="E45" s="125">
        <v>335822702</v>
      </c>
    </row>
    <row r="46" spans="1:5" ht="18" x14ac:dyDescent="0.25">
      <c r="A46" s="107" t="str">
        <f>VLOOKUP(B46,'[1]LISTADO ATM'!$A$2:$C$820,3,0)</f>
        <v>DISTRITO NACIONAL</v>
      </c>
      <c r="B46" s="124">
        <v>717</v>
      </c>
      <c r="C46" s="124" t="str">
        <f>VLOOKUP(B46,'[1]LISTADO ATM'!$A$2:$B$820,2,0)</f>
        <v xml:space="preserve">ATM Oficina Los Alcarrizos </v>
      </c>
      <c r="D46" s="126" t="s">
        <v>2496</v>
      </c>
      <c r="E46" s="125">
        <v>335822715</v>
      </c>
    </row>
    <row r="47" spans="1:5" ht="18" x14ac:dyDescent="0.25">
      <c r="A47" s="107" t="str">
        <f>VLOOKUP(B47,'[1]LISTADO ATM'!$A$2:$C$820,3,0)</f>
        <v>SUR</v>
      </c>
      <c r="B47" s="124">
        <v>781</v>
      </c>
      <c r="C47" s="124" t="str">
        <f>VLOOKUP(B47,'[1]LISTADO ATM'!$A$2:$B$820,2,0)</f>
        <v xml:space="preserve">ATM Estación Isla Barahona </v>
      </c>
      <c r="D47" s="126" t="s">
        <v>2496</v>
      </c>
      <c r="E47" s="125">
        <v>335822721</v>
      </c>
    </row>
    <row r="48" spans="1:5" ht="18" x14ac:dyDescent="0.25">
      <c r="A48" s="107" t="str">
        <f>VLOOKUP(B48,'[1]LISTADO ATM'!$A$2:$C$820,3,0)</f>
        <v>SUR</v>
      </c>
      <c r="B48" s="124">
        <v>783</v>
      </c>
      <c r="C48" s="124" t="str">
        <f>VLOOKUP(B48,'[1]LISTADO ATM'!$A$2:$B$820,2,0)</f>
        <v xml:space="preserve">ATM Autobanco Alfa y Omega (Barahona) </v>
      </c>
      <c r="D48" s="126" t="s">
        <v>2496</v>
      </c>
      <c r="E48" s="125">
        <v>335820963</v>
      </c>
    </row>
    <row r="49" spans="1:5" ht="18" x14ac:dyDescent="0.25">
      <c r="A49" s="107" t="str">
        <f>VLOOKUP(B49,'[1]LISTADO ATM'!$A$2:$C$820,3,0)</f>
        <v>DISTRITO NACIONAL</v>
      </c>
      <c r="B49" s="124">
        <v>793</v>
      </c>
      <c r="C49" s="124" t="str">
        <f>VLOOKUP(B49,'[1]LISTADO ATM'!$A$2:$B$820,2,0)</f>
        <v xml:space="preserve">ATM Centro de Caja Agora Mall </v>
      </c>
      <c r="D49" s="126" t="s">
        <v>2496</v>
      </c>
      <c r="E49" s="125">
        <v>335822693</v>
      </c>
    </row>
    <row r="50" spans="1:5" ht="18" x14ac:dyDescent="0.25">
      <c r="A50" s="107" t="str">
        <f>VLOOKUP(B50,'[1]LISTADO ATM'!$A$2:$C$820,3,0)</f>
        <v>DISTRITO NACIONAL</v>
      </c>
      <c r="B50" s="124">
        <v>812</v>
      </c>
      <c r="C50" s="124" t="str">
        <f>VLOOKUP(B50,'[1]LISTADO ATM'!$A$2:$B$820,2,0)</f>
        <v xml:space="preserve">ATM Canasta del Pueblo </v>
      </c>
      <c r="D50" s="126" t="s">
        <v>2496</v>
      </c>
      <c r="E50" s="125">
        <v>335822716</v>
      </c>
    </row>
    <row r="51" spans="1:5" ht="18" x14ac:dyDescent="0.25">
      <c r="A51" s="107" t="str">
        <f>VLOOKUP(B51,'[1]LISTADO ATM'!$A$2:$C$820,3,0)</f>
        <v>NORTE</v>
      </c>
      <c r="B51" s="124">
        <v>837</v>
      </c>
      <c r="C51" s="124" t="str">
        <f>VLOOKUP(B51,'[1]LISTADO ATM'!$A$2:$B$820,2,0)</f>
        <v>ATM Estación Next Canabacoa</v>
      </c>
      <c r="D51" s="126" t="s">
        <v>2496</v>
      </c>
      <c r="E51" s="125">
        <v>335822704</v>
      </c>
    </row>
    <row r="52" spans="1:5" ht="18" x14ac:dyDescent="0.25">
      <c r="A52" s="107" t="str">
        <f>VLOOKUP(B52,'[1]LISTADO ATM'!$A$2:$C$820,3,0)</f>
        <v>NORTE</v>
      </c>
      <c r="B52" s="124">
        <v>862</v>
      </c>
      <c r="C52" s="124" t="str">
        <f>VLOOKUP(B52,'[1]LISTADO ATM'!$A$2:$B$820,2,0)</f>
        <v xml:space="preserve">ATM S/M Doble A (Sabaneta) </v>
      </c>
      <c r="D52" s="126" t="s">
        <v>2496</v>
      </c>
      <c r="E52" s="125">
        <v>335822929</v>
      </c>
    </row>
    <row r="53" spans="1:5" ht="18" x14ac:dyDescent="0.25">
      <c r="A53" s="107" t="str">
        <f>VLOOKUP(B53,'[1]LISTADO ATM'!$A$2:$C$820,3,0)</f>
        <v>SUR</v>
      </c>
      <c r="B53" s="124">
        <v>870</v>
      </c>
      <c r="C53" s="124" t="str">
        <f>VLOOKUP(B53,'[1]LISTADO ATM'!$A$2:$B$820,2,0)</f>
        <v xml:space="preserve">ATM Willbes Dominicana (Barahona) </v>
      </c>
      <c r="D53" s="126" t="s">
        <v>2496</v>
      </c>
      <c r="E53" s="125">
        <v>335820721</v>
      </c>
    </row>
    <row r="54" spans="1:5" ht="18" x14ac:dyDescent="0.25">
      <c r="A54" s="107" t="str">
        <f>VLOOKUP(B54,'[1]LISTADO ATM'!$A$2:$C$820,3,0)</f>
        <v>DISTRITO NACIONAL</v>
      </c>
      <c r="B54" s="124">
        <v>908</v>
      </c>
      <c r="C54" s="124" t="str">
        <f>VLOOKUP(B54,'[1]LISTADO ATM'!$A$2:$B$820,2,0)</f>
        <v xml:space="preserve">ATM Oficina Plaza Botánika </v>
      </c>
      <c r="D54" s="126" t="s">
        <v>2496</v>
      </c>
      <c r="E54" s="125">
        <v>335822923</v>
      </c>
    </row>
    <row r="55" spans="1:5" ht="18" x14ac:dyDescent="0.25">
      <c r="A55" s="107" t="str">
        <f>VLOOKUP(B55,'[1]LISTADO ATM'!$A$2:$C$820,3,0)</f>
        <v>NORTE</v>
      </c>
      <c r="B55" s="124">
        <v>965</v>
      </c>
      <c r="C55" s="124" t="str">
        <f>VLOOKUP(B55,'[1]LISTADO ATM'!$A$2:$B$820,2,0)</f>
        <v xml:space="preserve">ATM S/M La Fuente FUN (Santiago) </v>
      </c>
      <c r="D55" s="126" t="s">
        <v>2496</v>
      </c>
      <c r="E55" s="125">
        <v>335822205</v>
      </c>
    </row>
    <row r="56" spans="1:5" ht="18" x14ac:dyDescent="0.25">
      <c r="A56" s="107" t="str">
        <f>VLOOKUP(B56,'[1]LISTADO ATM'!$A$2:$C$820,3,0)</f>
        <v>SUR</v>
      </c>
      <c r="B56" s="124">
        <v>984</v>
      </c>
      <c r="C56" s="124" t="str">
        <f>VLOOKUP(B56,'[1]LISTADO ATM'!$A$2:$B$820,2,0)</f>
        <v xml:space="preserve">ATM Oficina Neiba II </v>
      </c>
      <c r="D56" s="126" t="s">
        <v>2496</v>
      </c>
      <c r="E56" s="125">
        <v>335820965</v>
      </c>
    </row>
    <row r="57" spans="1:5" ht="18" x14ac:dyDescent="0.25">
      <c r="A57" s="107" t="str">
        <f>VLOOKUP(B57,'[1]LISTADO ATM'!$A$2:$C$820,3,0)</f>
        <v>NORTE</v>
      </c>
      <c r="B57" s="124">
        <v>285</v>
      </c>
      <c r="C57" s="124" t="str">
        <f>VLOOKUP(B57,'[1]LISTADO ATM'!$A$2:$B$820,2,0)</f>
        <v xml:space="preserve">ATM Oficina Camino Real (Puerto Plata) </v>
      </c>
      <c r="D57" s="126" t="s">
        <v>2496</v>
      </c>
      <c r="E57" s="125">
        <v>335823765</v>
      </c>
    </row>
    <row r="58" spans="1:5" ht="18" x14ac:dyDescent="0.25">
      <c r="A58" s="107" t="str">
        <f>VLOOKUP(B58,'[1]LISTADO ATM'!$A$2:$C$820,3,0)</f>
        <v>NORTE</v>
      </c>
      <c r="B58" s="124">
        <v>350</v>
      </c>
      <c r="C58" s="124" t="str">
        <f>VLOOKUP(B58,'[1]LISTADO ATM'!$A$2:$B$820,2,0)</f>
        <v xml:space="preserve">ATM Oficina Villa Tapia </v>
      </c>
      <c r="D58" s="126" t="s">
        <v>2496</v>
      </c>
      <c r="E58" s="125">
        <v>335823703</v>
      </c>
    </row>
    <row r="59" spans="1:5" ht="18" x14ac:dyDescent="0.25">
      <c r="A59" s="107" t="str">
        <f>VLOOKUP(B59,'[1]LISTADO ATM'!$A$2:$C$820,3,0)</f>
        <v>DISTRITO NACIONAL</v>
      </c>
      <c r="B59" s="124">
        <v>227</v>
      </c>
      <c r="C59" s="124" t="str">
        <f>VLOOKUP(B59,'[1]LISTADO ATM'!$A$2:$B$820,2,0)</f>
        <v xml:space="preserve">ATM S/M Bravo Av. Enriquillo </v>
      </c>
      <c r="D59" s="126" t="s">
        <v>2496</v>
      </c>
      <c r="E59" s="125">
        <v>335823656</v>
      </c>
    </row>
    <row r="60" spans="1:5" ht="18" x14ac:dyDescent="0.25">
      <c r="A60" s="107" t="e">
        <f>VLOOKUP(B60,'[1]LISTADO ATM'!$A$2:$C$820,3,0)</f>
        <v>#N/A</v>
      </c>
      <c r="B60" s="124">
        <v>379</v>
      </c>
      <c r="C60" s="124" t="e">
        <f>VLOOKUP(B60,'[1]LISTADO ATM'!$A$2:$B$820,2,0)</f>
        <v>#N/A</v>
      </c>
      <c r="D60" s="126" t="s">
        <v>2496</v>
      </c>
      <c r="E60" s="125">
        <v>335823148</v>
      </c>
    </row>
    <row r="61" spans="1:5" ht="18" x14ac:dyDescent="0.25">
      <c r="A61" s="107" t="str">
        <f>VLOOKUP(B61,'[1]LISTADO ATM'!$A$2:$C$820,3,0)</f>
        <v>NORTE</v>
      </c>
      <c r="B61" s="124">
        <v>492</v>
      </c>
      <c r="C61" s="124" t="str">
        <f>VLOOKUP(B61,'[1]LISTADO ATM'!$A$2:$B$820,2,0)</f>
        <v>S/M Nacional El Dorado (Santiago)</v>
      </c>
      <c r="D61" s="126" t="s">
        <v>2496</v>
      </c>
      <c r="E61" s="125">
        <v>335823665</v>
      </c>
    </row>
    <row r="62" spans="1:5" ht="18" x14ac:dyDescent="0.25">
      <c r="A62" s="107" t="str">
        <f>VLOOKUP(B62,'[1]LISTADO ATM'!$A$2:$C$820,3,0)</f>
        <v>ESTE</v>
      </c>
      <c r="B62" s="124">
        <v>630</v>
      </c>
      <c r="C62" s="124" t="str">
        <f>VLOOKUP(B62,'[1]LISTADO ATM'!$A$2:$B$820,2,0)</f>
        <v xml:space="preserve">ATM Oficina Plaza Zaglul (SPM) </v>
      </c>
      <c r="D62" s="126" t="s">
        <v>2496</v>
      </c>
      <c r="E62" s="125">
        <v>335822714</v>
      </c>
    </row>
    <row r="63" spans="1:5" ht="18" x14ac:dyDescent="0.25">
      <c r="A63" s="107" t="str">
        <f>VLOOKUP(B63,'[1]LISTADO ATM'!$A$2:$C$820,3,0)</f>
        <v>DISTRITO NACIONAL</v>
      </c>
      <c r="B63" s="124">
        <v>738</v>
      </c>
      <c r="C63" s="124" t="str">
        <f>VLOOKUP(B63,'[1]LISTADO ATM'!$A$2:$B$820,2,0)</f>
        <v xml:space="preserve">ATM Zona Franca Los Alcarrizos </v>
      </c>
      <c r="D63" s="126" t="s">
        <v>2496</v>
      </c>
      <c r="E63" s="125">
        <v>335823677</v>
      </c>
    </row>
    <row r="64" spans="1:5" ht="18" x14ac:dyDescent="0.25">
      <c r="A64" s="107" t="str">
        <f>VLOOKUP(B64,'[1]LISTADO ATM'!$A$2:$C$820,3,0)</f>
        <v>NORTE</v>
      </c>
      <c r="B64" s="124">
        <v>775</v>
      </c>
      <c r="C64" s="124" t="str">
        <f>VLOOKUP(B64,'[1]LISTADO ATM'!$A$2:$B$820,2,0)</f>
        <v xml:space="preserve">ATM S/M Lilo (Montecristi) </v>
      </c>
      <c r="D64" s="126" t="s">
        <v>2496</v>
      </c>
      <c r="E64" s="125">
        <v>335823608</v>
      </c>
    </row>
    <row r="65" spans="1:5" ht="18" x14ac:dyDescent="0.25">
      <c r="A65" s="107" t="str">
        <f>VLOOKUP(B65,'[1]LISTADO ATM'!$A$2:$C$820,3,0)</f>
        <v>DISTRITO NACIONAL</v>
      </c>
      <c r="B65" s="124">
        <v>900</v>
      </c>
      <c r="C65" s="124" t="str">
        <f>VLOOKUP(B65,'[1]LISTADO ATM'!$A$2:$B$820,2,0)</f>
        <v xml:space="preserve">ATM UNP Merca Santo Domingo </v>
      </c>
      <c r="D65" s="126" t="s">
        <v>2496</v>
      </c>
      <c r="E65" s="125">
        <v>335823604</v>
      </c>
    </row>
    <row r="66" spans="1:5" ht="18" x14ac:dyDescent="0.25">
      <c r="A66" s="107" t="str">
        <f>VLOOKUP(B66,'[1]LISTADO ATM'!$A$2:$C$820,3,0)</f>
        <v>DISTRITO NACIONAL</v>
      </c>
      <c r="B66" s="124">
        <v>967</v>
      </c>
      <c r="C66" s="124" t="str">
        <f>VLOOKUP(B66,'[1]LISTADO ATM'!$A$2:$B$820,2,0)</f>
        <v xml:space="preserve">ATM UNP Hiper Olé Autopista Duarte </v>
      </c>
      <c r="D66" s="126" t="s">
        <v>2496</v>
      </c>
      <c r="E66" s="125">
        <v>335823628</v>
      </c>
    </row>
    <row r="67" spans="1:5" ht="18" x14ac:dyDescent="0.25">
      <c r="A67" s="107" t="str">
        <f>VLOOKUP(B67,'[1]LISTADO ATM'!$A$2:$C$820,3,0)</f>
        <v>DISTRITO NACIONAL</v>
      </c>
      <c r="B67" s="124">
        <v>580</v>
      </c>
      <c r="C67" s="124" t="str">
        <f>VLOOKUP(B67,'[1]LISTADO ATM'!$A$2:$B$820,2,0)</f>
        <v xml:space="preserve">ATM Edificio Propagas </v>
      </c>
      <c r="D67" s="126" t="s">
        <v>2496</v>
      </c>
      <c r="E67" s="125">
        <v>335823705</v>
      </c>
    </row>
    <row r="68" spans="1:5" ht="18" x14ac:dyDescent="0.25">
      <c r="A68" s="107" t="str">
        <f>VLOOKUP(B68,'[1]LISTADO ATM'!$A$2:$C$820,3,0)</f>
        <v>NORTE</v>
      </c>
      <c r="B68" s="124">
        <v>732</v>
      </c>
      <c r="C68" s="124" t="str">
        <f>VLOOKUP(B68,'[1]LISTADO ATM'!$A$2:$B$820,2,0)</f>
        <v xml:space="preserve">ATM Molino del Valle (Santiago) </v>
      </c>
      <c r="D68" s="126" t="s">
        <v>2496</v>
      </c>
      <c r="E68" s="125">
        <v>335823641</v>
      </c>
    </row>
    <row r="69" spans="1:5" ht="18" x14ac:dyDescent="0.25">
      <c r="A69" s="107" t="str">
        <f>VLOOKUP(B69,'[1]LISTADO ATM'!$A$2:$C$820,3,0)</f>
        <v>DISTRITO NACIONAL</v>
      </c>
      <c r="B69" s="124">
        <v>744</v>
      </c>
      <c r="C69" s="124" t="str">
        <f>VLOOKUP(B69,'[1]LISTADO ATM'!$A$2:$B$820,2,0)</f>
        <v xml:space="preserve">ATM Multicentro La Sirena Venezuela </v>
      </c>
      <c r="D69" s="126" t="s">
        <v>2496</v>
      </c>
      <c r="E69" s="125">
        <v>335822910</v>
      </c>
    </row>
    <row r="70" spans="1:5" ht="18" x14ac:dyDescent="0.25">
      <c r="A70" s="107" t="str">
        <f>VLOOKUP(B70,'[1]LISTADO ATM'!$A$2:$C$820,3,0)</f>
        <v>DISTRITO NACIONAL</v>
      </c>
      <c r="B70" s="124">
        <v>925</v>
      </c>
      <c r="C70" s="124" t="str">
        <f>VLOOKUP(B70,'[1]LISTADO ATM'!$A$2:$B$820,2,0)</f>
        <v xml:space="preserve">ATM Oficina Plaza Lama Av. 27 de Febrero </v>
      </c>
      <c r="D70" s="126" t="s">
        <v>2496</v>
      </c>
      <c r="E70" s="125">
        <v>335823592</v>
      </c>
    </row>
    <row r="71" spans="1:5" ht="18.75" thickBot="1" x14ac:dyDescent="0.3">
      <c r="A71" s="104" t="s">
        <v>2428</v>
      </c>
      <c r="B71" s="109">
        <f>COUNT(B9:B70)</f>
        <v>62</v>
      </c>
      <c r="C71" s="147"/>
      <c r="D71" s="148"/>
      <c r="E71" s="149"/>
    </row>
    <row r="72" spans="1:5" ht="15.75" thickBot="1" x14ac:dyDescent="0.3">
      <c r="E72" s="106"/>
    </row>
    <row r="73" spans="1:5" ht="18.75" thickBot="1" x14ac:dyDescent="0.3">
      <c r="A73" s="150" t="s">
        <v>2430</v>
      </c>
      <c r="B73" s="151"/>
      <c r="C73" s="151"/>
      <c r="D73" s="151"/>
      <c r="E73" s="152"/>
    </row>
    <row r="74" spans="1:5" ht="18" x14ac:dyDescent="0.25">
      <c r="A74" s="101" t="s">
        <v>15</v>
      </c>
      <c r="B74" s="102" t="s">
        <v>2426</v>
      </c>
      <c r="C74" s="102" t="s">
        <v>46</v>
      </c>
      <c r="D74" s="102" t="s">
        <v>2432</v>
      </c>
      <c r="E74" s="102" t="s">
        <v>2427</v>
      </c>
    </row>
    <row r="75" spans="1:5" ht="18" x14ac:dyDescent="0.25">
      <c r="A75" s="107" t="str">
        <f>VLOOKUP(B75,'[1]LISTADO ATM'!$A$2:$C$820,3,0)</f>
        <v>DISTRITO NACIONAL</v>
      </c>
      <c r="B75" s="124">
        <v>54</v>
      </c>
      <c r="C75" s="124" t="str">
        <f>VLOOKUP(B75,'[1]LISTADO ATM'!$A$2:$B$820,2,0)</f>
        <v xml:space="preserve">ATM Autoservicio Galería 360 </v>
      </c>
      <c r="D75" s="127" t="s">
        <v>2454</v>
      </c>
      <c r="E75" s="125">
        <v>335822640</v>
      </c>
    </row>
    <row r="76" spans="1:5" ht="18" x14ac:dyDescent="0.25">
      <c r="A76" s="107" t="str">
        <f>VLOOKUP(B76,'[1]LISTADO ATM'!$A$2:$C$820,3,0)</f>
        <v>DISTRITO NACIONAL</v>
      </c>
      <c r="B76" s="124">
        <v>231</v>
      </c>
      <c r="C76" s="124" t="str">
        <f>VLOOKUP(B76,'[1]LISTADO ATM'!$A$2:$B$820,2,0)</f>
        <v xml:space="preserve">ATM Oficina Zona Oriental </v>
      </c>
      <c r="D76" s="127" t="s">
        <v>2454</v>
      </c>
      <c r="E76" s="125">
        <v>335823410</v>
      </c>
    </row>
    <row r="77" spans="1:5" ht="18" x14ac:dyDescent="0.25">
      <c r="A77" s="107" t="str">
        <f>VLOOKUP(B77,'[1]LISTADO ATM'!$A$2:$C$820,3,0)</f>
        <v>ESTE</v>
      </c>
      <c r="B77" s="124">
        <v>268</v>
      </c>
      <c r="C77" s="124" t="str">
        <f>VLOOKUP(B77,'[1]LISTADO ATM'!$A$2:$B$820,2,0)</f>
        <v xml:space="preserve">ATM Autobanco La Altagracia (Higuey) </v>
      </c>
      <c r="D77" s="127" t="s">
        <v>2454</v>
      </c>
      <c r="E77" s="125">
        <v>335823716</v>
      </c>
    </row>
    <row r="78" spans="1:5" ht="18" x14ac:dyDescent="0.25">
      <c r="A78" s="107" t="str">
        <f>VLOOKUP(B78,'[1]LISTADO ATM'!$A$2:$C$820,3,0)</f>
        <v>NORTE</v>
      </c>
      <c r="B78" s="124">
        <v>283</v>
      </c>
      <c r="C78" s="124" t="str">
        <f>VLOOKUP(B78,'[1]LISTADO ATM'!$A$2:$B$820,2,0)</f>
        <v xml:space="preserve">ATM Oficina Nibaje </v>
      </c>
      <c r="D78" s="127" t="s">
        <v>2454</v>
      </c>
      <c r="E78" s="125">
        <v>335823772</v>
      </c>
    </row>
    <row r="79" spans="1:5" ht="18" x14ac:dyDescent="0.25">
      <c r="A79" s="107" t="str">
        <f>VLOOKUP(B79,'[1]LISTADO ATM'!$A$2:$C$820,3,0)</f>
        <v>ESTE</v>
      </c>
      <c r="B79" s="124">
        <v>386</v>
      </c>
      <c r="C79" s="124" t="str">
        <f>VLOOKUP(B79,'[1]LISTADO ATM'!$A$2:$B$820,2,0)</f>
        <v xml:space="preserve">ATM Plaza Verón II </v>
      </c>
      <c r="D79" s="127" t="s">
        <v>2454</v>
      </c>
      <c r="E79" s="125">
        <v>335823788</v>
      </c>
    </row>
    <row r="80" spans="1:5" ht="18" x14ac:dyDescent="0.25">
      <c r="A80" s="107" t="str">
        <f>VLOOKUP(B80,'[1]LISTADO ATM'!$A$2:$C$820,3,0)</f>
        <v>DISTRITO NACIONAL</v>
      </c>
      <c r="B80" s="124">
        <v>434</v>
      </c>
      <c r="C80" s="124" t="str">
        <f>VLOOKUP(B80,'[1]LISTADO ATM'!$A$2:$B$820,2,0)</f>
        <v xml:space="preserve">ATM Generadora Hidroeléctrica Dom. (EGEHID) </v>
      </c>
      <c r="D80" s="127" t="s">
        <v>2454</v>
      </c>
      <c r="E80" s="125">
        <v>335823602</v>
      </c>
    </row>
    <row r="81" spans="1:5" ht="18" x14ac:dyDescent="0.25">
      <c r="A81" s="107" t="str">
        <f>VLOOKUP(B81,'[1]LISTADO ATM'!$A$2:$C$820,3,0)</f>
        <v>DISTRITO NACIONAL</v>
      </c>
      <c r="B81" s="124">
        <v>560</v>
      </c>
      <c r="C81" s="124" t="str">
        <f>VLOOKUP(B81,'[1]LISTADO ATM'!$A$2:$B$820,2,0)</f>
        <v xml:space="preserve">ATM Junta Central Electoral </v>
      </c>
      <c r="D81" s="127" t="s">
        <v>2454</v>
      </c>
      <c r="E81" s="125">
        <v>335823690</v>
      </c>
    </row>
    <row r="82" spans="1:5" ht="18" x14ac:dyDescent="0.25">
      <c r="A82" s="107" t="str">
        <f>VLOOKUP(B82,'[1]LISTADO ATM'!$A$2:$C$820,3,0)</f>
        <v>DISTRITO NACIONAL</v>
      </c>
      <c r="B82" s="124">
        <v>701</v>
      </c>
      <c r="C82" s="124" t="str">
        <f>VLOOKUP(B82,'[1]LISTADO ATM'!$A$2:$B$820,2,0)</f>
        <v>ATM Autoservicio Los Alcarrizos</v>
      </c>
      <c r="D82" s="127" t="s">
        <v>2454</v>
      </c>
      <c r="E82" s="125">
        <v>335823609</v>
      </c>
    </row>
    <row r="83" spans="1:5" ht="18" x14ac:dyDescent="0.25">
      <c r="A83" s="107" t="str">
        <f>VLOOKUP(B83,'[1]LISTADO ATM'!$A$2:$C$820,3,0)</f>
        <v>NORTE</v>
      </c>
      <c r="B83" s="124">
        <v>746</v>
      </c>
      <c r="C83" s="124" t="str">
        <f>VLOOKUP(B83,'[1]LISTADO ATM'!$A$2:$B$820,2,0)</f>
        <v xml:space="preserve">ATM Oficina Las Terrenas </v>
      </c>
      <c r="D83" s="127" t="s">
        <v>2454</v>
      </c>
      <c r="E83" s="125">
        <v>335822606</v>
      </c>
    </row>
    <row r="84" spans="1:5" ht="18" x14ac:dyDescent="0.25">
      <c r="A84" s="107" t="str">
        <f>VLOOKUP(B84,'[1]LISTADO ATM'!$A$2:$C$820,3,0)</f>
        <v>DISTRITO NACIONAL</v>
      </c>
      <c r="B84" s="124">
        <v>813</v>
      </c>
      <c r="C84" s="124" t="str">
        <f>VLOOKUP(B84,'[1]LISTADO ATM'!$A$2:$B$820,2,0)</f>
        <v>ATM Occidental Mall</v>
      </c>
      <c r="D84" s="127" t="s">
        <v>2454</v>
      </c>
      <c r="E84" s="125">
        <v>335823795</v>
      </c>
    </row>
    <row r="85" spans="1:5" ht="18" x14ac:dyDescent="0.25">
      <c r="A85" s="107" t="str">
        <f>VLOOKUP(B85,'[1]LISTADO ATM'!$A$2:$C$820,3,0)</f>
        <v>ESTE</v>
      </c>
      <c r="B85" s="124">
        <v>843</v>
      </c>
      <c r="C85" s="124" t="str">
        <f>VLOOKUP(B85,'[1]LISTADO ATM'!$A$2:$B$820,2,0)</f>
        <v xml:space="preserve">ATM Oficina Romana Centro </v>
      </c>
      <c r="D85" s="127" t="s">
        <v>2454</v>
      </c>
      <c r="E85" s="125">
        <v>335823712</v>
      </c>
    </row>
    <row r="86" spans="1:5" ht="18" x14ac:dyDescent="0.25">
      <c r="A86" s="107" t="str">
        <f>VLOOKUP(B86,'[1]LISTADO ATM'!$A$2:$C$820,3,0)</f>
        <v>DISTRITO NACIONAL</v>
      </c>
      <c r="B86" s="124">
        <v>983</v>
      </c>
      <c r="C86" s="124" t="str">
        <f>VLOOKUP(B86,'[1]LISTADO ATM'!$A$2:$B$820,2,0)</f>
        <v xml:space="preserve">ATM Bravo República de Colombia </v>
      </c>
      <c r="D86" s="127" t="s">
        <v>2454</v>
      </c>
      <c r="E86" s="125">
        <v>335823720</v>
      </c>
    </row>
    <row r="87" spans="1:5" ht="18" x14ac:dyDescent="0.25">
      <c r="A87" s="107" t="str">
        <f>VLOOKUP(B87,'[1]LISTADO ATM'!$A$2:$C$820,3,0)</f>
        <v>NORTE</v>
      </c>
      <c r="B87" s="124">
        <v>151</v>
      </c>
      <c r="C87" s="124" t="str">
        <f>VLOOKUP(B87,'[1]LISTADO ATM'!$A$2:$B$820,2,0)</f>
        <v xml:space="preserve">ATM Oficina Nagua </v>
      </c>
      <c r="D87" s="127" t="s">
        <v>2454</v>
      </c>
      <c r="E87" s="125">
        <v>335823937</v>
      </c>
    </row>
    <row r="88" spans="1:5" ht="18" x14ac:dyDescent="0.25">
      <c r="A88" s="107" t="str">
        <f>VLOOKUP(B88,'[1]LISTADO ATM'!$A$2:$C$820,3,0)</f>
        <v>DISTRITO NACIONAL</v>
      </c>
      <c r="B88" s="124">
        <v>562</v>
      </c>
      <c r="C88" s="124" t="str">
        <f>VLOOKUP(B88,'[1]LISTADO ATM'!$A$2:$B$820,2,0)</f>
        <v xml:space="preserve">ATM S/M Jumbo Carretera Mella </v>
      </c>
      <c r="D88" s="127" t="s">
        <v>2454</v>
      </c>
      <c r="E88" s="125">
        <v>335823987</v>
      </c>
    </row>
    <row r="89" spans="1:5" ht="18" x14ac:dyDescent="0.25">
      <c r="A89" s="107" t="str">
        <f>VLOOKUP(B89,'[1]LISTADO ATM'!$A$2:$C$820,3,0)</f>
        <v>ESTE</v>
      </c>
      <c r="B89" s="124">
        <v>838</v>
      </c>
      <c r="C89" s="124" t="str">
        <f>VLOOKUP(B89,'[1]LISTADO ATM'!$A$2:$B$820,2,0)</f>
        <v xml:space="preserve">ATM UNP Consuelo </v>
      </c>
      <c r="D89" s="127" t="s">
        <v>2454</v>
      </c>
      <c r="E89" s="125">
        <v>335823989</v>
      </c>
    </row>
    <row r="90" spans="1:5" ht="18" x14ac:dyDescent="0.25">
      <c r="A90" s="107" t="str">
        <f>VLOOKUP(B90,'[1]LISTADO ATM'!$A$2:$C$820,3,0)</f>
        <v>DISTRITO NACIONAL</v>
      </c>
      <c r="B90" s="124">
        <v>755</v>
      </c>
      <c r="C90" s="124" t="str">
        <f>VLOOKUP(B90,'[1]LISTADO ATM'!$A$2:$B$820,2,0)</f>
        <v xml:space="preserve">ATM Oficina Galería del Este (Plaza) </v>
      </c>
      <c r="D90" s="127" t="s">
        <v>2454</v>
      </c>
      <c r="E90" s="125">
        <v>335823996</v>
      </c>
    </row>
    <row r="91" spans="1:5" ht="17.25" customHeight="1" x14ac:dyDescent="0.25">
      <c r="A91" s="107" t="str">
        <f>VLOOKUP(B91,'[1]LISTADO ATM'!$A$2:$C$820,3,0)</f>
        <v>NORTE</v>
      </c>
      <c r="B91" s="124">
        <v>944</v>
      </c>
      <c r="C91" s="124" t="str">
        <f>VLOOKUP(B91,'[1]LISTADO ATM'!$A$2:$B$820,2,0)</f>
        <v xml:space="preserve">ATM UNP Mao </v>
      </c>
      <c r="D91" s="127" t="s">
        <v>2454</v>
      </c>
      <c r="E91" s="125">
        <v>335823999</v>
      </c>
    </row>
    <row r="92" spans="1:5" ht="17.25" customHeight="1" x14ac:dyDescent="0.25">
      <c r="A92" s="107" t="str">
        <f>VLOOKUP(B92,'[1]LISTADO ATM'!$A$2:$C$820,3,0)</f>
        <v>NORTE</v>
      </c>
      <c r="B92" s="124">
        <v>950</v>
      </c>
      <c r="C92" s="124" t="str">
        <f>VLOOKUP(B92,'[1]LISTADO ATM'!$A$2:$B$820,2,0)</f>
        <v xml:space="preserve">ATM Oficina Monterrico </v>
      </c>
      <c r="D92" s="127" t="s">
        <v>2454</v>
      </c>
      <c r="E92" s="171">
        <v>335824090</v>
      </c>
    </row>
    <row r="93" spans="1:5" ht="17.25" customHeight="1" x14ac:dyDescent="0.25">
      <c r="A93" s="107" t="str">
        <f>VLOOKUP(B93,'[1]LISTADO ATM'!$A$2:$C$820,3,0)</f>
        <v>DISTRITO NACIONAL</v>
      </c>
      <c r="B93" s="124">
        <v>958</v>
      </c>
      <c r="C93" s="124" t="str">
        <f>VLOOKUP(B93,'[1]LISTADO ATM'!$A$2:$B$820,2,0)</f>
        <v xml:space="preserve">ATM Olé Aut. San Isidro </v>
      </c>
      <c r="D93" s="127" t="s">
        <v>2454</v>
      </c>
      <c r="E93" s="171">
        <v>335824032</v>
      </c>
    </row>
    <row r="94" spans="1:5" ht="17.25" customHeight="1" x14ac:dyDescent="0.25">
      <c r="A94" s="107" t="e">
        <f>VLOOKUP(B94,'[1]LISTADO ATM'!$A$2:$C$820,3,0)</f>
        <v>#N/A</v>
      </c>
      <c r="B94" s="124"/>
      <c r="C94" s="124" t="e">
        <f>VLOOKUP(B94,'[1]LISTADO ATM'!$A$2:$B$820,2,0)</f>
        <v>#N/A</v>
      </c>
      <c r="D94" s="127" t="s">
        <v>2454</v>
      </c>
      <c r="E94" s="171"/>
    </row>
    <row r="95" spans="1:5" ht="17.25" customHeight="1" x14ac:dyDescent="0.25">
      <c r="A95" s="107" t="e">
        <f>VLOOKUP(B95,'[1]LISTADO ATM'!$A$2:$C$820,3,0)</f>
        <v>#N/A</v>
      </c>
      <c r="B95" s="124"/>
      <c r="C95" s="124" t="e">
        <f>VLOOKUP(B95,'[1]LISTADO ATM'!$A$2:$B$820,2,0)</f>
        <v>#N/A</v>
      </c>
      <c r="D95" s="127" t="s">
        <v>2454</v>
      </c>
      <c r="E95" s="171"/>
    </row>
    <row r="96" spans="1:5" ht="18.75" thickBot="1" x14ac:dyDescent="0.3">
      <c r="A96" s="128" t="s">
        <v>2428</v>
      </c>
      <c r="B96" s="109">
        <f>COUNT(B75:B93)</f>
        <v>19</v>
      </c>
      <c r="C96" s="117"/>
      <c r="D96" s="117"/>
      <c r="E96" s="117"/>
    </row>
    <row r="97" spans="1:5" ht="15.75" thickBot="1" x14ac:dyDescent="0.3">
      <c r="E97" s="106"/>
    </row>
    <row r="98" spans="1:5" ht="18.75" thickBot="1" x14ac:dyDescent="0.3">
      <c r="A98" s="150" t="s">
        <v>2503</v>
      </c>
      <c r="B98" s="151"/>
      <c r="C98" s="151"/>
      <c r="D98" s="151"/>
      <c r="E98" s="152"/>
    </row>
    <row r="99" spans="1:5" ht="18" x14ac:dyDescent="0.25">
      <c r="A99" s="101" t="s">
        <v>15</v>
      </c>
      <c r="B99" s="102" t="s">
        <v>2426</v>
      </c>
      <c r="C99" s="102" t="s">
        <v>46</v>
      </c>
      <c r="D99" s="102" t="s">
        <v>2432</v>
      </c>
      <c r="E99" s="102" t="s">
        <v>2427</v>
      </c>
    </row>
    <row r="100" spans="1:5" ht="18" x14ac:dyDescent="0.25">
      <c r="A100" s="107" t="str">
        <f>VLOOKUP(B100,'[1]LISTADO ATM'!$A$2:$C$820,3,0)</f>
        <v>DISTRITO NACIONAL</v>
      </c>
      <c r="B100" s="124">
        <v>600</v>
      </c>
      <c r="C100" s="124" t="str">
        <f>VLOOKUP(B100,'[1]LISTADO ATM'!$A$2:$B$820,2,0)</f>
        <v>ATM S/M Bravo Hipica</v>
      </c>
      <c r="D100" s="124" t="s">
        <v>2494</v>
      </c>
      <c r="E100" s="125">
        <v>335822717</v>
      </c>
    </row>
    <row r="101" spans="1:5" ht="18" x14ac:dyDescent="0.25">
      <c r="A101" s="107" t="str">
        <f>VLOOKUP(B101,'[1]LISTADO ATM'!$A$2:$C$820,3,0)</f>
        <v>DISTRITO NACIONAL</v>
      </c>
      <c r="B101" s="124">
        <v>745</v>
      </c>
      <c r="C101" s="124" t="str">
        <f>VLOOKUP(B101,'[1]LISTADO ATM'!$A$2:$B$820,2,0)</f>
        <v xml:space="preserve">ATM Oficina Ave. Duarte </v>
      </c>
      <c r="D101" s="124" t="s">
        <v>2494</v>
      </c>
      <c r="E101" s="125">
        <v>335823695</v>
      </c>
    </row>
    <row r="102" spans="1:5" ht="18" x14ac:dyDescent="0.25">
      <c r="A102" s="107" t="str">
        <f>VLOOKUP(B102,'[1]LISTADO ATM'!$A$2:$C$820,3,0)</f>
        <v>NORTE</v>
      </c>
      <c r="B102" s="124">
        <v>747</v>
      </c>
      <c r="C102" s="124" t="str">
        <f>VLOOKUP(B102,'[1]LISTADO ATM'!$A$2:$B$820,2,0)</f>
        <v xml:space="preserve">ATM Club BR (Santiago) </v>
      </c>
      <c r="D102" s="124" t="s">
        <v>2494</v>
      </c>
      <c r="E102" s="125">
        <v>335822719</v>
      </c>
    </row>
    <row r="103" spans="1:5" ht="18.75" thickBot="1" x14ac:dyDescent="0.3">
      <c r="A103" s="104" t="s">
        <v>2428</v>
      </c>
      <c r="B103" s="109">
        <f>COUNT(B100:B102)</f>
        <v>3</v>
      </c>
      <c r="C103" s="117"/>
      <c r="D103" s="129"/>
      <c r="E103" s="130"/>
    </row>
    <row r="104" spans="1:5" ht="15.75" thickBot="1" x14ac:dyDescent="0.3">
      <c r="E104" s="106"/>
    </row>
    <row r="105" spans="1:5" ht="18.75" thickBot="1" x14ac:dyDescent="0.3">
      <c r="A105" s="153" t="s">
        <v>2429</v>
      </c>
      <c r="B105" s="154"/>
      <c r="D105" s="106"/>
      <c r="E105" s="106"/>
    </row>
    <row r="106" spans="1:5" ht="18.75" thickBot="1" x14ac:dyDescent="0.3">
      <c r="A106" s="155">
        <f>+B96+B103</f>
        <v>22</v>
      </c>
      <c r="B106" s="156"/>
    </row>
    <row r="107" spans="1:5" ht="15.75" thickBot="1" x14ac:dyDescent="0.3">
      <c r="E107" s="106"/>
    </row>
    <row r="108" spans="1:5" ht="18.75" thickBot="1" x14ac:dyDescent="0.3">
      <c r="A108" s="150" t="s">
        <v>2431</v>
      </c>
      <c r="B108" s="151"/>
      <c r="C108" s="151"/>
      <c r="D108" s="151"/>
      <c r="E108" s="152"/>
    </row>
    <row r="109" spans="1:5" ht="18.75" customHeight="1" x14ac:dyDescent="0.25">
      <c r="A109" s="110" t="s">
        <v>15</v>
      </c>
      <c r="B109" s="105" t="s">
        <v>2426</v>
      </c>
      <c r="C109" s="105" t="s">
        <v>46</v>
      </c>
      <c r="D109" s="157" t="s">
        <v>2432</v>
      </c>
      <c r="E109" s="158"/>
    </row>
    <row r="110" spans="1:5" ht="18" x14ac:dyDescent="0.25">
      <c r="A110" s="124" t="str">
        <f>VLOOKUP(B110,'[1]LISTADO ATM'!$A$2:$C$820,3,0)</f>
        <v>DISTRITO NACIONAL</v>
      </c>
      <c r="B110" s="119">
        <v>559</v>
      </c>
      <c r="C110" s="124" t="str">
        <f>VLOOKUP(B110,'[1]LISTADO ATM'!$A$2:$B$820,2,0)</f>
        <v xml:space="preserve">ATM UNP Metro I </v>
      </c>
      <c r="D110" s="136" t="s">
        <v>2499</v>
      </c>
      <c r="E110" s="137"/>
    </row>
    <row r="111" spans="1:5" ht="18" x14ac:dyDescent="0.25">
      <c r="A111" s="124" t="str">
        <f>VLOOKUP(B111,'[1]LISTADO ATM'!$A$2:$C$820,3,0)</f>
        <v>DISTRITO NACIONAL</v>
      </c>
      <c r="B111" s="119">
        <v>571</v>
      </c>
      <c r="C111" s="124" t="str">
        <f>VLOOKUP(B111,'[1]LISTADO ATM'!$A$2:$B$820,2,0)</f>
        <v xml:space="preserve">ATM Hospital Central FF. AA. </v>
      </c>
      <c r="D111" s="136" t="s">
        <v>2499</v>
      </c>
      <c r="E111" s="137"/>
    </row>
    <row r="112" spans="1:5" ht="18" x14ac:dyDescent="0.25">
      <c r="A112" s="124" t="str">
        <f>VLOOKUP(B112,'[1]LISTADO ATM'!$A$2:$C$820,3,0)</f>
        <v>DISTRITO NACIONAL</v>
      </c>
      <c r="B112" s="119">
        <v>407</v>
      </c>
      <c r="C112" s="124" t="str">
        <f>VLOOKUP(B112,'[1]LISTADO ATM'!$A$2:$B$820,2,0)</f>
        <v xml:space="preserve">ATM Multicentro La Sirena Villa Mella </v>
      </c>
      <c r="D112" s="136" t="s">
        <v>2499</v>
      </c>
      <c r="E112" s="137"/>
    </row>
    <row r="113" spans="1:5" ht="18" x14ac:dyDescent="0.25">
      <c r="A113" s="124" t="str">
        <f>VLOOKUP(B113,'[1]LISTADO ATM'!$A$2:$C$820,3,0)</f>
        <v>NORTE</v>
      </c>
      <c r="B113" s="124">
        <v>282</v>
      </c>
      <c r="C113" s="124" t="str">
        <f>VLOOKUP(B113,'[1]LISTADO ATM'!$A$2:$B$820,2,0)</f>
        <v xml:space="preserve">ATM Autobanco Nibaje </v>
      </c>
      <c r="D113" s="136" t="s">
        <v>2506</v>
      </c>
      <c r="E113" s="137"/>
    </row>
    <row r="114" spans="1:5" ht="18" x14ac:dyDescent="0.25">
      <c r="A114" s="124" t="str">
        <f>VLOOKUP(B114,'[1]LISTADO ATM'!$A$2:$C$820,3,0)</f>
        <v>DISTRITO NACIONAL</v>
      </c>
      <c r="B114" s="124">
        <v>355</v>
      </c>
      <c r="C114" s="124" t="str">
        <f>VLOOKUP(B114,'[1]LISTADO ATM'!$A$2:$B$820,2,0)</f>
        <v xml:space="preserve">ATM UNP Metro II </v>
      </c>
      <c r="D114" s="136" t="s">
        <v>2499</v>
      </c>
      <c r="E114" s="137"/>
    </row>
    <row r="115" spans="1:5" ht="18" x14ac:dyDescent="0.25">
      <c r="A115" s="124" t="str">
        <f>VLOOKUP(B115,'[1]LISTADO ATM'!$A$2:$C$820,3,0)</f>
        <v>NORTE</v>
      </c>
      <c r="B115" s="124">
        <v>373</v>
      </c>
      <c r="C115" s="124" t="str">
        <f>VLOOKUP(B115,'[1]LISTADO ATM'!$A$2:$B$820,2,0)</f>
        <v>S/M Tangui Nagua</v>
      </c>
      <c r="D115" s="136" t="s">
        <v>2499</v>
      </c>
      <c r="E115" s="137"/>
    </row>
    <row r="116" spans="1:5" ht="18" x14ac:dyDescent="0.25">
      <c r="A116" s="124" t="str">
        <f>VLOOKUP(B116,'[1]LISTADO ATM'!$A$2:$C$820,3,0)</f>
        <v>NORTE</v>
      </c>
      <c r="B116" s="124">
        <v>645</v>
      </c>
      <c r="C116" s="124" t="str">
        <f>VLOOKUP(B116,'[1]LISTADO ATM'!$A$2:$B$820,2,0)</f>
        <v xml:space="preserve">ATM UNP Cabrera </v>
      </c>
      <c r="D116" s="136" t="s">
        <v>2499</v>
      </c>
      <c r="E116" s="137"/>
    </row>
    <row r="117" spans="1:5" ht="18" x14ac:dyDescent="0.25">
      <c r="A117" s="124" t="str">
        <f>VLOOKUP(B117,'[1]LISTADO ATM'!$A$2:$C$820,3,0)</f>
        <v>SUR</v>
      </c>
      <c r="B117" s="124">
        <v>733</v>
      </c>
      <c r="C117" s="124" t="str">
        <f>VLOOKUP(B117,'[1]LISTADO ATM'!$A$2:$B$820,2,0)</f>
        <v xml:space="preserve">ATM Zona Franca Perdenales </v>
      </c>
      <c r="D117" s="136" t="s">
        <v>2499</v>
      </c>
      <c r="E117" s="137"/>
    </row>
    <row r="118" spans="1:5" ht="18" x14ac:dyDescent="0.25">
      <c r="A118" s="124" t="str">
        <f>VLOOKUP(B118,'[1]LISTADO ATM'!$A$2:$C$820,3,0)</f>
        <v>NORTE</v>
      </c>
      <c r="B118" s="124">
        <v>882</v>
      </c>
      <c r="C118" s="124" t="str">
        <f>VLOOKUP(B118,'[1]LISTADO ATM'!$A$2:$B$820,2,0)</f>
        <v xml:space="preserve">ATM Oficina Moca II </v>
      </c>
      <c r="D118" s="136" t="s">
        <v>2506</v>
      </c>
      <c r="E118" s="137"/>
    </row>
    <row r="119" spans="1:5" ht="18" x14ac:dyDescent="0.25">
      <c r="A119" s="124" t="str">
        <f>VLOOKUP(B119,'[1]LISTADO ATM'!$A$2:$C$820,3,0)</f>
        <v>ESTE</v>
      </c>
      <c r="B119" s="124">
        <v>630</v>
      </c>
      <c r="C119" s="124" t="str">
        <f>VLOOKUP(B119,'[1]LISTADO ATM'!$A$2:$B$820,2,0)</f>
        <v xml:space="preserve">ATM Oficina Plaza Zaglul (SPM) </v>
      </c>
      <c r="D119" s="136" t="s">
        <v>2499</v>
      </c>
      <c r="E119" s="137"/>
    </row>
    <row r="120" spans="1:5" ht="18" x14ac:dyDescent="0.25">
      <c r="A120" s="124" t="str">
        <f>VLOOKUP(B120,'[1]LISTADO ATM'!$A$2:$C$820,3,0)</f>
        <v>SUR</v>
      </c>
      <c r="B120" s="124">
        <v>48</v>
      </c>
      <c r="C120" s="124" t="str">
        <f>VLOOKUP(B120,'[1]LISTADO ATM'!$A$2:$B$820,2,0)</f>
        <v xml:space="preserve">ATM Autoservicio Neiba I </v>
      </c>
      <c r="D120" s="136" t="s">
        <v>2499</v>
      </c>
      <c r="E120" s="137"/>
    </row>
    <row r="121" spans="1:5" ht="18" x14ac:dyDescent="0.25">
      <c r="A121" s="124" t="str">
        <f>VLOOKUP(B121,'[1]LISTADO ATM'!$A$2:$C$820,3,0)</f>
        <v>SUR</v>
      </c>
      <c r="B121" s="124">
        <v>249</v>
      </c>
      <c r="C121" s="124" t="str">
        <f>VLOOKUP(B121,'[1]LISTADO ATM'!$A$2:$B$820,2,0)</f>
        <v xml:space="preserve">ATM Banco Agrícola Neiba </v>
      </c>
      <c r="D121" s="136" t="s">
        <v>2499</v>
      </c>
      <c r="E121" s="137"/>
    </row>
    <row r="122" spans="1:5" ht="18" x14ac:dyDescent="0.25">
      <c r="A122" s="124" t="str">
        <f>VLOOKUP(B122,'[1]LISTADO ATM'!$A$2:$C$820,3,0)</f>
        <v>ESTE</v>
      </c>
      <c r="B122" s="124">
        <v>353</v>
      </c>
      <c r="C122" s="124" t="str">
        <f>VLOOKUP(B122,'[1]LISTADO ATM'!$A$2:$B$820,2,0)</f>
        <v xml:space="preserve">ATM Estación Boulevard Juan Dolio </v>
      </c>
      <c r="D122" s="136" t="s">
        <v>2499</v>
      </c>
      <c r="E122" s="137"/>
    </row>
    <row r="123" spans="1:5" ht="18" x14ac:dyDescent="0.25">
      <c r="A123" s="124" t="str">
        <f>VLOOKUP(B123,'[1]LISTADO ATM'!$A$2:$C$820,3,0)</f>
        <v>DISTRITO NACIONAL</v>
      </c>
      <c r="B123" s="124">
        <v>382</v>
      </c>
      <c r="C123" s="124" t="str">
        <f>VLOOKUP(B123,'[1]LISTADO ATM'!$A$2:$B$820,2,0)</f>
        <v>ATM Estación del Metro María Montés</v>
      </c>
      <c r="D123" s="136" t="s">
        <v>2499</v>
      </c>
      <c r="E123" s="137"/>
    </row>
    <row r="124" spans="1:5" ht="18" x14ac:dyDescent="0.25">
      <c r="A124" s="124" t="str">
        <f>VLOOKUP(B124,'[1]LISTADO ATM'!$A$2:$C$820,3,0)</f>
        <v>DISTRITO NACIONAL</v>
      </c>
      <c r="B124" s="124">
        <v>514</v>
      </c>
      <c r="C124" s="124" t="str">
        <f>VLOOKUP(B124,'[1]LISTADO ATM'!$A$2:$B$820,2,0)</f>
        <v>ATM Autoservicio Charles de Gaulle</v>
      </c>
      <c r="D124" s="136" t="s">
        <v>2499</v>
      </c>
      <c r="E124" s="137"/>
    </row>
    <row r="125" spans="1:5" ht="18" x14ac:dyDescent="0.25">
      <c r="A125" s="124" t="str">
        <f>VLOOKUP(B125,'[1]LISTADO ATM'!$A$2:$C$820,3,0)</f>
        <v>ESTE</v>
      </c>
      <c r="B125" s="124">
        <v>612</v>
      </c>
      <c r="C125" s="124" t="str">
        <f>VLOOKUP(B125,'[1]LISTADO ATM'!$A$2:$B$820,2,0)</f>
        <v xml:space="preserve">ATM Plaza Orense (La Romana) </v>
      </c>
      <c r="D125" s="136" t="s">
        <v>2499</v>
      </c>
      <c r="E125" s="137"/>
    </row>
    <row r="126" spans="1:5" ht="18" x14ac:dyDescent="0.25">
      <c r="A126" s="124" t="str">
        <f>VLOOKUP(B126,'[1]LISTADO ATM'!$A$2:$C$820,3,0)</f>
        <v>SUR</v>
      </c>
      <c r="B126" s="124">
        <v>616</v>
      </c>
      <c r="C126" s="124" t="str">
        <f>VLOOKUP(B126,'[1]LISTADO ATM'!$A$2:$B$820,2,0)</f>
        <v xml:space="preserve">ATM 5ta. Brigada Barahona </v>
      </c>
      <c r="D126" s="136" t="s">
        <v>2499</v>
      </c>
      <c r="E126" s="137"/>
    </row>
    <row r="127" spans="1:5" ht="18" x14ac:dyDescent="0.25">
      <c r="A127" s="124" t="str">
        <f>VLOOKUP(B127,'[1]LISTADO ATM'!$A$2:$C$820,3,0)</f>
        <v>ESTE</v>
      </c>
      <c r="B127" s="124">
        <v>651</v>
      </c>
      <c r="C127" s="124" t="str">
        <f>VLOOKUP(B127,'[1]LISTADO ATM'!$A$2:$B$820,2,0)</f>
        <v>ATM Eco Petroleo Romana</v>
      </c>
      <c r="D127" s="136" t="s">
        <v>2499</v>
      </c>
      <c r="E127" s="137"/>
    </row>
    <row r="128" spans="1:5" ht="18" x14ac:dyDescent="0.25">
      <c r="A128" s="124" t="str">
        <f>VLOOKUP(B128,'[1]LISTADO ATM'!$A$2:$C$820,3,0)</f>
        <v>DISTRITO NACIONAL</v>
      </c>
      <c r="B128" s="124">
        <v>659</v>
      </c>
      <c r="C128" s="124" t="str">
        <f>VLOOKUP(B128,'[1]LISTADO ATM'!$A$2:$B$820,2,0)</f>
        <v>ATM Down Town Center</v>
      </c>
      <c r="D128" s="136" t="s">
        <v>2499</v>
      </c>
      <c r="E128" s="137"/>
    </row>
    <row r="129" spans="1:5" ht="18" x14ac:dyDescent="0.25">
      <c r="A129" s="124" t="str">
        <f>VLOOKUP(B129,'[1]LISTADO ATM'!$A$2:$C$820,3,0)</f>
        <v>DISTRITO NACIONAL</v>
      </c>
      <c r="B129" s="124">
        <v>672</v>
      </c>
      <c r="C129" s="124" t="str">
        <f>VLOOKUP(B129,'[1]LISTADO ATM'!$A$2:$B$820,2,0)</f>
        <v>ATM Destacamento Policía Nacional La Victoria</v>
      </c>
      <c r="D129" s="136" t="s">
        <v>2499</v>
      </c>
      <c r="E129" s="137"/>
    </row>
    <row r="130" spans="1:5" ht="18.75" thickBot="1" x14ac:dyDescent="0.3">
      <c r="A130" s="104" t="s">
        <v>2428</v>
      </c>
      <c r="B130" s="109">
        <f>COUNT(B110:B129)</f>
        <v>20</v>
      </c>
      <c r="C130" s="117"/>
      <c r="D130" s="117"/>
      <c r="E130" s="117"/>
    </row>
  </sheetData>
  <mergeCells count="30">
    <mergeCell ref="D114:E114"/>
    <mergeCell ref="D115:E115"/>
    <mergeCell ref="D116:E116"/>
    <mergeCell ref="D127:E127"/>
    <mergeCell ref="D129:E129"/>
    <mergeCell ref="D109:E109"/>
    <mergeCell ref="D110:E110"/>
    <mergeCell ref="D111:E111"/>
    <mergeCell ref="D112:E112"/>
    <mergeCell ref="D113:E113"/>
    <mergeCell ref="A73:E73"/>
    <mergeCell ref="A98:E98"/>
    <mergeCell ref="A105:B105"/>
    <mergeCell ref="A106:B106"/>
    <mergeCell ref="A108:E108"/>
    <mergeCell ref="A1:E1"/>
    <mergeCell ref="A7:E7"/>
    <mergeCell ref="D126:E126"/>
    <mergeCell ref="D128:E128"/>
    <mergeCell ref="A2:E2"/>
    <mergeCell ref="D117:E117"/>
    <mergeCell ref="D118:E118"/>
    <mergeCell ref="D119:E119"/>
    <mergeCell ref="D120:E120"/>
    <mergeCell ref="C71:E71"/>
    <mergeCell ref="D123:E123"/>
    <mergeCell ref="D124:E124"/>
    <mergeCell ref="D125:E125"/>
    <mergeCell ref="D121:E121"/>
    <mergeCell ref="D122:E122"/>
  </mergeCells>
  <phoneticPr fontId="47" type="noConversion"/>
  <conditionalFormatting sqref="B1:B1048576">
    <cfRule type="duplicateValues" dxfId="68" priority="2"/>
  </conditionalFormatting>
  <conditionalFormatting sqref="E1:E1048576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1" customFormat="1" x14ac:dyDescent="0.25">
      <c r="A258" s="91">
        <v>363</v>
      </c>
      <c r="B258" s="91" t="s">
        <v>2498</v>
      </c>
      <c r="C258" s="91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1" customFormat="1" x14ac:dyDescent="0.25">
      <c r="A260" s="91">
        <v>365</v>
      </c>
      <c r="B260" s="91" t="s">
        <v>2495</v>
      </c>
      <c r="C260" s="91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1" customFormat="1" x14ac:dyDescent="0.25">
      <c r="A262" s="91">
        <v>369</v>
      </c>
      <c r="B262" s="91" t="s">
        <v>2497</v>
      </c>
      <c r="C262" s="91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1" customFormat="1" x14ac:dyDescent="0.25">
      <c r="A271" s="87">
        <v>384</v>
      </c>
      <c r="B271" s="87" t="s">
        <v>2487</v>
      </c>
      <c r="C271" s="87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8">
        <v>491</v>
      </c>
      <c r="B352" s="78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1" customFormat="1" x14ac:dyDescent="0.25">
      <c r="A434" s="83">
        <v>581</v>
      </c>
      <c r="B434" s="83" t="s">
        <v>1606</v>
      </c>
      <c r="C434" s="83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1" customFormat="1" x14ac:dyDescent="0.25">
      <c r="A453" s="91">
        <v>600</v>
      </c>
      <c r="B453" s="91" t="s">
        <v>2488</v>
      </c>
      <c r="C453" s="91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1" customFormat="1" x14ac:dyDescent="0.25">
      <c r="A467" s="91">
        <v>614</v>
      </c>
      <c r="B467" s="91" t="s">
        <v>2491</v>
      </c>
      <c r="C467" s="91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1" customFormat="1" x14ac:dyDescent="0.25">
      <c r="A639" s="91">
        <v>797</v>
      </c>
      <c r="B639" s="91" t="s">
        <v>2489</v>
      </c>
      <c r="C639" s="91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1" customFormat="1" x14ac:dyDescent="0.25">
      <c r="A828" s="40">
        <v>995</v>
      </c>
      <c r="B828" s="40" t="s">
        <v>1885</v>
      </c>
      <c r="C828" s="40" t="s">
        <v>1277</v>
      </c>
    </row>
    <row r="829" spans="1:3" s="81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178 días</v>
      </c>
      <c r="B3" s="42">
        <v>335649824</v>
      </c>
      <c r="C3" s="50">
        <v>44093</v>
      </c>
      <c r="D3" s="42" t="s">
        <v>2190</v>
      </c>
      <c r="E3" s="97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159 días</v>
      </c>
      <c r="B4" s="42">
        <v>335668632</v>
      </c>
      <c r="C4" s="50">
        <v>44112</v>
      </c>
      <c r="D4" s="42" t="s">
        <v>2189</v>
      </c>
      <c r="E4" s="97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158 días</v>
      </c>
      <c r="B5" s="42" t="s">
        <v>2435</v>
      </c>
      <c r="C5" s="50">
        <v>44113</v>
      </c>
      <c r="D5" s="42" t="s">
        <v>2189</v>
      </c>
      <c r="E5" s="97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158 días</v>
      </c>
      <c r="B6" s="42" t="s">
        <v>2453</v>
      </c>
      <c r="C6" s="50">
        <v>44113</v>
      </c>
      <c r="D6" s="42" t="s">
        <v>2189</v>
      </c>
      <c r="E6" s="97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157 días</v>
      </c>
      <c r="B7" s="42" t="s">
        <v>2455</v>
      </c>
      <c r="C7" s="50">
        <v>44114</v>
      </c>
      <c r="D7" s="42" t="s">
        <v>2189</v>
      </c>
      <c r="E7" s="97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156 días</v>
      </c>
      <c r="B8" s="42">
        <v>335671618</v>
      </c>
      <c r="C8" s="50">
        <v>44115</v>
      </c>
      <c r="D8" s="42" t="s">
        <v>2189</v>
      </c>
      <c r="E8" s="97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117.5 días</v>
      </c>
      <c r="B9" s="42" t="s">
        <v>2461</v>
      </c>
      <c r="C9" s="50">
        <v>44153.5</v>
      </c>
      <c r="D9" s="42" t="s">
        <v>2189</v>
      </c>
      <c r="E9" s="97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116 días</v>
      </c>
      <c r="B10" s="42" t="s">
        <v>2464</v>
      </c>
      <c r="C10" s="50">
        <v>44155</v>
      </c>
      <c r="D10" s="42" t="s">
        <v>2189</v>
      </c>
      <c r="E10" s="97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116 días</v>
      </c>
      <c r="B11" s="42" t="s">
        <v>2463</v>
      </c>
      <c r="C11" s="50">
        <v>44155</v>
      </c>
      <c r="D11" s="42" t="s">
        <v>2189</v>
      </c>
      <c r="E11" s="97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122 días</v>
      </c>
      <c r="B12" s="76" t="s">
        <v>2458</v>
      </c>
      <c r="C12" s="71">
        <v>44149</v>
      </c>
      <c r="D12" s="42" t="s">
        <v>2189</v>
      </c>
      <c r="E12" s="97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75.15079861111 días</v>
      </c>
      <c r="B13" s="42">
        <v>335753026</v>
      </c>
      <c r="C13" s="50">
        <v>44195.84920138889</v>
      </c>
      <c r="D13" s="42" t="s">
        <v>2189</v>
      </c>
      <c r="E13" s="97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4" t="s">
        <v>2483</v>
      </c>
    </row>
    <row r="14" spans="1:11" ht="18" x14ac:dyDescent="0.25">
      <c r="A14" s="72" t="str">
        <f t="shared" ca="1" si="0"/>
        <v>14.6746064814797 días</v>
      </c>
      <c r="B14" s="108">
        <v>335806150</v>
      </c>
      <c r="C14" s="95">
        <v>44256.32539351852</v>
      </c>
      <c r="D14" s="42" t="s">
        <v>2189</v>
      </c>
      <c r="E14" s="97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2" customFormat="1" ht="15.75" x14ac:dyDescent="0.25">
      <c r="A407" s="85">
        <v>576</v>
      </c>
      <c r="B407" s="86" t="s">
        <v>2485</v>
      </c>
      <c r="C407" s="86" t="s">
        <v>2486</v>
      </c>
      <c r="D407" s="32" t="s">
        <v>72</v>
      </c>
      <c r="E407" s="86" t="s">
        <v>90</v>
      </c>
      <c r="F407" s="86"/>
      <c r="G407" s="86"/>
      <c r="H407" s="86"/>
      <c r="I407" s="86"/>
      <c r="J407" s="86"/>
      <c r="K407" s="86"/>
      <c r="L407" s="86"/>
      <c r="M407" s="86"/>
      <c r="N407" s="86"/>
      <c r="O407" s="8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4" customFormat="1" ht="15.75" x14ac:dyDescent="0.25">
      <c r="A459" s="79">
        <v>632</v>
      </c>
      <c r="B459" s="80" t="s">
        <v>531</v>
      </c>
      <c r="C459" s="80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3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2021-03-16T22:46:09Z</dcterms:modified>
</cp:coreProperties>
</file>