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7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5" i="1" l="1"/>
  <c r="G195" i="1"/>
  <c r="H195" i="1"/>
  <c r="I195" i="1"/>
  <c r="J195" i="1"/>
  <c r="K195" i="1"/>
  <c r="F201" i="1"/>
  <c r="G201" i="1"/>
  <c r="H201" i="1"/>
  <c r="I201" i="1"/>
  <c r="J201" i="1"/>
  <c r="K201" i="1"/>
  <c r="F164" i="1"/>
  <c r="G164" i="1"/>
  <c r="H164" i="1"/>
  <c r="I164" i="1"/>
  <c r="J164" i="1"/>
  <c r="K164" i="1"/>
  <c r="F178" i="1"/>
  <c r="G178" i="1"/>
  <c r="H178" i="1"/>
  <c r="I178" i="1"/>
  <c r="J178" i="1"/>
  <c r="K178" i="1"/>
  <c r="F196" i="1"/>
  <c r="G196" i="1"/>
  <c r="H196" i="1"/>
  <c r="I196" i="1"/>
  <c r="J196" i="1"/>
  <c r="K196" i="1"/>
  <c r="A195" i="1"/>
  <c r="A201" i="1"/>
  <c r="A164" i="1"/>
  <c r="A178" i="1"/>
  <c r="A196" i="1"/>
  <c r="F194" i="1" l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56" i="1"/>
  <c r="G156" i="1"/>
  <c r="H156" i="1"/>
  <c r="I156" i="1"/>
  <c r="J156" i="1"/>
  <c r="K156" i="1"/>
  <c r="A194" i="1"/>
  <c r="A193" i="1"/>
  <c r="A192" i="1"/>
  <c r="A156" i="1"/>
  <c r="A200" i="1" l="1"/>
  <c r="A199" i="1"/>
  <c r="A155" i="1"/>
  <c r="A121" i="1"/>
  <c r="A166" i="1"/>
  <c r="A108" i="1"/>
  <c r="A104" i="1"/>
  <c r="A154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55" i="1"/>
  <c r="G155" i="1"/>
  <c r="H155" i="1"/>
  <c r="I155" i="1"/>
  <c r="J155" i="1"/>
  <c r="K155" i="1"/>
  <c r="F121" i="1"/>
  <c r="G121" i="1"/>
  <c r="H121" i="1"/>
  <c r="I121" i="1"/>
  <c r="J121" i="1"/>
  <c r="K121" i="1"/>
  <c r="F166" i="1"/>
  <c r="G166" i="1"/>
  <c r="H166" i="1"/>
  <c r="I166" i="1"/>
  <c r="J166" i="1"/>
  <c r="K166" i="1"/>
  <c r="F108" i="1"/>
  <c r="G108" i="1"/>
  <c r="H108" i="1"/>
  <c r="I108" i="1"/>
  <c r="J108" i="1"/>
  <c r="K108" i="1"/>
  <c r="F104" i="1"/>
  <c r="G104" i="1"/>
  <c r="H104" i="1"/>
  <c r="I104" i="1"/>
  <c r="J104" i="1"/>
  <c r="K104" i="1"/>
  <c r="F154" i="1"/>
  <c r="G154" i="1"/>
  <c r="H154" i="1"/>
  <c r="I154" i="1"/>
  <c r="J154" i="1"/>
  <c r="K154" i="1"/>
  <c r="A184" i="1"/>
  <c r="A176" i="1"/>
  <c r="A191" i="1"/>
  <c r="A185" i="1"/>
  <c r="A177" i="1"/>
  <c r="A186" i="1"/>
  <c r="F186" i="1"/>
  <c r="G186" i="1"/>
  <c r="H186" i="1"/>
  <c r="I186" i="1"/>
  <c r="J186" i="1"/>
  <c r="K186" i="1"/>
  <c r="F177" i="1"/>
  <c r="G177" i="1"/>
  <c r="H177" i="1"/>
  <c r="I177" i="1"/>
  <c r="J177" i="1"/>
  <c r="K177" i="1"/>
  <c r="F185" i="1"/>
  <c r="G185" i="1"/>
  <c r="H185" i="1"/>
  <c r="I185" i="1"/>
  <c r="J185" i="1"/>
  <c r="K185" i="1"/>
  <c r="F191" i="1"/>
  <c r="G191" i="1"/>
  <c r="H191" i="1"/>
  <c r="I191" i="1"/>
  <c r="J191" i="1"/>
  <c r="K191" i="1"/>
  <c r="F176" i="1"/>
  <c r="G176" i="1"/>
  <c r="H176" i="1"/>
  <c r="I176" i="1"/>
  <c r="J176" i="1"/>
  <c r="K176" i="1"/>
  <c r="F184" i="1"/>
  <c r="G184" i="1"/>
  <c r="H184" i="1"/>
  <c r="I184" i="1"/>
  <c r="J184" i="1"/>
  <c r="K184" i="1"/>
  <c r="B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B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8" i="16" l="1"/>
  <c r="A16" i="1"/>
  <c r="A15" i="1"/>
  <c r="A14" i="1"/>
  <c r="A13" i="1"/>
  <c r="A12" i="1"/>
  <c r="A11" i="1"/>
  <c r="A10" i="1"/>
  <c r="A9" i="1"/>
  <c r="A8" i="1"/>
  <c r="A7" i="1"/>
  <c r="A6" i="1"/>
  <c r="A23" i="1"/>
  <c r="A22" i="1"/>
  <c r="A21" i="1"/>
  <c r="A20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183" i="1"/>
  <c r="A109" i="1"/>
  <c r="A182" i="1"/>
  <c r="A125" i="1"/>
  <c r="A153" i="1"/>
  <c r="A181" i="1"/>
  <c r="A152" i="1"/>
  <c r="A151" i="1"/>
  <c r="A150" i="1"/>
  <c r="A149" i="1"/>
  <c r="A148" i="1"/>
  <c r="A180" i="1"/>
  <c r="A147" i="1"/>
  <c r="A175" i="1"/>
  <c r="A124" i="1"/>
  <c r="A146" i="1"/>
  <c r="A190" i="1"/>
  <c r="A145" i="1"/>
  <c r="F183" i="1"/>
  <c r="G183" i="1"/>
  <c r="H183" i="1"/>
  <c r="I183" i="1"/>
  <c r="J183" i="1"/>
  <c r="K183" i="1"/>
  <c r="F109" i="1"/>
  <c r="G109" i="1"/>
  <c r="H109" i="1"/>
  <c r="I109" i="1"/>
  <c r="J109" i="1"/>
  <c r="K109" i="1"/>
  <c r="F182" i="1"/>
  <c r="G182" i="1"/>
  <c r="H182" i="1"/>
  <c r="I182" i="1"/>
  <c r="J182" i="1"/>
  <c r="K182" i="1"/>
  <c r="F125" i="1"/>
  <c r="G125" i="1"/>
  <c r="H125" i="1"/>
  <c r="I125" i="1"/>
  <c r="J125" i="1"/>
  <c r="K125" i="1"/>
  <c r="F153" i="1"/>
  <c r="G153" i="1"/>
  <c r="H153" i="1"/>
  <c r="I153" i="1"/>
  <c r="J153" i="1"/>
  <c r="K153" i="1"/>
  <c r="F181" i="1"/>
  <c r="G181" i="1"/>
  <c r="H181" i="1"/>
  <c r="I181" i="1"/>
  <c r="J181" i="1"/>
  <c r="K181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80" i="1"/>
  <c r="G180" i="1"/>
  <c r="H180" i="1"/>
  <c r="I180" i="1"/>
  <c r="J180" i="1"/>
  <c r="K180" i="1"/>
  <c r="F147" i="1"/>
  <c r="G147" i="1"/>
  <c r="H147" i="1"/>
  <c r="I147" i="1"/>
  <c r="J147" i="1"/>
  <c r="K147" i="1"/>
  <c r="F175" i="1"/>
  <c r="G175" i="1"/>
  <c r="H175" i="1"/>
  <c r="I175" i="1"/>
  <c r="J175" i="1"/>
  <c r="K175" i="1"/>
  <c r="F124" i="1"/>
  <c r="G124" i="1"/>
  <c r="H124" i="1"/>
  <c r="I124" i="1"/>
  <c r="J124" i="1"/>
  <c r="K124" i="1"/>
  <c r="F146" i="1"/>
  <c r="G146" i="1"/>
  <c r="H146" i="1"/>
  <c r="I146" i="1"/>
  <c r="J146" i="1"/>
  <c r="K146" i="1"/>
  <c r="F190" i="1"/>
  <c r="G190" i="1"/>
  <c r="H190" i="1"/>
  <c r="I190" i="1"/>
  <c r="J190" i="1"/>
  <c r="K190" i="1"/>
  <c r="F145" i="1"/>
  <c r="G145" i="1"/>
  <c r="H145" i="1"/>
  <c r="I145" i="1"/>
  <c r="J145" i="1"/>
  <c r="K145" i="1"/>
  <c r="A126" i="1" l="1"/>
  <c r="A144" i="1"/>
  <c r="A19" i="1"/>
  <c r="A143" i="1"/>
  <c r="A142" i="1"/>
  <c r="A103" i="1"/>
  <c r="A141" i="1"/>
  <c r="A140" i="1"/>
  <c r="A119" i="1"/>
  <c r="A139" i="1"/>
  <c r="A138" i="1"/>
  <c r="A189" i="1"/>
  <c r="A174" i="1"/>
  <c r="A94" i="1"/>
  <c r="F126" i="1"/>
  <c r="G126" i="1"/>
  <c r="H126" i="1"/>
  <c r="I126" i="1"/>
  <c r="J126" i="1"/>
  <c r="K126" i="1"/>
  <c r="F144" i="1"/>
  <c r="G144" i="1"/>
  <c r="H144" i="1"/>
  <c r="I144" i="1"/>
  <c r="J144" i="1"/>
  <c r="K144" i="1"/>
  <c r="F19" i="1"/>
  <c r="G19" i="1"/>
  <c r="H19" i="1"/>
  <c r="I19" i="1"/>
  <c r="J19" i="1"/>
  <c r="K19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03" i="1"/>
  <c r="G103" i="1"/>
  <c r="H103" i="1"/>
  <c r="I103" i="1"/>
  <c r="J103" i="1"/>
  <c r="K103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19" i="1"/>
  <c r="G119" i="1"/>
  <c r="H119" i="1"/>
  <c r="I119" i="1"/>
  <c r="J119" i="1"/>
  <c r="K119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89" i="1"/>
  <c r="G189" i="1"/>
  <c r="H189" i="1"/>
  <c r="I189" i="1"/>
  <c r="J189" i="1"/>
  <c r="K189" i="1"/>
  <c r="F174" i="1"/>
  <c r="G174" i="1"/>
  <c r="H174" i="1"/>
  <c r="I174" i="1"/>
  <c r="J174" i="1"/>
  <c r="K174" i="1"/>
  <c r="F94" i="1"/>
  <c r="G94" i="1"/>
  <c r="H94" i="1"/>
  <c r="I94" i="1"/>
  <c r="J94" i="1"/>
  <c r="K94" i="1"/>
  <c r="A5" i="1"/>
  <c r="A18" i="1"/>
  <c r="A17" i="1"/>
  <c r="F5" i="1"/>
  <c r="G5" i="1"/>
  <c r="H5" i="1"/>
  <c r="I5" i="1"/>
  <c r="J5" i="1"/>
  <c r="K5" i="1"/>
  <c r="F18" i="1"/>
  <c r="G18" i="1"/>
  <c r="H18" i="1"/>
  <c r="I18" i="1"/>
  <c r="J18" i="1"/>
  <c r="K18" i="1"/>
  <c r="F17" i="1"/>
  <c r="G17" i="1"/>
  <c r="H17" i="1"/>
  <c r="I17" i="1"/>
  <c r="J17" i="1"/>
  <c r="K17" i="1"/>
  <c r="A188" i="1"/>
  <c r="A110" i="1"/>
  <c r="A137" i="1"/>
  <c r="A120" i="1"/>
  <c r="A33" i="1"/>
  <c r="F188" i="1"/>
  <c r="G188" i="1"/>
  <c r="H188" i="1"/>
  <c r="I188" i="1"/>
  <c r="J188" i="1"/>
  <c r="K188" i="1"/>
  <c r="F110" i="1"/>
  <c r="G110" i="1"/>
  <c r="H110" i="1"/>
  <c r="I110" i="1"/>
  <c r="J110" i="1"/>
  <c r="K110" i="1"/>
  <c r="F137" i="1"/>
  <c r="G137" i="1"/>
  <c r="H137" i="1"/>
  <c r="I137" i="1"/>
  <c r="J137" i="1"/>
  <c r="K137" i="1"/>
  <c r="F120" i="1"/>
  <c r="G120" i="1"/>
  <c r="H120" i="1"/>
  <c r="I120" i="1"/>
  <c r="J120" i="1"/>
  <c r="K120" i="1"/>
  <c r="F33" i="1"/>
  <c r="G33" i="1"/>
  <c r="H33" i="1"/>
  <c r="I33" i="1"/>
  <c r="J33" i="1"/>
  <c r="K33" i="1"/>
  <c r="A77" i="1" l="1"/>
  <c r="A32" i="1"/>
  <c r="A198" i="1"/>
  <c r="A87" i="1"/>
  <c r="A86" i="1"/>
  <c r="A62" i="1"/>
  <c r="A34" i="1"/>
  <c r="A67" i="1"/>
  <c r="A70" i="1"/>
  <c r="A114" i="1"/>
  <c r="A136" i="1"/>
  <c r="A173" i="1"/>
  <c r="A75" i="1"/>
  <c r="A59" i="1"/>
  <c r="A113" i="1"/>
  <c r="A135" i="1"/>
  <c r="A24" i="1"/>
  <c r="A134" i="1"/>
  <c r="A81" i="1"/>
  <c r="F77" i="1"/>
  <c r="G77" i="1"/>
  <c r="H77" i="1"/>
  <c r="I77" i="1"/>
  <c r="J77" i="1"/>
  <c r="K77" i="1"/>
  <c r="F32" i="1"/>
  <c r="G32" i="1"/>
  <c r="H32" i="1"/>
  <c r="I32" i="1"/>
  <c r="J32" i="1"/>
  <c r="K32" i="1"/>
  <c r="F198" i="1"/>
  <c r="G198" i="1"/>
  <c r="H198" i="1"/>
  <c r="I198" i="1"/>
  <c r="J198" i="1"/>
  <c r="K198" i="1"/>
  <c r="F87" i="1"/>
  <c r="G87" i="1"/>
  <c r="H87" i="1"/>
  <c r="I87" i="1"/>
  <c r="J87" i="1"/>
  <c r="K87" i="1"/>
  <c r="F86" i="1"/>
  <c r="G86" i="1"/>
  <c r="H86" i="1"/>
  <c r="I86" i="1"/>
  <c r="J86" i="1"/>
  <c r="K86" i="1"/>
  <c r="F62" i="1"/>
  <c r="G62" i="1"/>
  <c r="H62" i="1"/>
  <c r="I62" i="1"/>
  <c r="J62" i="1"/>
  <c r="K62" i="1"/>
  <c r="F34" i="1"/>
  <c r="G34" i="1"/>
  <c r="H34" i="1"/>
  <c r="I34" i="1"/>
  <c r="J34" i="1"/>
  <c r="K34" i="1"/>
  <c r="F67" i="1"/>
  <c r="G67" i="1"/>
  <c r="H67" i="1"/>
  <c r="I67" i="1"/>
  <c r="J67" i="1"/>
  <c r="K67" i="1"/>
  <c r="F70" i="1"/>
  <c r="G70" i="1"/>
  <c r="H70" i="1"/>
  <c r="I70" i="1"/>
  <c r="J70" i="1"/>
  <c r="K70" i="1"/>
  <c r="F114" i="1"/>
  <c r="G114" i="1"/>
  <c r="H114" i="1"/>
  <c r="I114" i="1"/>
  <c r="J114" i="1"/>
  <c r="K114" i="1"/>
  <c r="F136" i="1"/>
  <c r="G136" i="1"/>
  <c r="H136" i="1"/>
  <c r="I136" i="1"/>
  <c r="J136" i="1"/>
  <c r="K136" i="1"/>
  <c r="F173" i="1"/>
  <c r="G173" i="1"/>
  <c r="H173" i="1"/>
  <c r="I173" i="1"/>
  <c r="J173" i="1"/>
  <c r="K173" i="1"/>
  <c r="F75" i="1"/>
  <c r="G75" i="1"/>
  <c r="H75" i="1"/>
  <c r="I75" i="1"/>
  <c r="J75" i="1"/>
  <c r="K75" i="1"/>
  <c r="F59" i="1"/>
  <c r="G59" i="1"/>
  <c r="H59" i="1"/>
  <c r="I59" i="1"/>
  <c r="J59" i="1"/>
  <c r="K59" i="1"/>
  <c r="F113" i="1"/>
  <c r="G113" i="1"/>
  <c r="H113" i="1"/>
  <c r="I113" i="1"/>
  <c r="J113" i="1"/>
  <c r="K113" i="1"/>
  <c r="F135" i="1"/>
  <c r="G135" i="1"/>
  <c r="H135" i="1"/>
  <c r="I135" i="1"/>
  <c r="J135" i="1"/>
  <c r="K135" i="1"/>
  <c r="F24" i="1"/>
  <c r="G24" i="1"/>
  <c r="H24" i="1"/>
  <c r="I24" i="1"/>
  <c r="J24" i="1"/>
  <c r="K24" i="1"/>
  <c r="F134" i="1"/>
  <c r="G134" i="1"/>
  <c r="H134" i="1"/>
  <c r="I134" i="1"/>
  <c r="J134" i="1"/>
  <c r="K134" i="1"/>
  <c r="F81" i="1"/>
  <c r="G81" i="1"/>
  <c r="H81" i="1"/>
  <c r="I81" i="1"/>
  <c r="J81" i="1"/>
  <c r="K81" i="1"/>
  <c r="A69" i="1"/>
  <c r="F69" i="1"/>
  <c r="G69" i="1"/>
  <c r="H69" i="1"/>
  <c r="I69" i="1"/>
  <c r="J69" i="1"/>
  <c r="K69" i="1"/>
  <c r="A47" i="1" l="1"/>
  <c r="A123" i="1"/>
  <c r="A50" i="1"/>
  <c r="A106" i="1"/>
  <c r="A127" i="1"/>
  <c r="A88" i="1"/>
  <c r="F47" i="1"/>
  <c r="G47" i="1"/>
  <c r="H47" i="1"/>
  <c r="I47" i="1"/>
  <c r="J47" i="1"/>
  <c r="K47" i="1"/>
  <c r="F123" i="1"/>
  <c r="G123" i="1"/>
  <c r="H123" i="1"/>
  <c r="I123" i="1"/>
  <c r="J123" i="1"/>
  <c r="K123" i="1"/>
  <c r="F50" i="1"/>
  <c r="G50" i="1"/>
  <c r="H50" i="1"/>
  <c r="I50" i="1"/>
  <c r="J50" i="1"/>
  <c r="K50" i="1"/>
  <c r="F106" i="1"/>
  <c r="G106" i="1"/>
  <c r="H106" i="1"/>
  <c r="I106" i="1"/>
  <c r="J106" i="1"/>
  <c r="K106" i="1"/>
  <c r="F127" i="1"/>
  <c r="G127" i="1"/>
  <c r="H127" i="1"/>
  <c r="I127" i="1"/>
  <c r="J127" i="1"/>
  <c r="K127" i="1"/>
  <c r="F88" i="1"/>
  <c r="G88" i="1"/>
  <c r="H88" i="1"/>
  <c r="I88" i="1"/>
  <c r="J88" i="1"/>
  <c r="K88" i="1"/>
  <c r="A39" i="1" l="1"/>
  <c r="F39" i="1"/>
  <c r="G39" i="1"/>
  <c r="H39" i="1"/>
  <c r="I39" i="1"/>
  <c r="J39" i="1"/>
  <c r="K39" i="1"/>
  <c r="A41" i="1"/>
  <c r="F41" i="1"/>
  <c r="G41" i="1"/>
  <c r="H41" i="1"/>
  <c r="I41" i="1"/>
  <c r="J41" i="1"/>
  <c r="K41" i="1"/>
  <c r="A163" i="1"/>
  <c r="F163" i="1"/>
  <c r="G163" i="1"/>
  <c r="H163" i="1"/>
  <c r="I163" i="1"/>
  <c r="J163" i="1"/>
  <c r="K163" i="1"/>
  <c r="A43" i="1"/>
  <c r="F43" i="1"/>
  <c r="G43" i="1"/>
  <c r="H43" i="1"/>
  <c r="I43" i="1"/>
  <c r="J43" i="1"/>
  <c r="K43" i="1"/>
  <c r="A26" i="1"/>
  <c r="F26" i="1"/>
  <c r="G26" i="1"/>
  <c r="H26" i="1"/>
  <c r="I26" i="1"/>
  <c r="J26" i="1"/>
  <c r="K26" i="1"/>
  <c r="A36" i="1"/>
  <c r="F36" i="1"/>
  <c r="G36" i="1"/>
  <c r="H36" i="1"/>
  <c r="I36" i="1"/>
  <c r="J36" i="1"/>
  <c r="K36" i="1"/>
  <c r="A162" i="1"/>
  <c r="F162" i="1"/>
  <c r="G162" i="1"/>
  <c r="H162" i="1"/>
  <c r="I162" i="1"/>
  <c r="J162" i="1"/>
  <c r="K162" i="1"/>
  <c r="A172" i="1" l="1"/>
  <c r="A165" i="1"/>
  <c r="A42" i="1"/>
  <c r="A80" i="1"/>
  <c r="A44" i="1"/>
  <c r="A112" i="1"/>
  <c r="A116" i="1"/>
  <c r="A122" i="1"/>
  <c r="A29" i="1"/>
  <c r="A51" i="1"/>
  <c r="A25" i="1"/>
  <c r="A99" i="1"/>
  <c r="A31" i="1"/>
  <c r="A35" i="1"/>
  <c r="A171" i="1"/>
  <c r="A111" i="1"/>
  <c r="A73" i="1"/>
  <c r="A53" i="1"/>
  <c r="A52" i="1"/>
  <c r="A58" i="1"/>
  <c r="F172" i="1"/>
  <c r="G172" i="1"/>
  <c r="H172" i="1"/>
  <c r="I172" i="1"/>
  <c r="J172" i="1"/>
  <c r="K172" i="1"/>
  <c r="F165" i="1"/>
  <c r="G165" i="1"/>
  <c r="H165" i="1"/>
  <c r="I165" i="1"/>
  <c r="J165" i="1"/>
  <c r="K165" i="1"/>
  <c r="F42" i="1"/>
  <c r="G42" i="1"/>
  <c r="H42" i="1"/>
  <c r="I42" i="1"/>
  <c r="J42" i="1"/>
  <c r="K42" i="1"/>
  <c r="F80" i="1"/>
  <c r="G80" i="1"/>
  <c r="H80" i="1"/>
  <c r="I80" i="1"/>
  <c r="J80" i="1"/>
  <c r="K80" i="1"/>
  <c r="F44" i="1"/>
  <c r="G44" i="1"/>
  <c r="H44" i="1"/>
  <c r="I44" i="1"/>
  <c r="J44" i="1"/>
  <c r="K44" i="1"/>
  <c r="F112" i="1"/>
  <c r="G112" i="1"/>
  <c r="H112" i="1"/>
  <c r="I112" i="1"/>
  <c r="J112" i="1"/>
  <c r="K112" i="1"/>
  <c r="F116" i="1"/>
  <c r="G116" i="1"/>
  <c r="H116" i="1"/>
  <c r="I116" i="1"/>
  <c r="J116" i="1"/>
  <c r="K116" i="1"/>
  <c r="F122" i="1"/>
  <c r="G122" i="1"/>
  <c r="H122" i="1"/>
  <c r="I122" i="1"/>
  <c r="J122" i="1"/>
  <c r="K122" i="1"/>
  <c r="F29" i="1"/>
  <c r="G29" i="1"/>
  <c r="H29" i="1"/>
  <c r="I29" i="1"/>
  <c r="J29" i="1"/>
  <c r="K29" i="1"/>
  <c r="F51" i="1"/>
  <c r="G51" i="1"/>
  <c r="H51" i="1"/>
  <c r="I51" i="1"/>
  <c r="J51" i="1"/>
  <c r="K51" i="1"/>
  <c r="F25" i="1"/>
  <c r="G25" i="1"/>
  <c r="H25" i="1"/>
  <c r="I25" i="1"/>
  <c r="J25" i="1"/>
  <c r="K25" i="1"/>
  <c r="F99" i="1"/>
  <c r="G99" i="1"/>
  <c r="H99" i="1"/>
  <c r="I99" i="1"/>
  <c r="J99" i="1"/>
  <c r="K99" i="1"/>
  <c r="F31" i="1"/>
  <c r="G31" i="1"/>
  <c r="H31" i="1"/>
  <c r="I31" i="1"/>
  <c r="J31" i="1"/>
  <c r="K31" i="1"/>
  <c r="F35" i="1"/>
  <c r="G35" i="1"/>
  <c r="H35" i="1"/>
  <c r="I35" i="1"/>
  <c r="J35" i="1"/>
  <c r="K35" i="1"/>
  <c r="F171" i="1"/>
  <c r="G171" i="1"/>
  <c r="H171" i="1"/>
  <c r="I171" i="1"/>
  <c r="J171" i="1"/>
  <c r="K171" i="1"/>
  <c r="F111" i="1"/>
  <c r="G111" i="1"/>
  <c r="H111" i="1"/>
  <c r="I111" i="1"/>
  <c r="J111" i="1"/>
  <c r="K111" i="1"/>
  <c r="F73" i="1"/>
  <c r="G73" i="1"/>
  <c r="H73" i="1"/>
  <c r="I73" i="1"/>
  <c r="J73" i="1"/>
  <c r="K73" i="1"/>
  <c r="F53" i="1"/>
  <c r="G53" i="1"/>
  <c r="H53" i="1"/>
  <c r="I53" i="1"/>
  <c r="J53" i="1"/>
  <c r="K53" i="1"/>
  <c r="F52" i="1"/>
  <c r="G52" i="1"/>
  <c r="H52" i="1"/>
  <c r="I52" i="1"/>
  <c r="J52" i="1"/>
  <c r="K52" i="1"/>
  <c r="F58" i="1"/>
  <c r="G58" i="1"/>
  <c r="H58" i="1"/>
  <c r="I58" i="1"/>
  <c r="J58" i="1"/>
  <c r="K58" i="1"/>
  <c r="A107" i="1"/>
  <c r="A92" i="1"/>
  <c r="A157" i="1"/>
  <c r="A158" i="1"/>
  <c r="A46" i="1"/>
  <c r="A197" i="1"/>
  <c r="A57" i="1"/>
  <c r="A79" i="1"/>
  <c r="A30" i="1"/>
  <c r="A85" i="1"/>
  <c r="A89" i="1"/>
  <c r="A49" i="1"/>
  <c r="A28" i="1"/>
  <c r="A167" i="1"/>
  <c r="A168" i="1"/>
  <c r="A169" i="1"/>
  <c r="A93" i="1"/>
  <c r="A170" i="1"/>
  <c r="A78" i="1"/>
  <c r="A76" i="1"/>
  <c r="A102" i="1"/>
  <c r="A56" i="1"/>
  <c r="A74" i="1"/>
  <c r="A91" i="1"/>
  <c r="A45" i="1"/>
  <c r="A159" i="1"/>
  <c r="F159" i="1"/>
  <c r="G159" i="1"/>
  <c r="H159" i="1"/>
  <c r="I159" i="1"/>
  <c r="J159" i="1"/>
  <c r="K159" i="1"/>
  <c r="F45" i="1"/>
  <c r="G45" i="1"/>
  <c r="H45" i="1"/>
  <c r="I45" i="1"/>
  <c r="J45" i="1"/>
  <c r="K45" i="1"/>
  <c r="F91" i="1"/>
  <c r="G91" i="1"/>
  <c r="H91" i="1"/>
  <c r="I91" i="1"/>
  <c r="J91" i="1"/>
  <c r="K91" i="1"/>
  <c r="F74" i="1"/>
  <c r="G74" i="1"/>
  <c r="H74" i="1"/>
  <c r="I74" i="1"/>
  <c r="J74" i="1"/>
  <c r="K74" i="1"/>
  <c r="F56" i="1"/>
  <c r="G56" i="1"/>
  <c r="H56" i="1"/>
  <c r="I56" i="1"/>
  <c r="J56" i="1"/>
  <c r="K56" i="1"/>
  <c r="F102" i="1"/>
  <c r="G102" i="1"/>
  <c r="H102" i="1"/>
  <c r="I102" i="1"/>
  <c r="J102" i="1"/>
  <c r="K102" i="1"/>
  <c r="F76" i="1"/>
  <c r="G76" i="1"/>
  <c r="H76" i="1"/>
  <c r="I76" i="1"/>
  <c r="J76" i="1"/>
  <c r="K76" i="1"/>
  <c r="F78" i="1"/>
  <c r="G78" i="1"/>
  <c r="H78" i="1"/>
  <c r="I78" i="1"/>
  <c r="J78" i="1"/>
  <c r="K78" i="1"/>
  <c r="F170" i="1"/>
  <c r="G170" i="1"/>
  <c r="H170" i="1"/>
  <c r="I170" i="1"/>
  <c r="J170" i="1"/>
  <c r="K170" i="1"/>
  <c r="F93" i="1"/>
  <c r="G93" i="1"/>
  <c r="H93" i="1"/>
  <c r="I93" i="1"/>
  <c r="J93" i="1"/>
  <c r="K93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28" i="1"/>
  <c r="G28" i="1"/>
  <c r="H28" i="1"/>
  <c r="I28" i="1"/>
  <c r="J28" i="1"/>
  <c r="K28" i="1"/>
  <c r="F49" i="1"/>
  <c r="G49" i="1"/>
  <c r="H49" i="1"/>
  <c r="I49" i="1"/>
  <c r="J49" i="1"/>
  <c r="K49" i="1"/>
  <c r="F89" i="1"/>
  <c r="G89" i="1"/>
  <c r="H89" i="1"/>
  <c r="I89" i="1"/>
  <c r="J89" i="1"/>
  <c r="K89" i="1"/>
  <c r="F85" i="1"/>
  <c r="G85" i="1"/>
  <c r="H85" i="1"/>
  <c r="I85" i="1"/>
  <c r="J85" i="1"/>
  <c r="K85" i="1"/>
  <c r="F30" i="1"/>
  <c r="G30" i="1"/>
  <c r="H30" i="1"/>
  <c r="I30" i="1"/>
  <c r="J30" i="1"/>
  <c r="K30" i="1"/>
  <c r="F79" i="1"/>
  <c r="G79" i="1"/>
  <c r="H79" i="1"/>
  <c r="I79" i="1"/>
  <c r="J79" i="1"/>
  <c r="K79" i="1"/>
  <c r="F57" i="1"/>
  <c r="G57" i="1"/>
  <c r="H57" i="1"/>
  <c r="I57" i="1"/>
  <c r="J57" i="1"/>
  <c r="K57" i="1"/>
  <c r="F197" i="1"/>
  <c r="G197" i="1"/>
  <c r="H197" i="1"/>
  <c r="I197" i="1"/>
  <c r="J197" i="1"/>
  <c r="K197" i="1"/>
  <c r="F46" i="1"/>
  <c r="G46" i="1"/>
  <c r="H46" i="1"/>
  <c r="I46" i="1"/>
  <c r="J46" i="1"/>
  <c r="K46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92" i="1"/>
  <c r="G92" i="1"/>
  <c r="H92" i="1"/>
  <c r="I92" i="1"/>
  <c r="J92" i="1"/>
  <c r="K92" i="1"/>
  <c r="F107" i="1"/>
  <c r="G107" i="1"/>
  <c r="H107" i="1"/>
  <c r="I107" i="1"/>
  <c r="J107" i="1"/>
  <c r="K107" i="1"/>
  <c r="A54" i="1" l="1"/>
  <c r="A27" i="1"/>
  <c r="A84" i="1"/>
  <c r="A118" i="1"/>
  <c r="A37" i="1"/>
  <c r="A60" i="1"/>
  <c r="A55" i="1"/>
  <c r="A115" i="1"/>
  <c r="A133" i="1"/>
  <c r="A132" i="1"/>
  <c r="A83" i="1"/>
  <c r="A187" i="1"/>
  <c r="A131" i="1"/>
  <c r="A72" i="1"/>
  <c r="A179" i="1"/>
  <c r="A101" i="1"/>
  <c r="A71" i="1"/>
  <c r="A95" i="1"/>
  <c r="A98" i="1"/>
  <c r="A96" i="1"/>
  <c r="A68" i="1"/>
  <c r="A66" i="1"/>
  <c r="A100" i="1"/>
  <c r="A65" i="1"/>
  <c r="A117" i="1"/>
  <c r="A64" i="1"/>
  <c r="F54" i="1"/>
  <c r="G54" i="1"/>
  <c r="H54" i="1"/>
  <c r="I54" i="1"/>
  <c r="J54" i="1"/>
  <c r="K54" i="1"/>
  <c r="F27" i="1"/>
  <c r="G27" i="1"/>
  <c r="H27" i="1"/>
  <c r="I27" i="1"/>
  <c r="J27" i="1"/>
  <c r="K27" i="1"/>
  <c r="F84" i="1"/>
  <c r="G84" i="1"/>
  <c r="H84" i="1"/>
  <c r="I84" i="1"/>
  <c r="J84" i="1"/>
  <c r="K84" i="1"/>
  <c r="F118" i="1"/>
  <c r="G118" i="1"/>
  <c r="H118" i="1"/>
  <c r="I118" i="1"/>
  <c r="J118" i="1"/>
  <c r="K118" i="1"/>
  <c r="F37" i="1"/>
  <c r="G37" i="1"/>
  <c r="H37" i="1"/>
  <c r="I37" i="1"/>
  <c r="J37" i="1"/>
  <c r="K37" i="1"/>
  <c r="F60" i="1"/>
  <c r="G60" i="1"/>
  <c r="H60" i="1"/>
  <c r="I60" i="1"/>
  <c r="J60" i="1"/>
  <c r="K60" i="1"/>
  <c r="F55" i="1"/>
  <c r="G55" i="1"/>
  <c r="H55" i="1"/>
  <c r="I55" i="1"/>
  <c r="J55" i="1"/>
  <c r="K55" i="1"/>
  <c r="F115" i="1"/>
  <c r="G115" i="1"/>
  <c r="H115" i="1"/>
  <c r="I115" i="1"/>
  <c r="J115" i="1"/>
  <c r="K115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83" i="1"/>
  <c r="G83" i="1"/>
  <c r="H83" i="1"/>
  <c r="I83" i="1"/>
  <c r="J83" i="1"/>
  <c r="K83" i="1"/>
  <c r="F187" i="1"/>
  <c r="G187" i="1"/>
  <c r="H187" i="1"/>
  <c r="I187" i="1"/>
  <c r="J187" i="1"/>
  <c r="K187" i="1"/>
  <c r="F131" i="1"/>
  <c r="G131" i="1"/>
  <c r="H131" i="1"/>
  <c r="I131" i="1"/>
  <c r="J131" i="1"/>
  <c r="K131" i="1"/>
  <c r="F72" i="1"/>
  <c r="G72" i="1"/>
  <c r="H72" i="1"/>
  <c r="I72" i="1"/>
  <c r="J72" i="1"/>
  <c r="K72" i="1"/>
  <c r="F179" i="1"/>
  <c r="G179" i="1"/>
  <c r="H179" i="1"/>
  <c r="I179" i="1"/>
  <c r="J179" i="1"/>
  <c r="K179" i="1"/>
  <c r="F101" i="1"/>
  <c r="G101" i="1"/>
  <c r="H101" i="1"/>
  <c r="I101" i="1"/>
  <c r="J101" i="1"/>
  <c r="K101" i="1"/>
  <c r="F71" i="1"/>
  <c r="G71" i="1"/>
  <c r="H71" i="1"/>
  <c r="I71" i="1"/>
  <c r="J71" i="1"/>
  <c r="K71" i="1"/>
  <c r="F95" i="1"/>
  <c r="G95" i="1"/>
  <c r="H95" i="1"/>
  <c r="I95" i="1"/>
  <c r="J95" i="1"/>
  <c r="K95" i="1"/>
  <c r="F98" i="1"/>
  <c r="G98" i="1"/>
  <c r="H98" i="1"/>
  <c r="I98" i="1"/>
  <c r="J98" i="1"/>
  <c r="K98" i="1"/>
  <c r="F96" i="1"/>
  <c r="G96" i="1"/>
  <c r="H96" i="1"/>
  <c r="I96" i="1"/>
  <c r="J96" i="1"/>
  <c r="K96" i="1"/>
  <c r="F68" i="1"/>
  <c r="G68" i="1"/>
  <c r="H68" i="1"/>
  <c r="I68" i="1"/>
  <c r="J68" i="1"/>
  <c r="K68" i="1"/>
  <c r="F66" i="1"/>
  <c r="G66" i="1"/>
  <c r="H66" i="1"/>
  <c r="I66" i="1"/>
  <c r="J66" i="1"/>
  <c r="K66" i="1"/>
  <c r="F100" i="1"/>
  <c r="G100" i="1"/>
  <c r="H100" i="1"/>
  <c r="I100" i="1"/>
  <c r="J100" i="1"/>
  <c r="K100" i="1"/>
  <c r="F65" i="1"/>
  <c r="G65" i="1"/>
  <c r="H65" i="1"/>
  <c r="I65" i="1"/>
  <c r="J65" i="1"/>
  <c r="K65" i="1"/>
  <c r="F117" i="1"/>
  <c r="G117" i="1"/>
  <c r="H117" i="1"/>
  <c r="I117" i="1"/>
  <c r="J117" i="1"/>
  <c r="K117" i="1"/>
  <c r="F64" i="1"/>
  <c r="G64" i="1"/>
  <c r="H64" i="1"/>
  <c r="I64" i="1"/>
  <c r="J64" i="1"/>
  <c r="K64" i="1"/>
  <c r="A130" i="1" l="1"/>
  <c r="A38" i="1"/>
  <c r="F130" i="1"/>
  <c r="G130" i="1"/>
  <c r="H130" i="1"/>
  <c r="I130" i="1"/>
  <c r="J130" i="1"/>
  <c r="K130" i="1"/>
  <c r="F38" i="1"/>
  <c r="G38" i="1"/>
  <c r="H38" i="1"/>
  <c r="I38" i="1"/>
  <c r="J38" i="1"/>
  <c r="K38" i="1"/>
  <c r="A105" i="1" l="1"/>
  <c r="F105" i="1"/>
  <c r="G105" i="1"/>
  <c r="H105" i="1"/>
  <c r="I105" i="1"/>
  <c r="J105" i="1"/>
  <c r="K105" i="1"/>
  <c r="A97" i="1" l="1"/>
  <c r="A82" i="1"/>
  <c r="F97" i="1"/>
  <c r="G97" i="1"/>
  <c r="H97" i="1"/>
  <c r="I97" i="1"/>
  <c r="J97" i="1"/>
  <c r="K97" i="1"/>
  <c r="F82" i="1"/>
  <c r="G82" i="1"/>
  <c r="H82" i="1"/>
  <c r="I82" i="1"/>
  <c r="J82" i="1"/>
  <c r="K82" i="1"/>
  <c r="F40" i="1" l="1"/>
  <c r="G40" i="1"/>
  <c r="H40" i="1"/>
  <c r="I40" i="1"/>
  <c r="J40" i="1"/>
  <c r="K40" i="1"/>
  <c r="A40" i="1"/>
  <c r="F129" i="1" l="1"/>
  <c r="G129" i="1"/>
  <c r="H129" i="1"/>
  <c r="I129" i="1"/>
  <c r="J129" i="1"/>
  <c r="K129" i="1"/>
  <c r="F48" i="1"/>
  <c r="G48" i="1"/>
  <c r="H48" i="1"/>
  <c r="I48" i="1"/>
  <c r="J48" i="1"/>
  <c r="K48" i="1"/>
  <c r="A48" i="1" l="1"/>
  <c r="A129" i="1"/>
  <c r="A63" i="1" l="1"/>
  <c r="F63" i="1"/>
  <c r="G63" i="1"/>
  <c r="H63" i="1"/>
  <c r="I63" i="1"/>
  <c r="J63" i="1"/>
  <c r="K63" i="1"/>
  <c r="F90" i="1"/>
  <c r="G90" i="1"/>
  <c r="H90" i="1"/>
  <c r="I90" i="1"/>
  <c r="J90" i="1"/>
  <c r="K90" i="1"/>
  <c r="A90" i="1"/>
  <c r="A61" i="1"/>
  <c r="F61" i="1"/>
  <c r="G61" i="1"/>
  <c r="H61" i="1"/>
  <c r="I61" i="1"/>
  <c r="J61" i="1"/>
  <c r="K61" i="1"/>
  <c r="A128" i="1" l="1"/>
  <c r="F128" i="1"/>
  <c r="G128" i="1"/>
  <c r="H128" i="1"/>
  <c r="I128" i="1"/>
  <c r="J128" i="1"/>
  <c r="K128" i="1"/>
  <c r="F161" i="1" l="1"/>
  <c r="G161" i="1"/>
  <c r="H161" i="1"/>
  <c r="I161" i="1"/>
  <c r="J161" i="1"/>
  <c r="K161" i="1"/>
  <c r="A161" i="1"/>
  <c r="A160" i="1" l="1"/>
  <c r="F160" i="1"/>
  <c r="G160" i="1"/>
  <c r="H160" i="1"/>
  <c r="I160" i="1"/>
  <c r="J160" i="1"/>
  <c r="K160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<sst xmlns="http://schemas.openxmlformats.org/spreadsheetml/2006/main" count="13890" uniqueCount="2539">
  <si>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</si>
  <si>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</si>
  <si>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</si>
  <si>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</si>
  <si>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</si>
  <si>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</si>
  <si>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</si>
  <si>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</si>
  <si>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</si>
  <si>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</si>
  <si>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</si>
  <si>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</si>
  <si>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</si>
  <si>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</si>
  <si>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</si>
  <si>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</si>
  <si>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</si>
  <si>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</si>
  <si>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</si>
  <si>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</si>
  <si>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</si>
  <si>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</si>
  <si>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</si>
  <si>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</si>
  <si>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</si>
  <si>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</si>
  <si>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</si>
  <si>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</si>
  <si>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</si>
  <si>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</si>
  <si>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</si>
  <si>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</si>
  <si>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</si>
  <si>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</si>
  <si>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</si>
  <si>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</si>
  <si>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</si>
  <si>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</si>
  <si>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</si>
  <si>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</si>
  <si>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</si>
  <si>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</si>
  <si>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</si>
  <si>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</si>
  <si>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</si>
  <si>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</si>
  <si>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</si>
  <si>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</si>
  <si>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</si>
  <si>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</si>
  <si>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</si>
  <si>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</si>
  <si>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</si>
  <si>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</si>
  <si>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</si>
  <si>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</si>
  <si>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</si>
  <si>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</si>
  <si>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</si>
  <si>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</si>
  <si>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</si>
  <si>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</si>
  <si>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</si>
  <si>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</si>
  <si>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</si>
  <si>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</si>
  <si>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</si>
  <si>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</si>
  <si>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</si>
  <si>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</si>
  <si>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</si>
  <si>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</si>
  <si>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</si>
  <si>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</si>
  <si>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</si>
  <si>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</si>
  <si>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</si>
  <si>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</si>
  <si>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</si>
  <si>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</si>
  <si>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</si>
  <si>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</si>
  <si>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</si>
  <si>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</si>
  <si>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</si>
  <si>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</si>
  <si>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</si>
  <si>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</si>
  <si>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</si>
  <si>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</si>
  <si>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</si>
  <si>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</si>
  <si>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</si>
  <si>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</si>
  <si>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</si>
  <si>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</si>
  <si>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</si>
  <si>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</si>
  <si>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</si>
  <si>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</si>
  <si>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</si>
  <si>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</si>
  <si>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</si>
  <si>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</si>
  <si>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</si>
  <si>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</si>
  <si>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</si>
  <si>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</si>
  <si>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</si>
  <si>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</si>
  <si>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</si>
  <si>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</si>
  <si>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</si>
  <si>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</si>
  <si>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</si>
  <si>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</si>
  <si>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</si>
  <si>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</si>
  <si>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</si>
  <si>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</si>
  <si>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</si>
  <si>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</si>
  <si>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</si>
  <si>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</si>
  <si>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</si>
  <si>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</si>
  <si>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</si>
  <si>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</si>
  <si>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</si>
  <si>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</si>
  <si>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</si>
  <si>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</si>
  <si>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</si>
  <si>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</si>
  <si>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</si>
  <si>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</si>
  <si>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</si>
  <si>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</si>
  <si>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</si>
  <si>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</si>
  <si>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</si>
  <si>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</si>
  <si>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</si>
  <si>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</si>
  <si>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</si>
  <si>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</si>
  <si>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</si>
  <si>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</si>
  <si>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</si>
  <si>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</si>
  <si>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</si>
  <si>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</si>
  <si>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</si>
  <si>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</si>
  <si>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</si>
  <si>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</si>
  <si>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</si>
  <si>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</si>
  <si>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</si>
  <si>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</si>
  <si>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</si>
  <si>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</si>
  <si>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</si>
  <si>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</si>
  <si>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</si>
  <si>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</si>
  <si>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</si>
  <si>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</si>
  <si>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</si>
  <si>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</si>
  <si>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</si>
  <si>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</si>
  <si>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</si>
  <si>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</si>
  <si>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</si>
  <si>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</si>
  <si>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</si>
  <si>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</si>
  <si>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</si>
  <si>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</si>
  <si>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</si>
  <si>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</si>
  <si>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</si>
  <si>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</si>
  <si>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</si>
  <si>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</si>
  <si>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</si>
  <si>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</si>
  <si>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</si>
  <si>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</si>
  <si>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</si>
  <si>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</si>
  <si>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</si>
  <si>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</si>
  <si>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</si>
  <si>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</si>
  <si>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</si>
  <si>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</si>
  <si>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</si>
  <si>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</si>
  <si>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</si>
  <si>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</si>
  <si>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</si>
  <si>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</si>
  <si>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</si>
  <si>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</si>
  <si>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</si>
  <si>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</si>
  <si>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</si>
  <si>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</si>
  <si>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</si>
  <si>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</si>
  <si>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</si>
  <si>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</si>
  <si>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</si>
  <si>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</si>
  <si>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</si>
  <si>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</si>
  <si>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</si>
  <si>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</si>
  <si>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</si>
  <si>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</si>
  <si>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</si>
  <si>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</si>
  <si>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</si>
  <si>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</si>
  <si>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</si>
  <si>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</si>
  <si>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</si>
  <si>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</si>
  <si>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</si>
  <si>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</si>
  <si>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</si>
  <si>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</si>
  <si>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</si>
  <si>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</si>
  <si>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</si>
  <si>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</si>
  <si>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</si>
  <si>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</si>
  <si>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</si>
  <si>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</si>
  <si>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</si>
  <si>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</si>
  <si>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</si>
  <si>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</si>
  <si>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</si>
  <si>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</si>
  <si>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</si>
  <si>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</si>
  <si>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</si>
  <si>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</si>
  <si>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</si>
  <si>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</si>
  <si>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</si>
  <si>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</si>
  <si>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</si>
  <si>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</si>
  <si>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</si>
  <si>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</si>
  <si>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</si>
  <si>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</si>
  <si>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</si>
  <si>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</si>
  <si>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</si>
  <si>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</si>
  <si>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</si>
  <si>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</si>
  <si>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</si>
  <si>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</si>
  <si>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</si>
  <si>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</si>
  <si>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</si>
  <si>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</si>
  <si>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</si>
  <si>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</si>
  <si>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</si>
  <si>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</si>
  <si>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</si>
  <si>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</si>
  <si>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</si>
  <si>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</si>
  <si>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</si>
  <si>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</si>
  <si>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</si>
  <si>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</si>
  <si>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</si>
  <si>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</si>
  <si>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</si>
  <si>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</si>
  <si>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</si>
  <si>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</si>
  <si>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</si>
  <si>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</si>
  <si>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</si>
  <si>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</si>
  <si>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</si>
  <si>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</si>
  <si>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</si>
  <si>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</si>
  <si>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</si>
  <si>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</si>
  <si>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</si>
  <si>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</si>
  <si>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</si>
  <si>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</si>
  <si>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</si>
  <si>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</si>
  <si>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</si>
  <si>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</si>
  <si>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</si>
  <si>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</si>
  <si>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</si>
  <si>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</si>
  <si>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</si>
  <si>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</si>
  <si>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</si>
  <si>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</si>
  <si>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</si>
  <si>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</si>
  <si>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</si>
  <si>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</si>
  <si>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</si>
  <si>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</si>
  <si>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</si>
  <si>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</si>
  <si>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</si>
  <si>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</si>
  <si>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</si>
  <si>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</si>
  <si>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</si>
  <si>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</si>
  <si>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</si>
  <si>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</si>
  <si>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</si>
  <si>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</si>
  <si>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</si>
  <si>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</si>
  <si>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</si>
  <si>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</si>
  <si>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</si>
  <si>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</si>
  <si>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</si>
  <si>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</si>
  <si>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</si>
  <si>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</si>
  <si>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</si>
  <si>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</si>
  <si>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</si>
  <si>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</si>
  <si>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</si>
  <si>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</si>
  <si>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</si>
  <si>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</si>
  <si>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</si>
  <si>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</si>
  <si>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</si>
  <si>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</si>
  <si>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</si>
  <si>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</si>
  <si>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</si>
  <si>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</si>
  <si>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</si>
  <si>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</si>
  <si>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</si>
  <si>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</si>
  <si>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</si>
  <si>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</si>
  <si>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</si>
  <si>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</si>
  <si>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</si>
  <si>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</si>
  <si>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</si>
  <si>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</si>
  <si>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</si>
  <si>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</si>
  <si>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</si>
  <si>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</si>
  <si>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</si>
  <si>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</si>
  <si>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</si>
  <si>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</si>
  <si>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</si>
  <si>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</si>
  <si>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</si>
  <si>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</si>
  <si>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</si>
  <si>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</si>
  <si>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</si>
  <si>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</si>
  <si>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</si>
  <si>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</si>
  <si>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</si>
  <si>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</si>
  <si>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</si>
  <si>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</si>
  <si>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</si>
  <si>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</si>
  <si>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</si>
  <si>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</si>
  <si>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</si>
  <si>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</si>
  <si>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</si>
  <si>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</si>
  <si>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</si>
  <si>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</si>
  <si>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</si>
  <si>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</si>
  <si>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</si>
  <si>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</si>
  <si>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</si>
  <si>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</si>
  <si>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</si>
  <si>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</si>
  <si>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</si>
  <si>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</si>
  <si>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</si>
  <si>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</si>
  <si>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</si>
  <si>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</si>
  <si>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</si>
  <si>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</si>
  <si>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</si>
  <si>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</si>
  <si>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</si>
  <si>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</si>
  <si>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</si>
  <si>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</si>
  <si>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</si>
  <si>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</si>
  <si>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</si>
  <si>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</si>
  <si>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</si>
  <si>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</si>
  <si>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</si>
  <si>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</si>
  <si>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</si>
  <si>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</si>
  <si>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</si>
  <si>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</si>
  <si>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</si>
  <si>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</si>
  <si>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</si>
  <si>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</si>
  <si>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</si>
  <si>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</si>
  <si>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</si>
  <si>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</si>
  <si>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</si>
  <si>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</si>
  <si>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</si>
  <si>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</si>
  <si>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</si>
  <si>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</si>
  <si>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</si>
  <si>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</si>
  <si>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</si>
  <si>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</si>
  <si>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</si>
  <si>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</si>
  <si>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</si>
  <si>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</si>
  <si>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</si>
  <si>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</si>
  <si>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</si>
  <si>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</si>
  <si>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</si>
  <si>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</si>
  <si>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</si>
  <si>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</si>
  <si>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</si>
  <si>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</si>
  <si>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</si>
  <si>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</si>
  <si>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</si>
  <si>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</si>
  <si>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</si>
  <si>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</si>
  <si>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</si>
  <si>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</si>
  <si>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</si>
  <si>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</si>
  <si>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</si>
  <si>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</si>
  <si>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</si>
  <si>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</si>
  <si>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</si>
  <si>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</si>
  <si>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</si>
  <si>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</si>
  <si>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</si>
  <si>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</si>
  <si>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</si>
  <si>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</si>
  <si>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</si>
  <si>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</si>
  <si>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</si>
  <si>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</si>
  <si>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</si>
  <si>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</si>
  <si>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</si>
  <si>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</si>
  <si>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</si>
  <si>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</si>
  <si>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</si>
  <si>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</si>
  <si>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</si>
  <si>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</si>
  <si>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</si>
  <si>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</si>
  <si>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</si>
  <si>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</si>
  <si>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</si>
  <si>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</si>
  <si>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</si>
  <si>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</si>
  <si>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</si>
  <si>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</si>
  <si>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</si>
  <si>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</si>
  <si>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</si>
  <si>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</si>
  <si>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</si>
  <si>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</si>
  <si>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</si>
  <si>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</si>
  <si>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</si>
  <si>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</si>
  <si>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</si>
  <si>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</si>
  <si>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</si>
  <si>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</si>
  <si>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</si>
  <si>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</si>
  <si>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</si>
  <si>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</si>
  <si>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</si>
  <si>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</si>
  <si>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</si>
  <si>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</si>
  <si>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</si>
  <si>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</si>
  <si>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</si>
  <si>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</si>
  <si>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</si>
  <si>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</si>
  <si>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</si>
  <si>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</si>
  <si>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</si>
  <si>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</si>
  <si>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</si>
  <si>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</si>
  <si>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</si>
  <si>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</si>
  <si>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</si>
  <si>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</si>
  <si>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</si>
  <si>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</si>
  <si>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</si>
  <si>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</si>
  <si>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</si>
  <si>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</si>
  <si>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</si>
  <si>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</si>
  <si>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</si>
  <si>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</si>
  <si>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</si>
  <si>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</si>
  <si>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</si>
  <si>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</si>
  <si>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</si>
  <si>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</si>
  <si>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</si>
  <si>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</si>
  <si>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</si>
  <si>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</si>
  <si>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</si>
  <si>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</si>
  <si>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</si>
  <si>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</si>
  <si>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</si>
  <si>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</si>
  <si>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</si>
  <si>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</si>
  <si>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</si>
  <si>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</si>
  <si>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</si>
  <si>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</si>
  <si>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</si>
  <si>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</si>
  <si>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</si>
  <si>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</si>
  <si>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</si>
  <si>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</si>
  <si>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</si>
  <si>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</si>
  <si>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</si>
  <si>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</si>
  <si>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</si>
  <si>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</si>
  <si>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</si>
  <si>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</si>
  <si>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</si>
  <si>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</si>
  <si>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</si>
  <si>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</si>
  <si>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</si>
  <si>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</si>
  <si>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</si>
  <si>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</si>
  <si>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</si>
  <si>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</si>
  <si>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</si>
  <si>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</si>
  <si>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</si>
  <si>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</si>
  <si>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</si>
  <si>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</si>
  <si>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</si>
  <si>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</si>
  <si>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</si>
  <si>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</si>
  <si>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</si>
  <si>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</si>
  <si>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</si>
  <si>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</si>
  <si>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</si>
  <si>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</si>
  <si>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</si>
  <si>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</si>
  <si>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</si>
  <si>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</si>
  <si>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</si>
  <si>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</si>
  <si>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</si>
  <si>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</si>
  <si>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</si>
  <si>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</si>
  <si>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</si>
  <si>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</si>
  <si>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</si>
  <si>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</si>
  <si>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</si>
  <si>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</si>
  <si>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</si>
  <si>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</si>
  <si>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</si>
  <si>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</si>
  <si>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</si>
  <si>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</si>
  <si>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</si>
  <si>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</si>
  <si>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</si>
  <si>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</si>
  <si>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</si>
  <si>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</si>
  <si>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</si>
  <si>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</si>
  <si>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</si>
  <si>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</si>
  <si>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</si>
  <si>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</si>
  <si>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</si>
  <si>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</si>
  <si>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</si>
  <si>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</si>
  <si>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</si>
  <si>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</si>
  <si>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</si>
  <si>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</si>
  <si>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</si>
  <si>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</si>
  <si>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</si>
  <si>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</si>
  <si>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</si>
  <si>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</si>
  <si>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</si>
  <si>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</si>
  <si>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</si>
  <si>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</si>
  <si>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</si>
  <si>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</si>
  <si>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</si>
  <si>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</si>
  <si>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</si>
  <si>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</si>
  <si>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</si>
  <si>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</si>
  <si>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</si>
  <si>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</si>
  <si>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</si>
  <si>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</si>
  <si>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</si>
  <si>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</si>
  <si>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</si>
  <si>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</si>
  <si>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</si>
  <si>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</si>
  <si>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</si>
  <si>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</si>
  <si>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</si>
  <si>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</si>
  <si>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</si>
  <si>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</si>
  <si>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</si>
  <si>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</si>
  <si>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</si>
  <si>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</si>
  <si>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</si>
  <si>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</si>
  <si>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</si>
  <si>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</si>
  <si>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</si>
  <si>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</si>
  <si>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</si>
  <si>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</si>
  <si>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</si>
  <si>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</si>
  <si>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</si>
  <si>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</si>
  <si>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</si>
  <si>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</si>
  <si>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</si>
  <si>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</si>
  <si>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</si>
  <si>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</si>
  <si>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</si>
  <si>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</si>
  <si>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</si>
  <si>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</si>
  <si>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</si>
  <si>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</si>
  <si>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</si>
  <si>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</si>
  <si>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</si>
  <si>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</si>
  <si>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</si>
  <si>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</si>
  <si>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</si>
  <si>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</si>
  <si>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</si>
  <si>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</si>
  <si>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</si>
  <si>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</si>
  <si>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</si>
  <si>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</si>
  <si>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</si>
  <si>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</si>
  <si>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</si>
  <si>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</si>
  <si>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</si>
  <si>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</si>
  <si>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</si>
  <si>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</si>
  <si>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</si>
  <si>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</si>
  <si>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</si>
  <si>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</si>
  <si>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</si>
  <si>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</si>
  <si>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</si>
  <si>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</si>
  <si>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</si>
  <si>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</si>
  <si>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</si>
  <si>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</si>
  <si>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</si>
  <si>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</si>
  <si>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</si>
  <si>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</si>
  <si>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</si>
  <si>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</si>
  <si>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</si>
  <si>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</si>
  <si>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</si>
  <si>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</si>
  <si>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</si>
  <si>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</si>
  <si>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</si>
  <si>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</si>
  <si>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</si>
  <si>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</si>
  <si>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</si>
  <si>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</si>
  <si>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</si>
  <si>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</si>
  <si>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</si>
  <si>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</si>
  <si>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</si>
  <si>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</si>
  <si>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</si>
  <si>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</si>
  <si>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</si>
  <si>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</si>
  <si>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</si>
  <si>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</si>
  <si>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</si>
  <si>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</si>
  <si>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</si>
  <si>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</si>
  <si>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</si>
  <si>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</si>
  <si>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</si>
  <si>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</si>
  <si>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</si>
  <si>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</si>
  <si>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</si>
  <si>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</si>
  <si>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</si>
  <si>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</si>
  <si>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</si>
  <si>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</si>
  <si>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</si>
  <si>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</si>
  <si>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</si>
  <si>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</si>
  <si>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</si>
  <si>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</si>
  <si>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</si>
  <si>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</si>
  <si>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</si>
  <si>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</si>
  <si>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</si>
  <si>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</si>
  <si>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</si>
  <si>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</si>
  <si>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</si>
  <si>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</si>
  <si>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</si>
  <si>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</si>
  <si>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</si>
  <si>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</si>
  <si>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</si>
  <si>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</si>
  <si>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</si>
  <si>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</si>
  <si>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</si>
  <si>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</si>
  <si>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</si>
  <si>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</si>
  <si>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</si>
  <si>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</si>
  <si>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</si>
  <si>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</si>
  <si>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</si>
  <si>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</si>
  <si>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</si>
  <si>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</si>
  <si>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</si>
  <si>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</si>
  <si>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</si>
  <si>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</si>
  <si>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</si>
  <si>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</si>
  <si>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</si>
  <si>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</si>
  <si>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</si>
  <si>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</si>
  <si>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</si>
  <si>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</si>
  <si>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</si>
  <si>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</si>
  <si>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</si>
  <si>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</si>
  <si>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</si>
  <si>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</si>
  <si>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</si>
  <si>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</si>
  <si>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</si>
  <si>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</si>
  <si>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</si>
  <si>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</si>
  <si>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</si>
  <si>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</si>
  <si>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</si>
  <si>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</si>
  <si>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</si>
  <si>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</si>
  <si>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</si>
  <si>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</si>
  <si>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</si>
  <si>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</si>
  <si>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</si>
  <si>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</si>
  <si>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</si>
  <si>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</si>
  <si>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</si>
  <si>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</si>
  <si>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</si>
  <si>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</si>
  <si>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</si>
  <si>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</si>
  <si>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</si>
  <si>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</si>
  <si>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</si>
  <si>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</si>
  <si>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</si>
  <si>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</si>
  <si>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</si>
  <si>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</si>
  <si>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</si>
  <si>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</si>
  <si>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</si>
  <si>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</si>
  <si>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</si>
  <si>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</si>
  <si>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</si>
  <si>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</si>
  <si>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</si>
  <si>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</si>
  <si>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</si>
  <si>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</si>
  <si>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</si>
  <si>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</si>
  <si>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</si>
  <si>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</si>
  <si>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</si>
  <si>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</si>
  <si>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</si>
  <si>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</si>
  <si>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</si>
  <si>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</si>
  <si>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</si>
  <si>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</si>
  <si>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</si>
  <si>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</si>
  <si>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</si>
  <si>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</si>
  <si>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</si>
  <si>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</si>
  <si>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</si>
  <si>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</si>
  <si>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</si>
  <si>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</si>
  <si>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</si>
  <si>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</si>
  <si>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</si>
  <si>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</si>
  <si>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</si>
  <si>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</si>
  <si>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</si>
  <si>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</si>
  <si>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</si>
  <si>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</si>
  <si>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</si>
  <si>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</si>
  <si>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</si>
  <si>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</si>
  <si>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</si>
  <si>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</si>
  <si>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</si>
  <si>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</si>
  <si>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</si>
  <si>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</si>
  <si>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</si>
  <si>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</si>
  <si>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</si>
  <si>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</si>
  <si>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</si>
  <si>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</si>
  <si>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</si>
  <si>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</si>
  <si>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</si>
  <si>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</si>
  <si>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</si>
  <si>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</si>
  <si>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</si>
  <si>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</si>
  <si>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</si>
  <si>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</si>
  <si>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</si>
  <si>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</si>
  <si>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</si>
  <si>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</si>
  <si>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</si>
  <si>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</si>
  <si>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</si>
  <si>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</si>
  <si>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</si>
  <si>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</si>
  <si>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</si>
  <si>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</si>
  <si>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</si>
  <si>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</si>
  <si>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</si>
  <si>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</si>
  <si>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</si>
  <si>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</si>
  <si>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</si>
  <si>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</si>
  <si>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</si>
  <si>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</si>
  <si>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</si>
  <si>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</si>
  <si>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</si>
  <si>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</si>
  <si>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</si>
  <si>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</si>
  <si>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</si>
  <si>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</si>
  <si>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</si>
  <si>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</si>
  <si>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</si>
  <si>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</si>
  <si>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</si>
  <si>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</si>
  <si>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</si>
  <si>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</si>
  <si>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</si>
  <si>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</si>
  <si>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</si>
  <si>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</si>
  <si>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</si>
  <si>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</si>
  <si>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</si>
  <si>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</si>
  <si>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</si>
  <si>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</si>
  <si>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</si>
  <si>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</si>
  <si>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</si>
  <si>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</si>
  <si>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</si>
  <si>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</si>
  <si>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</si>
  <si>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</si>
  <si>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</si>
  <si>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</si>
  <si>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</si>
  <si>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</si>
  <si>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</si>
  <si>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</si>
  <si>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</si>
  <si>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</si>
  <si>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</si>
  <si>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</si>
  <si>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</si>
  <si>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</si>
  <si>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</si>
  <si>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</si>
  <si>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</si>
  <si>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</si>
  <si>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</si>
  <si>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</si>
  <si>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</si>
  <si>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</si>
  <si>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</si>
  <si>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</si>
  <si>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</si>
  <si>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</si>
  <si>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</si>
  <si>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</si>
  <si>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</si>
  <si>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</si>
  <si>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</si>
  <si>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</si>
  <si>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</si>
  <si>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</si>
  <si>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</si>
  <si>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</si>
  <si>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</si>
  <si>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</si>
  <si>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</si>
  <si>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</si>
  <si>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</si>
  <si>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</si>
  <si>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</si>
  <si>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</si>
  <si>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</si>
  <si>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</si>
  <si>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</si>
  <si>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</si>
  <si>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</si>
  <si>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</si>
  <si>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</si>
  <si>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</si>
  <si>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</si>
  <si>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</si>
  <si>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</si>
  <si>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</si>
  <si>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</si>
  <si>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</si>
  <si>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</si>
  <si>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</si>
  <si>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</si>
  <si>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</si>
  <si>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</si>
  <si>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</si>
  <si>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</si>
  <si>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</si>
  <si>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</si>
  <si>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</si>
  <si>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</si>
  <si>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</si>
  <si>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</si>
  <si>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</si>
  <si>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</si>
  <si>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</si>
  <si>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</si>
  <si>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</si>
  <si>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</si>
  <si>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</si>
  <si>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</si>
  <si>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</si>
  <si>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</si>
  <si>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</si>
  <si>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</si>
  <si>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</si>
  <si>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</si>
  <si>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</si>
  <si>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</si>
  <si>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</si>
  <si>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</si>
  <si>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</si>
  <si>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</si>
  <si>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</si>
  <si>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</si>
  <si>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</si>
  <si>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</si>
  <si>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</si>
  <si>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</si>
  <si>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</si>
  <si>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</si>
  <si>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</si>
  <si>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</si>
  <si>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</si>
  <si>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</si>
  <si>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</si>
  <si>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</si>
  <si>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</si>
  <si>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</si>
  <si>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</si>
  <si>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</si>
  <si>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</si>
  <si>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</si>
  <si>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</si>
  <si>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</si>
  <si>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</si>
  <si>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</si>
  <si>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</si>
  <si>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</si>
  <si>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</si>
  <si>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</si>
  <si>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</si>
  <si>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</si>
  <si>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</si>
  <si>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</si>
  <si>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</si>
  <si>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</si>
  <si>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</si>
  <si>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</si>
  <si>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</si>
  <si>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</si>
  <si>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</si>
  <si>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</si>
  <si>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</si>
  <si>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</si>
  <si>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</si>
  <si>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</si>
  <si>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</si>
  <si>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</si>
  <si>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</si>
  <si>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</si>
  <si>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</si>
  <si>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</si>
  <si>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</si>
  <si>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</si>
  <si>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</si>
  <si>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</si>
  <si>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</si>
  <si>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</si>
  <si>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</si>
  <si>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</si>
  <si>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</si>
  <si>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</si>
  <si>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</si>
  <si>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</si>
  <si>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</si>
  <si>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</si>
  <si>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</si>
  <si>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</si>
  <si>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</si>
  <si>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</si>
  <si>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</si>
  <si>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</si>
  <si>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</si>
  <si>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</si>
  <si>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</si>
  <si>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</si>
  <si>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</si>
  <si>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</si>
  <si>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</si>
  <si>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</si>
  <si>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</si>
  <si>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</si>
  <si>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</si>
  <si>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</si>
  <si>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</si>
  <si>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</si>
  <si>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</si>
  <si>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</si>
  <si>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</si>
  <si>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</si>
  <si>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</si>
  <si>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</si>
  <si>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</si>
  <si>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</si>
  <si>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</si>
  <si>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</si>
  <si>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</si>
  <si>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</si>
  <si>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</si>
  <si>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</si>
  <si>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</si>
  <si>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</si>
  <si>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</si>
  <si>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</si>
  <si>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</si>
  <si>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</si>
  <si>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</si>
  <si>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</si>
  <si>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</si>
  <si>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</si>
  <si>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</si>
  <si>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</si>
  <si>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</si>
  <si>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</si>
  <si>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</si>
  <si>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</si>
  <si>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</si>
  <si>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</si>
  <si>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</si>
  <si>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</si>
  <si>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</si>
  <si>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</si>
  <si>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</si>
  <si>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</si>
  <si>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</si>
  <si>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</si>
  <si>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</si>
  <si>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</si>
  <si>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</si>
  <si>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</si>
  <si>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</si>
  <si>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</si>
  <si>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</si>
  <si>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</si>
  <si>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</si>
  <si>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</si>
  <si>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</si>
  <si>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</si>
  <si>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</si>
  <si>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</si>
  <si>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</si>
  <si>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</si>
  <si>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</si>
  <si>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</si>
  <si>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</si>
  <si>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</si>
  <si>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</si>
  <si>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</si>
  <si>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</si>
  <si>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</si>
  <si>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</si>
  <si>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</si>
  <si>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</si>
  <si>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</si>
  <si>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</si>
  <si>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</si>
  <si>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</si>
  <si>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</si>
  <si>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</si>
  <si>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</si>
  <si>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</si>
  <si>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</si>
  <si>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</si>
  <si>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</si>
  <si>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</si>
  <si>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</si>
  <si>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</si>
  <si>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</si>
  <si>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</si>
  <si>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</si>
  <si>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</si>
  <si>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</si>
  <si>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</si>
  <si>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</si>
  <si>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</si>
  <si>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</si>
  <si>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</si>
  <si>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</si>
  <si>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</si>
  <si>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</si>
  <si>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</si>
  <si>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</si>
  <si>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</si>
  <si>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</si>
  <si>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</si>
  <si>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</si>
  <si>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</si>
  <si>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</si>
  <si>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</si>
  <si>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</si>
  <si>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</si>
  <si>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</si>
  <si>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</si>
  <si>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</si>
  <si>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</si>
  <si>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</si>
  <si>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</si>
  <si>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</si>
  <si>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</si>
  <si>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</si>
  <si>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</si>
  <si>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</si>
  <si>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</si>
  <si>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</si>
  <si>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</si>
  <si>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</si>
  <si>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</si>
  <si>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</si>
  <si>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</si>
  <si>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</si>
  <si>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</si>
  <si>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</si>
  <si>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</si>
  <si>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</si>
  <si>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</si>
  <si>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</si>
  <si>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</si>
  <si>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</si>
  <si>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</si>
  <si>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</si>
  <si>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</si>
  <si>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</si>
  <si>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</si>
  <si>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</si>
  <si>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</si>
  <si>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</si>
  <si>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</si>
  <si>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</si>
  <si>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</si>
  <si>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</si>
  <si>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</si>
  <si>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</si>
  <si>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</si>
  <si>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</si>
  <si>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</si>
  <si>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</si>
  <si>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</si>
  <si>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</si>
  <si>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</si>
  <si>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</si>
  <si>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</si>
  <si>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</si>
  <si>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</si>
  <si>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</si>
  <si>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</si>
  <si>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</si>
  <si>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</si>
  <si>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</si>
  <si>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</si>
  <si>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</si>
  <si>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</si>
  <si>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</si>
  <si>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</si>
  <si>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</si>
  <si>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</si>
  <si>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</si>
  <si>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</si>
  <si>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</si>
  <si>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</si>
  <si>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</si>
  <si>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</si>
  <si>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</si>
  <si>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</si>
  <si>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</si>
  <si>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</si>
  <si>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</si>
  <si>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</si>
  <si>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</si>
  <si>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</si>
  <si>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</si>
  <si>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</si>
  <si>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</si>
  <si>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</si>
  <si>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</si>
  <si>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</si>
  <si>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</si>
  <si>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</si>
  <si>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</si>
  <si>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</si>
  <si>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</si>
  <si>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</si>
  <si>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</si>
  <si>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</si>
  <si>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</si>
  <si>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</si>
  <si>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</si>
  <si>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</si>
  <si>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</si>
  <si>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</si>
  <si>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</si>
  <si>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</si>
  <si>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</si>
  <si>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</si>
  <si>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</si>
  <si>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</si>
  <si>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</si>
  <si>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</si>
  <si>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</si>
  <si>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</si>
  <si>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</si>
  <si>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</si>
  <si>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</si>
  <si>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</si>
  <si>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</si>
  <si>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</si>
  <si>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</si>
  <si>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</si>
  <si>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</si>
  <si>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</si>
  <si>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</si>
  <si>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</si>
  <si>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</si>
  <si>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</si>
  <si>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</si>
  <si>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</si>
  <si>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</si>
  <si>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</si>
  <si>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</si>
  <si>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</si>
  <si>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</si>
  <si>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</si>
  <si>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</si>
  <si>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</si>
  <si>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</si>
  <si>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</si>
  <si>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</si>
  <si>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</si>
  <si>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</si>
  <si>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</si>
  <si>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</si>
  <si>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</si>
  <si>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</si>
  <si>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</si>
  <si>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</si>
  <si>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</si>
  <si>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</si>
  <si>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</si>
  <si>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</si>
  <si>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</si>
  <si>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</si>
  <si>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</si>
  <si>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</si>
  <si>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</si>
  <si>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</si>
  <si>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</si>
  <si>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</si>
  <si>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</si>
  <si>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</si>
  <si>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</si>
  <si>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</si>
  <si>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</si>
  <si>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</si>
  <si>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</si>
  <si>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</si>
  <si>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</si>
  <si>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</si>
  <si>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</si>
  <si>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</si>
  <si>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</si>
  <si>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</si>
  <si>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</si>
  <si>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</si>
  <si>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</si>
  <si>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</si>
  <si>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</si>
  <si>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</si>
  <si>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</si>
  <si>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</si>
  <si>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</si>
  <si>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</si>
  <si>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</si>
  <si>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</si>
  <si>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</si>
  <si>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</si>
  <si>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</si>
  <si>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</si>
  <si>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</si>
  <si>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</si>
  <si>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</si>
  <si>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</si>
  <si>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</si>
  <si>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</si>
  <si>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</si>
  <si>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</si>
  <si>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</si>
  <si>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</si>
  <si>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</si>
  <si>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</si>
  <si>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</si>
  <si>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</si>
  <si>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</si>
  <si>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</si>
  <si>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</si>
  <si>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</si>
  <si>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</si>
  <si>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</si>
  <si>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</si>
  <si>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</si>
  <si>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</si>
  <si>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</si>
  <si>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</si>
  <si>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</si>
  <si>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</si>
  <si>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</si>
  <si>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</si>
  <si>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</si>
  <si>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</si>
  <si>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</si>
  <si>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</si>
  <si>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</si>
  <si>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</si>
  <si>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</si>
  <si>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</si>
  <si>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</si>
  <si>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</si>
  <si>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</si>
  <si>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</si>
  <si>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</si>
  <si>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</si>
  <si>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</si>
  <si>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</si>
  <si>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</si>
  <si>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</si>
  <si>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</si>
  <si>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</si>
  <si>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</si>
  <si>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</si>
  <si>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</si>
  <si>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</si>
  <si>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</si>
  <si>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</si>
  <si>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</si>
  <si>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</si>
  <si>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</si>
  <si>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</si>
  <si>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</si>
  <si>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</si>
  <si>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</si>
  <si>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</si>
  <si>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</si>
  <si>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</si>
  <si>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</si>
  <si>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</si>
  <si>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</si>
  <si>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</si>
  <si>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</si>
  <si>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</si>
  <si>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</si>
  <si>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</si>
  <si>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</si>
  <si>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</si>
  <si>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</si>
  <si>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</si>
  <si>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</si>
  <si>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</si>
  <si>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</si>
  <si>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</si>
  <si>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</si>
  <si>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</si>
  <si>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</si>
  <si>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</si>
  <si>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</si>
  <si>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</si>
  <si>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</si>
  <si>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</si>
  <si>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</si>
  <si>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</si>
  <si>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</si>
  <si>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</si>
  <si>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</si>
  <si>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</si>
  <si>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</si>
  <si>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</si>
  <si>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</si>
  <si>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</si>
  <si>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</si>
  <si>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</si>
  <si>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</si>
  <si>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</si>
  <si>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</si>
  <si>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</si>
  <si>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</si>
  <si>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</si>
  <si>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</si>
  <si>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</si>
  <si>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</si>
  <si>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</si>
  <si>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</si>
  <si>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</si>
  <si>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</si>
  <si>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</si>
  <si>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</si>
  <si>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</si>
  <si>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</si>
  <si>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</si>
  <si>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</si>
  <si>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</si>
  <si>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</si>
  <si>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</si>
  <si>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</si>
  <si>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</si>
  <si>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</si>
  <si>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</si>
  <si>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</si>
  <si>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</si>
  <si>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</si>
  <si>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</si>
  <si>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</si>
  <si>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</si>
  <si>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</si>
  <si>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</si>
  <si>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</si>
  <si>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</si>
  <si>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</si>
  <si>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</si>
  <si>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</si>
  <si>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</si>
  <si>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</si>
  <si>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</si>
  <si>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</si>
  <si>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</si>
  <si>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</si>
  <si>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</si>
  <si>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</si>
  <si>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</si>
  <si>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</si>
  <si>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</si>
  <si>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</si>
  <si>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</si>
  <si>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</si>
  <si>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</si>
  <si>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</si>
  <si>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</si>
  <si>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</si>
  <si>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</si>
  <si>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</si>
  <si>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</si>
  <si>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</si>
  <si>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</si>
  <si>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</si>
  <si>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</si>
  <si>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</si>
  <si>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</si>
  <si>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</si>
  <si>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</si>
  <si>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</si>
  <si>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</si>
  <si>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</si>
  <si>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</si>
  <si>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</si>
  <si>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</si>
  <si>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</si>
  <si>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</si>
  <si>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</si>
  <si>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</si>
  <si>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</si>
  <si>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</si>
  <si>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</si>
  <si>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</si>
  <si>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</si>
  <si>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</si>
  <si>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</si>
  <si>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</si>
  <si>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</si>
  <si>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</si>
  <si>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</si>
  <si>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</si>
  <si>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</si>
  <si>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</si>
  <si>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</si>
  <si>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</si>
  <si>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</si>
  <si>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</si>
  <si>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</si>
  <si>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</si>
  <si>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</si>
  <si>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</si>
  <si>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</si>
  <si>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</si>
  <si>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</si>
  <si>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</si>
  <si>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</si>
  <si>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</si>
  <si>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</si>
  <si>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</si>
  <si>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</si>
  <si>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</si>
  <si>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</si>
  <si>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</si>
  <si>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</si>
  <si>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</si>
  <si>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</si>
  <si>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</si>
  <si>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</si>
  <si>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</si>
  <si>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</si>
  <si>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</si>
  <si>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</si>
  <si>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</si>
  <si>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</si>
  <si>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</si>
  <si>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</si>
  <si>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</si>
  <si>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</si>
  <si>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</si>
  <si>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</si>
  <si>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</si>
  <si>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</si>
  <si>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</si>
  <si>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</si>
  <si>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</si>
  <si>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</si>
  <si>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</si>
  <si>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</si>
  <si>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</si>
  <si>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</si>
  <si>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</si>
  <si>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</si>
  <si>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</si>
  <si>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</si>
  <si>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</si>
  <si>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</si>
  <si>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</si>
  <si>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</si>
  <si>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</si>
  <si>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</si>
  <si>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</si>
  <si>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</si>
  <si>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</si>
  <si>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</si>
  <si>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</si>
  <si>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</si>
  <si>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</si>
  <si>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</si>
  <si>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</si>
  <si>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</si>
  <si>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</si>
  <si>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</si>
  <si>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</si>
  <si>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</si>
  <si>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</si>
  <si>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</si>
  <si>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</si>
  <si>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</si>
  <si>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</si>
  <si>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</si>
  <si>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</si>
  <si>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</si>
  <si>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</si>
  <si>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</si>
  <si>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</si>
  <si>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</si>
  <si>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</si>
  <si>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</si>
  <si>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</si>
  <si>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</si>
  <si>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</si>
  <si>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</si>
  <si>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</si>
  <si>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</si>
  <si>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</si>
  <si>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</si>
  <si>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</si>
  <si>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</si>
  <si>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</si>
  <si>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</si>
  <si>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</si>
  <si>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</si>
  <si>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</si>
  <si>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</si>
  <si>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</si>
  <si>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</si>
  <si>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</si>
  <si>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</si>
  <si>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</si>
  <si>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</si>
  <si>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</si>
  <si>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</si>
  <si>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</si>
  <si>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</si>
  <si>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</si>
  <si>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</si>
  <si>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</si>
  <si>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</si>
  <si>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</si>
  <si>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</si>
  <si>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</si>
  <si>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</si>
  <si>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</si>
  <si>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</si>
  <si>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</si>
  <si>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</si>
  <si>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</si>
  <si>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</si>
  <si>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</si>
  <si>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</si>
  <si>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</si>
  <si>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</si>
  <si>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</si>
  <si>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</si>
  <si>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</si>
  <si>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</si>
  <si>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</si>
  <si>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</si>
  <si>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</si>
  <si>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</si>
  <si>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</si>
  <si>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</si>
  <si>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</si>
  <si>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</si>
  <si>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</si>
  <si>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</si>
  <si>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</si>
  <si>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</si>
  <si>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</si>
  <si>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</si>
  <si>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</si>
  <si>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</si>
  <si>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</si>
  <si>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</si>
  <si>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</si>
  <si>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</si>
  <si>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</si>
  <si>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</si>
  <si>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</si>
  <si>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</si>
  <si>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</si>
  <si>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</si>
  <si>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</si>
  <si>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</si>
  <si>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</si>
  <si>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</si>
  <si>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</si>
  <si>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</si>
  <si>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</si>
  <si>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</si>
  <si>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</si>
  <si>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</si>
  <si>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</si>
  <si>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</si>
  <si>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</si>
  <si>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</si>
  <si>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</si>
  <si>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</si>
  <si>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</si>
  <si>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</si>
  <si>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</si>
  <si>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</si>
  <si>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</si>
  <si>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</si>
  <si>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</si>
  <si>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</si>
  <si>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</si>
  <si>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</si>
  <si>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</si>
  <si>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</si>
  <si>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</si>
  <si>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</si>
  <si>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</si>
  <si>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</si>
  <si>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</si>
  <si>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</si>
  <si>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</si>
  <si>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</si>
  <si>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</si>
  <si>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</si>
  <si>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</si>
  <si>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</si>
  <si>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</si>
  <si>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</si>
  <si>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</si>
  <si>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</si>
  <si>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</si>
  <si>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</si>
  <si>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</si>
  <si>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</si>
  <si>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</si>
  <si>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</si>
  <si>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</si>
  <si>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</si>
  <si>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</si>
  <si>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</si>
  <si>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</si>
  <si>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</si>
  <si>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</si>
  <si>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</si>
  <si>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</si>
  <si>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</si>
  <si>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</si>
  <si>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</si>
  <si>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</si>
  <si>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</si>
  <si>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</si>
  <si>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</si>
  <si>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</si>
  <si>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</si>
  <si>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</si>
  <si>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</si>
  <si>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</si>
  <si>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</si>
  <si>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</si>
  <si>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</si>
  <si>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</si>
  <si>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</si>
  <si>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</si>
  <si>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</si>
  <si>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</si>
  <si>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</si>
  <si>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</si>
  <si>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</si>
  <si>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</si>
  <si>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</si>
  <si>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</si>
  <si>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</si>
  <si>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</si>
  <si>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</si>
  <si>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</si>
  <si>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</si>
  <si>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</si>
  <si>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</si>
  <si>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</si>
  <si>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</si>
  <si>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</si>
  <si>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</si>
  <si>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</si>
  <si>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</si>
  <si>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</si>
  <si>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</si>
  <si>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</si>
  <si>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</si>
  <si>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</si>
  <si>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</si>
  <si>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</si>
  <si>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</si>
  <si>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</si>
  <si>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</si>
  <si>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</si>
  <si>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</si>
  <si>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</si>
  <si>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</si>
  <si>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</si>
  <si>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</si>
  <si>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</si>
  <si>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</si>
  <si>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</si>
  <si>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</si>
  <si>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</si>
  <si>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</si>
  <si>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</si>
  <si>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</si>
  <si>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</si>
  <si>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</si>
  <si>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</si>
  <si>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</si>
  <si>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</si>
  <si>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</si>
  <si>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</si>
  <si>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</si>
  <si>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</si>
  <si>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</si>
  <si>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</si>
  <si>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</si>
  <si>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</si>
  <si>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</si>
  <si>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</si>
  <si>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</si>
  <si>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</si>
  <si>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</si>
  <si>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</si>
  <si>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</si>
  <si>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</si>
  <si>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</si>
  <si>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</si>
  <si>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</si>
  <si>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</si>
  <si>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</si>
  <si>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</si>
  <si>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</si>
  <si>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</si>
  <si>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</si>
  <si>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</si>
  <si>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</si>
  <si>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</si>
  <si>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</si>
  <si>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</si>
  <si>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</si>
  <si>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</si>
  <si>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</si>
  <si>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</si>
  <si>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</si>
  <si>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</si>
  <si>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</si>
  <si>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</si>
  <si>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</si>
  <si>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</si>
  <si>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</si>
  <si>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</si>
  <si>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</si>
  <si>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</si>
  <si>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</si>
  <si>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</si>
  <si>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</si>
  <si>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</si>
  <si>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</si>
  <si>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</si>
  <si>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</si>
  <si>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</si>
  <si>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</si>
  <si>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</si>
  <si>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</si>
  <si>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</si>
  <si>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</si>
  <si>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</si>
  <si>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</si>
  <si>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</si>
  <si>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</si>
  <si>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</si>
  <si>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</si>
  <si>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</si>
  <si>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</si>
  <si>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</si>
  <si>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</si>
  <si>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</si>
  <si>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</si>
  <si>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</si>
  <si>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</si>
  <si>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</si>
  <si>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</si>
  <si>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</si>
  <si>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</si>
  <si>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</si>
  <si>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</si>
  <si>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</si>
  <si>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</si>
  <si>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</si>
  <si>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</si>
  <si>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</si>
  <si>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</si>
  <si>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</si>
  <si>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</si>
  <si>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</si>
  <si>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</si>
  <si>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</si>
  <si>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</si>
  <si>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</si>
  <si>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</si>
  <si>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</si>
  <si>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</si>
  <si>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</si>
  <si>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</si>
  <si>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</si>
  <si>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</si>
  <si>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</si>
  <si>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</si>
  <si>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</si>
  <si>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</si>
  <si>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</si>
  <si>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</si>
  <si>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</si>
  <si>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</si>
  <si>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</si>
  <si>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</si>
  <si>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</si>
  <si>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</si>
  <si>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</si>
  <si>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</si>
  <si>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</si>
  <si>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</si>
  <si>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</si>
  <si>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</si>
  <si>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</si>
  <si>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</si>
  <si>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</si>
  <si>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</si>
  <si>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</si>
  <si>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</si>
  <si>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</si>
  <si>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</si>
  <si>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</si>
  <si>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</si>
  <si>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</si>
  <si>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</si>
  <si>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</si>
  <si>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</si>
  <si>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</si>
  <si>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</si>
  <si>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</si>
  <si>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</si>
  <si>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</si>
  <si>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</si>
  <si>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</si>
  <si>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</si>
  <si>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</si>
  <si>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</si>
  <si>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</si>
  <si>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</si>
  <si>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</si>
  <si>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</si>
  <si>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</si>
  <si>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</si>
  <si>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</si>
  <si>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</si>
  <si>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</si>
  <si>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</si>
  <si>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</si>
  <si>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</si>
  <si>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</si>
  <si>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</si>
  <si>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</si>
  <si>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</si>
  <si>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</si>
  <si>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</si>
  <si>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</si>
  <si>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</si>
  <si>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</si>
  <si>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</si>
  <si>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</si>
  <si>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</si>
  <si>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</si>
  <si>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</si>
  <si>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</si>
  <si>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</si>
  <si>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</si>
  <si>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</si>
  <si>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</si>
  <si>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</si>
  <si>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</si>
  <si>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</si>
  <si>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</si>
  <si>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</si>
  <si>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</si>
  <si>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</si>
  <si>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</si>
  <si>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</si>
  <si>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</si>
  <si>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</si>
  <si>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</si>
  <si>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</si>
  <si>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</si>
  <si>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</si>
  <si>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</si>
  <si>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</si>
  <si>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</si>
  <si>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</si>
  <si>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</si>
  <si>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</si>
  <si>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</si>
  <si>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</si>
  <si>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</si>
  <si>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</si>
  <si>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</si>
  <si>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</si>
  <si>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</si>
  <si>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</si>
  <si>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</si>
  <si>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</si>
  <si>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</si>
  <si>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</si>
  <si>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</si>
  <si>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</si>
  <si>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</si>
  <si>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</si>
  <si>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</si>
  <si>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</si>
  <si>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</si>
  <si>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</si>
  <si>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</si>
  <si>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</si>
  <si>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</si>
  <si>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</si>
  <si>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</si>
  <si>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</si>
  <si>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</si>
  <si>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</si>
  <si>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</si>
  <si>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</si>
  <si>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</si>
  <si>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</si>
  <si>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</si>
  <si>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</si>
  <si>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</si>
  <si>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</si>
  <si>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</si>
  <si>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</si>
  <si>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</si>
  <si>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</si>
  <si>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</si>
  <si>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</si>
  <si>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</si>
  <si>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</si>
  <si>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</si>
  <si>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</si>
  <si>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</si>
  <si>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</si>
  <si>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</si>
  <si>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</si>
  <si>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</si>
  <si>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</si>
  <si>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</si>
  <si>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</si>
  <si>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</si>
  <si>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</si>
  <si>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</si>
  <si>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</si>
  <si>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</si>
  <si>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</si>
  <si>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</si>
  <si>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</si>
  <si>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</si>
  <si>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</si>
  <si>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</si>
  <si>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</si>
  <si>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</si>
  <si>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</si>
  <si>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</si>
  <si>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</si>
  <si>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</si>
  <si>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</si>
  <si>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</si>
  <si>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</si>
  <si>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</si>
  <si>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</si>
  <si>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</si>
  <si>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</si>
  <si>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</si>
  <si>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</si>
  <si>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</si>
  <si>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</si>
  <si>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</si>
  <si>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</si>
  <si>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</si>
  <si>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</si>
  <si>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</si>
  <si>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</si>
  <si>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</si>
  <si>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</si>
  <si>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</si>
  <si>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</si>
  <si>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</si>
  <si>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</si>
  <si>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</si>
  <si>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</si>
  <si>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</si>
  <si>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</si>
  <si>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</si>
  <si>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</si>
  <si>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</si>
  <si>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</si>
  <si>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</si>
  <si>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</si>
  <si>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</si>
  <si>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</si>
  <si>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</si>
  <si>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</si>
  <si>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</si>
  <si>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</si>
  <si>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</si>
  <si>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</si>
  <si>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</si>
  <si>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</si>
  <si>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</si>
  <si>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</si>
  <si>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</si>
  <si>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</si>
  <si>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</si>
  <si>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</si>
  <si>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</si>
  <si>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</si>
  <si>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</si>
  <si>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</si>
  <si>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</si>
  <si>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</si>
  <si>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</si>
  <si>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</si>
  <si>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</si>
  <si>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</si>
  <si>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</si>
  <si>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</si>
  <si>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</si>
  <si>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</si>
  <si>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</si>
  <si>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</si>
  <si>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</si>
  <si>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</si>
  <si>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</si>
  <si>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</si>
  <si>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</si>
  <si>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</si>
  <si>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</si>
  <si>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</si>
  <si>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</si>
  <si>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</si>
  <si>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</si>
  <si>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</si>
  <si>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</si>
  <si>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</si>
  <si>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</si>
  <si>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</si>
  <si>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</si>
  <si>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</si>
  <si>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</si>
  <si>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</si>
  <si>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</si>
  <si>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</si>
  <si>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</si>
  <si>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</si>
  <si>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</si>
  <si>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</si>
  <si>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</si>
  <si>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</si>
  <si>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</si>
  <si>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</si>
  <si>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</si>
  <si>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</si>
  <si>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</si>
  <si>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</si>
  <si>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</si>
  <si>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</si>
  <si>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</si>
  <si>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</si>
  <si>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</si>
  <si>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</si>
  <si>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</si>
  <si>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</si>
  <si>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</si>
  <si>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</si>
  <si>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</si>
  <si>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</si>
  <si>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</si>
  <si>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</si>
  <si>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</si>
  <si>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</si>
  <si>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</si>
  <si>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</si>
  <si>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</si>
  <si>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</si>
  <si>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</si>
  <si>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</si>
  <si>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</si>
  <si>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</si>
  <si>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</si>
  <si>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</si>
  <si>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</si>
  <si>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</si>
  <si>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</si>
  <si>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</si>
  <si>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</si>
  <si>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</si>
  <si>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</si>
  <si>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</si>
  <si>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</si>
  <si>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</si>
  <si>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</si>
  <si>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</si>
  <si>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</si>
  <si>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</si>
  <si>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</si>
  <si>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</si>
  <si>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</si>
  <si>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</si>
  <si>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</si>
  <si>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</si>
  <si>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</si>
  <si>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</si>
  <si>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</si>
  <si>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</si>
  <si>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</si>
  <si>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</si>
  <si>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</si>
  <si>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</si>
  <si>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</si>
  <si>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</si>
  <si>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</si>
  <si>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</si>
  <si>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</si>
  <si>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</si>
  <si>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</si>
  <si>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</si>
  <si>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</si>
  <si>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</si>
  <si>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</si>
  <si>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</si>
  <si>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</si>
  <si>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</si>
  <si>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</si>
  <si>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</si>
  <si>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</si>
  <si>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</si>
  <si>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</si>
  <si>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</si>
  <si>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</si>
  <si>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</si>
  <si>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</si>
  <si>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</si>
  <si>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</si>
  <si>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</si>
  <si>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</si>
  <si>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</si>
  <si>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</si>
  <si>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</si>
  <si>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</si>
  <si>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</si>
  <si>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</si>
  <si>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</si>
  <si>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</si>
  <si>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</si>
  <si>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</si>
  <si>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</si>
  <si>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</si>
  <si>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</si>
  <si>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</si>
  <si>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</si>
  <si>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</si>
  <si>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</si>
  <si>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</si>
  <si>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</si>
  <si>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</si>
  <si>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</si>
  <si>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</si>
  <si>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</si>
  <si>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</si>
  <si>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</si>
  <si>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</si>
  <si>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</si>
  <si>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</si>
  <si>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</si>
  <si>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</si>
  <si>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</si>
  <si>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</si>
  <si>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</si>
  <si>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</si>
  <si>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</si>
  <si>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</si>
  <si>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</si>
  <si>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</si>
  <si>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</si>
  <si>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</si>
  <si>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</si>
  <si>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</si>
  <si>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</si>
  <si>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</si>
  <si>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</si>
  <si>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</si>
  <si>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</si>
  <si>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</si>
  <si>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</si>
  <si>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</si>
  <si>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</si>
  <si>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</si>
  <si>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</si>
  <si>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</si>
  <si>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</si>
  <si>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</si>
  <si>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</si>
  <si>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</si>
  <si>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</si>
  <si>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</si>
  <si>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</si>
  <si>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</si>
  <si>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</si>
  <si>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</si>
  <si>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</si>
  <si>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</si>
  <si>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</si>
  <si>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</si>
  <si>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</si>
  <si>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</si>
  <si>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</si>
  <si>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</si>
  <si>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</si>
  <si>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</si>
  <si>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</si>
  <si>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</si>
  <si>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</si>
  <si>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</si>
  <si>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</si>
  <si>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</si>
  <si>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</si>
  <si>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</si>
  <si>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</si>
  <si>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</si>
  <si>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</si>
  <si>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</si>
  <si>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</si>
  <si>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</si>
  <si>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</si>
  <si>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</si>
  <si>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</si>
  <si>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</si>
  <si>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</si>
  <si>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</si>
  <si>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</si>
  <si>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GAVETA DE DEPOSITOS LLENA</t>
  </si>
  <si>
    <t>ReservaC Norte</t>
  </si>
  <si>
    <t xml:space="preserve">Brioso Luciano, Cristino </t>
  </si>
  <si>
    <t>Closed</t>
  </si>
  <si>
    <t xml:space="preserve">Blanco Garcia, Yovanny </t>
  </si>
  <si>
    <t xml:space="preserve">DISPENSADOR </t>
  </si>
  <si>
    <t xml:space="preserve">GAVETA DE DEPOSITOS LLENA </t>
  </si>
  <si>
    <t xml:space="preserve">Gil Carrera, Santiago </t>
  </si>
  <si>
    <t xml:space="preserve">FALLA NO CONFIRMADA </t>
  </si>
  <si>
    <t xml:space="preserve">LECTOR </t>
  </si>
  <si>
    <t>17 Marzo de 2021</t>
  </si>
  <si>
    <t>En Servicio</t>
  </si>
  <si>
    <t>Cepeda, Ricardo Alberto</t>
  </si>
  <si>
    <t xml:space="preserve">REINICIO FALLIDO </t>
  </si>
  <si>
    <t>Abastecido</t>
  </si>
  <si>
    <t>335824331 </t>
  </si>
  <si>
    <t>335824215 </t>
  </si>
  <si>
    <t>CARGA EXITOSA</t>
  </si>
  <si>
    <t>REINICIO EXITOSO</t>
  </si>
  <si>
    <t>Ballast, Carlos Alexis</t>
  </si>
  <si>
    <t>PRINTER ERROR</t>
  </si>
  <si>
    <t>MANAGEMENT AGENT LOST</t>
  </si>
  <si>
    <t>Liriano Zapata, Wilson Rafael</t>
  </si>
  <si>
    <t>Peguero Solano, Victor Manuel</t>
  </si>
  <si>
    <t>2 Gavetas Vacias &amp; 1 Fallando</t>
  </si>
  <si>
    <t>335825557</t>
  </si>
  <si>
    <t>335825548</t>
  </si>
  <si>
    <t>335825498</t>
  </si>
  <si>
    <t>335825434</t>
  </si>
  <si>
    <t>335825585</t>
  </si>
  <si>
    <t>335825583</t>
  </si>
  <si>
    <t>335825582</t>
  </si>
  <si>
    <t>335825575</t>
  </si>
  <si>
    <t>335825562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</si>
</sst>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22" fontId="50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30" fillId="4" borderId="62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58" xfId="0" applyFont="1" applyFill="1" applyBorder="1" applyAlignment="1">
      <alignment horizontal="center" vertical="center"/>
    </xf>
    <xf numFmtId="22" fontId="51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0"/>
      <tableStyleElement type="headerRow" dxfId="319"/>
      <tableStyleElement type="totalRow" dxfId="318"/>
      <tableStyleElement type="firstColumn" dxfId="317"/>
      <tableStyleElement type="lastColumn" dxfId="316"/>
      <tableStyleElement type="firstRowStripe" dxfId="315"/>
      <tableStyleElement type="firstColumnStripe" dxfId="3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01"/>
  <sheetViews>
    <sheetView tabSelected="1" topLeftCell="L1" zoomScale="80" zoomScaleNormal="80" workbookViewId="0">
      <pane ySplit="4" topLeftCell="A5" activePane="bottomLeft" state="frozen"/>
      <selection pane="bottomLeft" activeCell="P16" sqref="P5:P16"/>
    </sheetView>
  </sheetViews>
  <sheetFormatPr baseColWidth="10" defaultColWidth="25.71093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bestFit="1" customWidth="1"/>
    <col min="7" max="7" width="59.42578125" style="48" bestFit="1" customWidth="1"/>
    <col min="8" max="11" width="7" style="48" bestFit="1" customWidth="1"/>
    <col min="12" max="12" width="49.85546875" style="48" bestFit="1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23" style="128" bestFit="1" customWidth="1"/>
    <col min="17" max="17" width="49.85546875" style="80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8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8" ht="18.75" thickBot="1" x14ac:dyDescent="0.3">
      <c r="A3" s="132" t="s">
        <v>2515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2465</v>
      </c>
      <c r="H4" s="76"/>
      <c r="I4" s="76"/>
      <c r="J4" s="76"/>
      <c r="K4" s="76"/>
      <c r="L4" s="46" t="s">
        <v>2414</v>
      </c>
      <c r="M4" s="49" t="s">
        <v>14</v>
      </c>
      <c r="N4" s="49" t="s">
        <v>2432</v>
      </c>
      <c r="O4" s="74" t="s">
        <v>2475</v>
      </c>
      <c r="P4" s="74" t="s">
        <v>2504</v>
      </c>
      <c r="Q4" s="74" t="s">
        <v>2456</v>
      </c>
    </row>
    <row r="5" spans="1:18" s="98" customFormat="1" ht="18" x14ac:dyDescent="0.25">
      <c r="A5" s="93" t="str">
        <f>VLOOKUP(E5,'LISTADO ATM'!$A$2:$C$901,3,0)</f>
        <v>DISTRITO NACIONAL</v>
      </c>
      <c r="B5" s="107">
        <v>335824754</v>
      </c>
      <c r="C5" s="94">
        <v>44272.459641203706</v>
      </c>
      <c r="D5" s="93" t="s">
        <v>2500</v>
      </c>
      <c r="E5" s="102">
        <v>925</v>
      </c>
      <c r="F5" s="93" t="str">
        <f>VLOOKUP(E5,VIP!$A$2:$O11994,2,0)</f>
        <v>DRBR24L</v>
      </c>
      <c r="G5" s="93" t="str">
        <f>VLOOKUP(E5,'LISTADO ATM'!$A$2:$B$900,2,0)</f>
        <v xml:space="preserve">ATM Oficina Plaza Lama Av. 27 de Febrero </v>
      </c>
      <c r="H5" s="93" t="str">
        <f>VLOOKUP(E5,VIP!$A$2:$O16915,7,FALSE)</f>
        <v>Si</v>
      </c>
      <c r="I5" s="93" t="str">
        <f>VLOOKUP(E5,VIP!$A$2:$O8880,8,FALSE)</f>
        <v>Si</v>
      </c>
      <c r="J5" s="93" t="str">
        <f>VLOOKUP(E5,VIP!$A$2:$O8830,8,FALSE)</f>
        <v>Si</v>
      </c>
      <c r="K5" s="93" t="str">
        <f>VLOOKUP(E5,VIP!$A$2:$O12404,6,0)</f>
        <v>SI</v>
      </c>
      <c r="L5" s="95" t="s">
        <v>2481</v>
      </c>
      <c r="M5" s="127" t="s">
        <v>2516</v>
      </c>
      <c r="N5" s="127" t="s">
        <v>2508</v>
      </c>
      <c r="O5" s="93" t="s">
        <v>2524</v>
      </c>
      <c r="P5" s="126" t="s">
        <v>2522</v>
      </c>
      <c r="Q5" s="126" t="s">
        <v>2481</v>
      </c>
    </row>
    <row r="6" spans="1:18" s="98" customFormat="1" ht="18" x14ac:dyDescent="0.25">
      <c r="A6" s="93" t="str">
        <f>VLOOKUP(E6,'LISTADO ATM'!$A$2:$C$901,3,0)</f>
        <v>NORTE</v>
      </c>
      <c r="B6" s="107">
        <v>335824853</v>
      </c>
      <c r="C6" s="94">
        <v>44272.483668981484</v>
      </c>
      <c r="D6" s="93" t="s">
        <v>2500</v>
      </c>
      <c r="E6" s="102">
        <v>172</v>
      </c>
      <c r="F6" s="93" t="str">
        <f>VLOOKUP(E6,VIP!$A$2:$O12024,2,0)</f>
        <v>DRBR172</v>
      </c>
      <c r="G6" s="93" t="str">
        <f>VLOOKUP(E6,'LISTADO ATM'!$A$2:$B$900,2,0)</f>
        <v xml:space="preserve">ATM UNP Guaucí </v>
      </c>
      <c r="H6" s="93" t="str">
        <f>VLOOKUP(E6,VIP!$A$2:$O16945,7,FALSE)</f>
        <v>Si</v>
      </c>
      <c r="I6" s="93" t="str">
        <f>VLOOKUP(E6,VIP!$A$2:$O8910,8,FALSE)</f>
        <v>Si</v>
      </c>
      <c r="J6" s="93" t="str">
        <f>VLOOKUP(E6,VIP!$A$2:$O8860,8,FALSE)</f>
        <v>Si</v>
      </c>
      <c r="K6" s="93" t="str">
        <f>VLOOKUP(E6,VIP!$A$2:$O12434,6,0)</f>
        <v>NO</v>
      </c>
      <c r="L6" s="95" t="s">
        <v>2481</v>
      </c>
      <c r="M6" s="127" t="s">
        <v>2516</v>
      </c>
      <c r="N6" s="127" t="s">
        <v>2508</v>
      </c>
      <c r="O6" s="93" t="s">
        <v>2528</v>
      </c>
      <c r="P6" s="126" t="s">
        <v>2522</v>
      </c>
      <c r="Q6" s="126" t="s">
        <v>2481</v>
      </c>
    </row>
    <row r="7" spans="1:18" s="98" customFormat="1" ht="18" x14ac:dyDescent="0.25">
      <c r="A7" s="93" t="str">
        <f>VLOOKUP(E7,'LISTADO ATM'!$A$2:$C$901,3,0)</f>
        <v>NORTE</v>
      </c>
      <c r="B7" s="107">
        <v>335824861</v>
      </c>
      <c r="C7" s="94">
        <v>44272.485671296294</v>
      </c>
      <c r="D7" s="93" t="s">
        <v>2500</v>
      </c>
      <c r="E7" s="102">
        <v>497</v>
      </c>
      <c r="F7" s="93" t="str">
        <f>VLOOKUP(E7,VIP!$A$2:$O12023,2,0)</f>
        <v>DRBR497</v>
      </c>
      <c r="G7" s="93" t="str">
        <f>VLOOKUP(E7,'LISTADO ATM'!$A$2:$B$900,2,0)</f>
        <v xml:space="preserve">ATM Oficina El Portal II (Santiago) </v>
      </c>
      <c r="H7" s="93" t="str">
        <f>VLOOKUP(E7,VIP!$A$2:$O16944,7,FALSE)</f>
        <v>Si</v>
      </c>
      <c r="I7" s="93" t="str">
        <f>VLOOKUP(E7,VIP!$A$2:$O8909,8,FALSE)</f>
        <v>Si</v>
      </c>
      <c r="J7" s="93" t="str">
        <f>VLOOKUP(E7,VIP!$A$2:$O8859,8,FALSE)</f>
        <v>Si</v>
      </c>
      <c r="K7" s="93" t="str">
        <f>VLOOKUP(E7,VIP!$A$2:$O12433,6,0)</f>
        <v>SI</v>
      </c>
      <c r="L7" s="95" t="s">
        <v>2481</v>
      </c>
      <c r="M7" s="127" t="s">
        <v>2516</v>
      </c>
      <c r="N7" s="127" t="s">
        <v>2508</v>
      </c>
      <c r="O7" s="93" t="s">
        <v>2528</v>
      </c>
      <c r="P7" s="126" t="s">
        <v>2522</v>
      </c>
      <c r="Q7" s="126" t="s">
        <v>2481</v>
      </c>
    </row>
    <row r="8" spans="1:18" s="98" customFormat="1" ht="18" x14ac:dyDescent="0.25">
      <c r="A8" s="93" t="str">
        <f>VLOOKUP(E8,'LISTADO ATM'!$A$2:$C$901,3,0)</f>
        <v>NORTE</v>
      </c>
      <c r="B8" s="107">
        <v>335825149</v>
      </c>
      <c r="C8" s="94">
        <v>44272.604571759257</v>
      </c>
      <c r="D8" s="93" t="s">
        <v>2500</v>
      </c>
      <c r="E8" s="102">
        <v>500</v>
      </c>
      <c r="F8" s="93" t="str">
        <f>VLOOKUP(E8,VIP!$A$2:$O12022,2,0)</f>
        <v>DRBR500</v>
      </c>
      <c r="G8" s="93" t="str">
        <f>VLOOKUP(E8,'LISTADO ATM'!$A$2:$B$900,2,0)</f>
        <v xml:space="preserve">ATM UNP Cutupú </v>
      </c>
      <c r="H8" s="93" t="str">
        <f>VLOOKUP(E8,VIP!$A$2:$O16943,7,FALSE)</f>
        <v>Si</v>
      </c>
      <c r="I8" s="93" t="str">
        <f>VLOOKUP(E8,VIP!$A$2:$O8908,8,FALSE)</f>
        <v>Si</v>
      </c>
      <c r="J8" s="93" t="str">
        <f>VLOOKUP(E8,VIP!$A$2:$O8858,8,FALSE)</f>
        <v>Si</v>
      </c>
      <c r="K8" s="93" t="str">
        <f>VLOOKUP(E8,VIP!$A$2:$O12432,6,0)</f>
        <v>NO</v>
      </c>
      <c r="L8" s="95" t="s">
        <v>2481</v>
      </c>
      <c r="M8" s="127" t="s">
        <v>2516</v>
      </c>
      <c r="N8" s="127" t="s">
        <v>2508</v>
      </c>
      <c r="O8" s="93" t="s">
        <v>2528</v>
      </c>
      <c r="P8" s="126" t="s">
        <v>2522</v>
      </c>
      <c r="Q8" s="126" t="s">
        <v>2481</v>
      </c>
    </row>
    <row r="9" spans="1:18" s="98" customFormat="1" ht="18" x14ac:dyDescent="0.25">
      <c r="A9" s="93" t="str">
        <f>VLOOKUP(E9,'LISTADO ATM'!$A$2:$C$901,3,0)</f>
        <v>NORTE</v>
      </c>
      <c r="B9" s="107">
        <v>335825154</v>
      </c>
      <c r="C9" s="94">
        <v>44272.606064814812</v>
      </c>
      <c r="D9" s="93" t="s">
        <v>2500</v>
      </c>
      <c r="E9" s="102">
        <v>664</v>
      </c>
      <c r="F9" s="93" t="str">
        <f>VLOOKUP(E9,VIP!$A$2:$O12021,2,0)</f>
        <v>DRBR664</v>
      </c>
      <c r="G9" s="93" t="str">
        <f>VLOOKUP(E9,'LISTADO ATM'!$A$2:$B$900,2,0)</f>
        <v>ATM S/M Asfer (Constanza)</v>
      </c>
      <c r="H9" s="93" t="str">
        <f>VLOOKUP(E9,VIP!$A$2:$O16942,7,FALSE)</f>
        <v>N/A</v>
      </c>
      <c r="I9" s="93" t="str">
        <f>VLOOKUP(E9,VIP!$A$2:$O8907,8,FALSE)</f>
        <v>N/A</v>
      </c>
      <c r="J9" s="93" t="str">
        <f>VLOOKUP(E9,VIP!$A$2:$O8857,8,FALSE)</f>
        <v>N/A</v>
      </c>
      <c r="K9" s="93" t="str">
        <f>VLOOKUP(E9,VIP!$A$2:$O12431,6,0)</f>
        <v>N/A</v>
      </c>
      <c r="L9" s="95" t="s">
        <v>2481</v>
      </c>
      <c r="M9" s="127" t="s">
        <v>2516</v>
      </c>
      <c r="N9" s="127" t="s">
        <v>2508</v>
      </c>
      <c r="O9" s="93" t="s">
        <v>2528</v>
      </c>
      <c r="P9" s="126" t="s">
        <v>2522</v>
      </c>
      <c r="Q9" s="126" t="s">
        <v>2481</v>
      </c>
    </row>
    <row r="10" spans="1:18" s="98" customFormat="1" ht="18" x14ac:dyDescent="0.25">
      <c r="A10" s="93" t="str">
        <f>VLOOKUP(E10,'LISTADO ATM'!$A$2:$C$901,3,0)</f>
        <v>DISTRITO NACIONAL</v>
      </c>
      <c r="B10" s="107">
        <v>335825207</v>
      </c>
      <c r="C10" s="94">
        <v>44272.627337962964</v>
      </c>
      <c r="D10" s="93" t="s">
        <v>2500</v>
      </c>
      <c r="E10" s="102">
        <v>892</v>
      </c>
      <c r="F10" s="93" t="str">
        <f>VLOOKUP(E10,VIP!$A$2:$O12020,2,0)</f>
        <v>DRBR892</v>
      </c>
      <c r="G10" s="93" t="str">
        <f>VLOOKUP(E10,'LISTADO ATM'!$A$2:$B$900,2,0)</f>
        <v xml:space="preserve">ATM Edificio Globalia (Naco) </v>
      </c>
      <c r="H10" s="93" t="str">
        <f>VLOOKUP(E10,VIP!$A$2:$O16941,7,FALSE)</f>
        <v>Si</v>
      </c>
      <c r="I10" s="93" t="str">
        <f>VLOOKUP(E10,VIP!$A$2:$O8906,8,FALSE)</f>
        <v>No</v>
      </c>
      <c r="J10" s="93" t="str">
        <f>VLOOKUP(E10,VIP!$A$2:$O8856,8,FALSE)</f>
        <v>No</v>
      </c>
      <c r="K10" s="93" t="str">
        <f>VLOOKUP(E10,VIP!$A$2:$O12430,6,0)</f>
        <v>NO</v>
      </c>
      <c r="L10" s="95" t="s">
        <v>2481</v>
      </c>
      <c r="M10" s="127" t="s">
        <v>2516</v>
      </c>
      <c r="N10" s="127" t="s">
        <v>2508</v>
      </c>
      <c r="O10" s="93" t="s">
        <v>2524</v>
      </c>
      <c r="P10" s="126" t="s">
        <v>2522</v>
      </c>
      <c r="Q10" s="126" t="s">
        <v>2481</v>
      </c>
    </row>
    <row r="11" spans="1:18" s="98" customFormat="1" ht="18" x14ac:dyDescent="0.25">
      <c r="A11" s="93" t="str">
        <f>VLOOKUP(E11,'LISTADO ATM'!$A$2:$C$901,3,0)</f>
        <v>DISTRITO NACIONAL</v>
      </c>
      <c r="B11" s="107">
        <v>335825210</v>
      </c>
      <c r="C11" s="94">
        <v>44272.627858796295</v>
      </c>
      <c r="D11" s="93" t="s">
        <v>2500</v>
      </c>
      <c r="E11" s="102">
        <v>384</v>
      </c>
      <c r="F11" s="93" t="e">
        <f>VLOOKUP(E11,VIP!$A$2:$O12019,2,0)</f>
        <v>#N/A</v>
      </c>
      <c r="G11" s="93" t="str">
        <f>VLOOKUP(E11,'LISTADO ATM'!$A$2:$B$900,2,0)</f>
        <v>ATM Sotano Torre Banreservas</v>
      </c>
      <c r="H11" s="93" t="e">
        <f>VLOOKUP(E11,VIP!$A$2:$O16940,7,FALSE)</f>
        <v>#N/A</v>
      </c>
      <c r="I11" s="93" t="e">
        <f>VLOOKUP(E11,VIP!$A$2:$O8905,8,FALSE)</f>
        <v>#N/A</v>
      </c>
      <c r="J11" s="93" t="e">
        <f>VLOOKUP(E11,VIP!$A$2:$O8855,8,FALSE)</f>
        <v>#N/A</v>
      </c>
      <c r="K11" s="93" t="e">
        <f>VLOOKUP(E11,VIP!$A$2:$O12429,6,0)</f>
        <v>#N/A</v>
      </c>
      <c r="L11" s="95" t="s">
        <v>2481</v>
      </c>
      <c r="M11" s="127" t="s">
        <v>2516</v>
      </c>
      <c r="N11" s="127" t="s">
        <v>2508</v>
      </c>
      <c r="O11" s="93" t="s">
        <v>2524</v>
      </c>
      <c r="P11" s="126" t="s">
        <v>2522</v>
      </c>
      <c r="Q11" s="126" t="s">
        <v>2481</v>
      </c>
    </row>
    <row r="12" spans="1:18" s="98" customFormat="1" ht="18" x14ac:dyDescent="0.25">
      <c r="A12" s="93" t="str">
        <f>VLOOKUP(E12,'LISTADO ATM'!$A$2:$C$901,3,0)</f>
        <v>NORTE</v>
      </c>
      <c r="B12" s="107">
        <v>335825212</v>
      </c>
      <c r="C12" s="94">
        <v>44272.628287037034</v>
      </c>
      <c r="D12" s="93" t="s">
        <v>2500</v>
      </c>
      <c r="E12" s="102">
        <v>11</v>
      </c>
      <c r="F12" s="93" t="str">
        <f>VLOOKUP(E12,VIP!$A$2:$O12018,2,0)</f>
        <v>DRBR011</v>
      </c>
      <c r="G12" s="93" t="str">
        <f>VLOOKUP(E12,'LISTADO ATM'!$A$2:$B$900,2,0)</f>
        <v>ATM Hotel Viva Las Terrenas</v>
      </c>
      <c r="H12" s="93" t="str">
        <f>VLOOKUP(E12,VIP!$A$2:$O16939,7,FALSE)</f>
        <v>Si</v>
      </c>
      <c r="I12" s="93" t="str">
        <f>VLOOKUP(E12,VIP!$A$2:$O8904,8,FALSE)</f>
        <v>Si</v>
      </c>
      <c r="J12" s="93" t="str">
        <f>VLOOKUP(E12,VIP!$A$2:$O8854,8,FALSE)</f>
        <v>Si</v>
      </c>
      <c r="K12" s="93" t="str">
        <f>VLOOKUP(E12,VIP!$A$2:$O12428,6,0)</f>
        <v>NO</v>
      </c>
      <c r="L12" s="95" t="s">
        <v>2481</v>
      </c>
      <c r="M12" s="127" t="s">
        <v>2516</v>
      </c>
      <c r="N12" s="127" t="s">
        <v>2508</v>
      </c>
      <c r="O12" s="93" t="s">
        <v>2524</v>
      </c>
      <c r="P12" s="126" t="s">
        <v>2522</v>
      </c>
      <c r="Q12" s="126" t="s">
        <v>2481</v>
      </c>
    </row>
    <row r="13" spans="1:18" s="98" customFormat="1" ht="18" x14ac:dyDescent="0.25">
      <c r="A13" s="93" t="str">
        <f>VLOOKUP(E13,'LISTADO ATM'!$A$2:$C$901,3,0)</f>
        <v>NORTE</v>
      </c>
      <c r="B13" s="107">
        <v>335825215</v>
      </c>
      <c r="C13" s="94">
        <v>44272.628831018519</v>
      </c>
      <c r="D13" s="93" t="s">
        <v>2500</v>
      </c>
      <c r="E13" s="102">
        <v>228</v>
      </c>
      <c r="F13" s="93" t="str">
        <f>VLOOKUP(E13,VIP!$A$2:$O12017,2,0)</f>
        <v>DRBR228</v>
      </c>
      <c r="G13" s="93" t="str">
        <f>VLOOKUP(E13,'LISTADO ATM'!$A$2:$B$900,2,0)</f>
        <v xml:space="preserve">ATM Oficina SAJOMA </v>
      </c>
      <c r="H13" s="93" t="str">
        <f>VLOOKUP(E13,VIP!$A$2:$O16938,7,FALSE)</f>
        <v>Si</v>
      </c>
      <c r="I13" s="93" t="str">
        <f>VLOOKUP(E13,VIP!$A$2:$O8903,8,FALSE)</f>
        <v>Si</v>
      </c>
      <c r="J13" s="93" t="str">
        <f>VLOOKUP(E13,VIP!$A$2:$O8853,8,FALSE)</f>
        <v>Si</v>
      </c>
      <c r="K13" s="93" t="str">
        <f>VLOOKUP(E13,VIP!$A$2:$O12427,6,0)</f>
        <v>NO</v>
      </c>
      <c r="L13" s="95" t="s">
        <v>2481</v>
      </c>
      <c r="M13" s="127" t="s">
        <v>2516</v>
      </c>
      <c r="N13" s="127" t="s">
        <v>2508</v>
      </c>
      <c r="O13" s="93" t="s">
        <v>2524</v>
      </c>
      <c r="P13" s="126" t="s">
        <v>2522</v>
      </c>
      <c r="Q13" s="126" t="s">
        <v>2481</v>
      </c>
    </row>
    <row r="14" spans="1:18" s="98" customFormat="1" ht="18" x14ac:dyDescent="0.25">
      <c r="A14" s="93" t="str">
        <f>VLOOKUP(E14,'LISTADO ATM'!$A$2:$C$901,3,0)</f>
        <v>NORTE</v>
      </c>
      <c r="B14" s="107">
        <v>335825218</v>
      </c>
      <c r="C14" s="94">
        <v>44272.629247685189</v>
      </c>
      <c r="D14" s="93" t="s">
        <v>2500</v>
      </c>
      <c r="E14" s="102">
        <v>388</v>
      </c>
      <c r="F14" s="93" t="str">
        <f>VLOOKUP(E14,VIP!$A$2:$O12016,2,0)</f>
        <v>DRBR388</v>
      </c>
      <c r="G14" s="93" t="str">
        <f>VLOOKUP(E14,'LISTADO ATM'!$A$2:$B$900,2,0)</f>
        <v xml:space="preserve">ATM Multicentro La Sirena Puerto Plata </v>
      </c>
      <c r="H14" s="93" t="str">
        <f>VLOOKUP(E14,VIP!$A$2:$O16937,7,FALSE)</f>
        <v>Si</v>
      </c>
      <c r="I14" s="93" t="str">
        <f>VLOOKUP(E14,VIP!$A$2:$O8902,8,FALSE)</f>
        <v>Si</v>
      </c>
      <c r="J14" s="93" t="str">
        <f>VLOOKUP(E14,VIP!$A$2:$O8852,8,FALSE)</f>
        <v>Si</v>
      </c>
      <c r="K14" s="93" t="str">
        <f>VLOOKUP(E14,VIP!$A$2:$O12426,6,0)</f>
        <v>NO</v>
      </c>
      <c r="L14" s="95" t="s">
        <v>2481</v>
      </c>
      <c r="M14" s="127" t="s">
        <v>2516</v>
      </c>
      <c r="N14" s="127" t="s">
        <v>2508</v>
      </c>
      <c r="O14" s="93" t="s">
        <v>2524</v>
      </c>
      <c r="P14" s="126" t="s">
        <v>2522</v>
      </c>
      <c r="Q14" s="126" t="s">
        <v>2481</v>
      </c>
    </row>
    <row r="15" spans="1:18" s="98" customFormat="1" ht="18" x14ac:dyDescent="0.25">
      <c r="A15" s="93" t="str">
        <f>VLOOKUP(E15,'LISTADO ATM'!$A$2:$C$901,3,0)</f>
        <v>ESTE</v>
      </c>
      <c r="B15" s="107">
        <v>335825219</v>
      </c>
      <c r="C15" s="94">
        <v>44272.629687499997</v>
      </c>
      <c r="D15" s="93" t="s">
        <v>2500</v>
      </c>
      <c r="E15" s="102">
        <v>776</v>
      </c>
      <c r="F15" s="93" t="str">
        <f>VLOOKUP(E15,VIP!$A$2:$O12015,2,0)</f>
        <v>DRBR03D</v>
      </c>
      <c r="G15" s="93" t="str">
        <f>VLOOKUP(E15,'LISTADO ATM'!$A$2:$B$900,2,0)</f>
        <v xml:space="preserve">ATM Oficina Monte Plata </v>
      </c>
      <c r="H15" s="93" t="str">
        <f>VLOOKUP(E15,VIP!$A$2:$O16936,7,FALSE)</f>
        <v>Si</v>
      </c>
      <c r="I15" s="93" t="str">
        <f>VLOOKUP(E15,VIP!$A$2:$O8901,8,FALSE)</f>
        <v>Si</v>
      </c>
      <c r="J15" s="93" t="str">
        <f>VLOOKUP(E15,VIP!$A$2:$O8851,8,FALSE)</f>
        <v>Si</v>
      </c>
      <c r="K15" s="93" t="str">
        <f>VLOOKUP(E15,VIP!$A$2:$O12425,6,0)</f>
        <v>SI</v>
      </c>
      <c r="L15" s="95" t="s">
        <v>2481</v>
      </c>
      <c r="M15" s="127" t="s">
        <v>2516</v>
      </c>
      <c r="N15" s="127" t="s">
        <v>2508</v>
      </c>
      <c r="O15" s="93" t="s">
        <v>2524</v>
      </c>
      <c r="P15" s="126" t="s">
        <v>2522</v>
      </c>
      <c r="Q15" s="126" t="s">
        <v>2481</v>
      </c>
    </row>
    <row r="16" spans="1:18" s="98" customFormat="1" ht="18" x14ac:dyDescent="0.25">
      <c r="A16" s="93" t="str">
        <f>VLOOKUP(E16,'LISTADO ATM'!$A$2:$C$901,3,0)</f>
        <v>SUR</v>
      </c>
      <c r="B16" s="107">
        <v>335825221</v>
      </c>
      <c r="C16" s="94">
        <v>44272.630046296297</v>
      </c>
      <c r="D16" s="93" t="s">
        <v>2500</v>
      </c>
      <c r="E16" s="102">
        <v>829</v>
      </c>
      <c r="F16" s="93" t="str">
        <f>VLOOKUP(E16,VIP!$A$2:$O12014,2,0)</f>
        <v>DRBR829</v>
      </c>
      <c r="G16" s="93" t="str">
        <f>VLOOKUP(E16,'LISTADO ATM'!$A$2:$B$900,2,0)</f>
        <v xml:space="preserve">ATM UNP Multicentro Sirena Baní </v>
      </c>
      <c r="H16" s="93" t="str">
        <f>VLOOKUP(E16,VIP!$A$2:$O16935,7,FALSE)</f>
        <v>Si</v>
      </c>
      <c r="I16" s="93" t="str">
        <f>VLOOKUP(E16,VIP!$A$2:$O8900,8,FALSE)</f>
        <v>Si</v>
      </c>
      <c r="J16" s="93" t="str">
        <f>VLOOKUP(E16,VIP!$A$2:$O8850,8,FALSE)</f>
        <v>Si</v>
      </c>
      <c r="K16" s="93" t="str">
        <f>VLOOKUP(E16,VIP!$A$2:$O12424,6,0)</f>
        <v>NO</v>
      </c>
      <c r="L16" s="95" t="s">
        <v>2481</v>
      </c>
      <c r="M16" s="127" t="s">
        <v>2516</v>
      </c>
      <c r="N16" s="127" t="s">
        <v>2508</v>
      </c>
      <c r="O16" s="93" t="s">
        <v>2524</v>
      </c>
      <c r="P16" s="126" t="s">
        <v>2522</v>
      </c>
      <c r="Q16" s="126" t="s">
        <v>2481</v>
      </c>
    </row>
    <row r="17" spans="1:17" s="98" customFormat="1" ht="18" x14ac:dyDescent="0.25">
      <c r="A17" s="93" t="str">
        <f>VLOOKUP(E17,'LISTADO ATM'!$A$2:$C$901,3,0)</f>
        <v>SUR</v>
      </c>
      <c r="B17" s="107">
        <v>335824580</v>
      </c>
      <c r="C17" s="94">
        <v>44272.410613425927</v>
      </c>
      <c r="D17" s="93" t="s">
        <v>2500</v>
      </c>
      <c r="E17" s="102">
        <v>817</v>
      </c>
      <c r="F17" s="93" t="str">
        <f>VLOOKUP(E17,VIP!$A$2:$O11996,2,0)</f>
        <v>DRBR817</v>
      </c>
      <c r="G17" s="93" t="str">
        <f>VLOOKUP(E17,'LISTADO ATM'!$A$2:$B$900,2,0)</f>
        <v xml:space="preserve">ATM Ayuntamiento Sabana Larga (San José de Ocoa) </v>
      </c>
      <c r="H17" s="93" t="str">
        <f>VLOOKUP(E17,VIP!$A$2:$O16917,7,FALSE)</f>
        <v>Si</v>
      </c>
      <c r="I17" s="93" t="str">
        <f>VLOOKUP(E17,VIP!$A$2:$O8882,8,FALSE)</f>
        <v>Si</v>
      </c>
      <c r="J17" s="93" t="str">
        <f>VLOOKUP(E17,VIP!$A$2:$O8832,8,FALSE)</f>
        <v>Si</v>
      </c>
      <c r="K17" s="93" t="str">
        <f>VLOOKUP(E17,VIP!$A$2:$O12406,6,0)</f>
        <v>NO</v>
      </c>
      <c r="L17" s="95" t="s">
        <v>2434</v>
      </c>
      <c r="M17" s="127" t="s">
        <v>2516</v>
      </c>
      <c r="N17" s="127" t="s">
        <v>2508</v>
      </c>
      <c r="O17" s="93" t="s">
        <v>2524</v>
      </c>
      <c r="P17" s="126" t="s">
        <v>2523</v>
      </c>
      <c r="Q17" s="126" t="s">
        <v>2434</v>
      </c>
    </row>
    <row r="18" spans="1:17" s="98" customFormat="1" ht="18" x14ac:dyDescent="0.25">
      <c r="A18" s="93" t="str">
        <f>VLOOKUP(E18,'LISTADO ATM'!$A$2:$C$901,3,0)</f>
        <v>DISTRITO NACIONAL</v>
      </c>
      <c r="B18" s="107">
        <v>335824658</v>
      </c>
      <c r="C18" s="94">
        <v>44272.435196759259</v>
      </c>
      <c r="D18" s="93" t="s">
        <v>2500</v>
      </c>
      <c r="E18" s="102">
        <v>706</v>
      </c>
      <c r="F18" s="93" t="str">
        <f>VLOOKUP(E18,VIP!$A$2:$O11995,2,0)</f>
        <v>DRBR706</v>
      </c>
      <c r="G18" s="93" t="str">
        <f>VLOOKUP(E18,'LISTADO ATM'!$A$2:$B$900,2,0)</f>
        <v xml:space="preserve">ATM S/M Pristine </v>
      </c>
      <c r="H18" s="93" t="str">
        <f>VLOOKUP(E18,VIP!$A$2:$O16916,7,FALSE)</f>
        <v>Si</v>
      </c>
      <c r="I18" s="93" t="str">
        <f>VLOOKUP(E18,VIP!$A$2:$O8881,8,FALSE)</f>
        <v>Si</v>
      </c>
      <c r="J18" s="93" t="str">
        <f>VLOOKUP(E18,VIP!$A$2:$O8831,8,FALSE)</f>
        <v>Si</v>
      </c>
      <c r="K18" s="93" t="str">
        <f>VLOOKUP(E18,VIP!$A$2:$O12405,6,0)</f>
        <v>NO</v>
      </c>
      <c r="L18" s="95" t="s">
        <v>2434</v>
      </c>
      <c r="M18" s="127" t="s">
        <v>2516</v>
      </c>
      <c r="N18" s="127" t="s">
        <v>2508</v>
      </c>
      <c r="O18" s="93" t="s">
        <v>2524</v>
      </c>
      <c r="P18" s="126" t="s">
        <v>2523</v>
      </c>
      <c r="Q18" s="126" t="s">
        <v>2434</v>
      </c>
    </row>
    <row r="19" spans="1:17" s="98" customFormat="1" ht="18" x14ac:dyDescent="0.25">
      <c r="A19" s="93" t="str">
        <f>VLOOKUP(E19,'LISTADO ATM'!$A$2:$C$901,3,0)</f>
        <v>SUR</v>
      </c>
      <c r="B19" s="107">
        <v>335824983</v>
      </c>
      <c r="C19" s="94">
        <v>44272.520115740743</v>
      </c>
      <c r="D19" s="93" t="s">
        <v>2500</v>
      </c>
      <c r="E19" s="102">
        <v>873</v>
      </c>
      <c r="F19" s="93" t="str">
        <f>VLOOKUP(E19,VIP!$A$2:$O11997,2,0)</f>
        <v>DRBR873</v>
      </c>
      <c r="G19" s="93" t="str">
        <f>VLOOKUP(E19,'LISTADO ATM'!$A$2:$B$900,2,0)</f>
        <v xml:space="preserve">ATM Centro de Caja San Cristóbal II </v>
      </c>
      <c r="H19" s="93" t="str">
        <f>VLOOKUP(E19,VIP!$A$2:$O16918,7,FALSE)</f>
        <v>Si</v>
      </c>
      <c r="I19" s="93" t="str">
        <f>VLOOKUP(E19,VIP!$A$2:$O8883,8,FALSE)</f>
        <v>Si</v>
      </c>
      <c r="J19" s="93" t="str">
        <f>VLOOKUP(E19,VIP!$A$2:$O8833,8,FALSE)</f>
        <v>Si</v>
      </c>
      <c r="K19" s="93" t="str">
        <f>VLOOKUP(E19,VIP!$A$2:$O12407,6,0)</f>
        <v>SI</v>
      </c>
      <c r="L19" s="95" t="s">
        <v>2434</v>
      </c>
      <c r="M19" s="127" t="s">
        <v>2516</v>
      </c>
      <c r="N19" s="127" t="s">
        <v>2508</v>
      </c>
      <c r="O19" s="93" t="s">
        <v>2524</v>
      </c>
      <c r="P19" s="126" t="s">
        <v>2523</v>
      </c>
      <c r="Q19" s="126" t="s">
        <v>2434</v>
      </c>
    </row>
    <row r="20" spans="1:17" s="98" customFormat="1" ht="18" x14ac:dyDescent="0.25">
      <c r="A20" s="93" t="str">
        <f>VLOOKUP(E20,'LISTADO ATM'!$A$2:$C$901,3,0)</f>
        <v>DISTRITO NACIONAL</v>
      </c>
      <c r="B20" s="107">
        <v>335825222</v>
      </c>
      <c r="C20" s="94">
        <v>44272.630578703705</v>
      </c>
      <c r="D20" s="93" t="s">
        <v>2500</v>
      </c>
      <c r="E20" s="102">
        <v>717</v>
      </c>
      <c r="F20" s="93" t="str">
        <f>VLOOKUP(E20,VIP!$A$2:$O12029,2,0)</f>
        <v>DRBR24K</v>
      </c>
      <c r="G20" s="93" t="str">
        <f>VLOOKUP(E20,'LISTADO ATM'!$A$2:$B$900,2,0)</f>
        <v xml:space="preserve">ATM Oficina Los Alcarrizos </v>
      </c>
      <c r="H20" s="93" t="str">
        <f>VLOOKUP(E20,VIP!$A$2:$O16950,7,FALSE)</f>
        <v>Si</v>
      </c>
      <c r="I20" s="93" t="str">
        <f>VLOOKUP(E20,VIP!$A$2:$O8915,8,FALSE)</f>
        <v>Si</v>
      </c>
      <c r="J20" s="93" t="str">
        <f>VLOOKUP(E20,VIP!$A$2:$O8865,8,FALSE)</f>
        <v>Si</v>
      </c>
      <c r="K20" s="93" t="str">
        <f>VLOOKUP(E20,VIP!$A$2:$O12439,6,0)</f>
        <v>SI</v>
      </c>
      <c r="L20" s="95" t="s">
        <v>2434</v>
      </c>
      <c r="M20" s="127" t="s">
        <v>2516</v>
      </c>
      <c r="N20" s="127" t="s">
        <v>2508</v>
      </c>
      <c r="O20" s="93" t="s">
        <v>2524</v>
      </c>
      <c r="P20" s="126" t="s">
        <v>2523</v>
      </c>
      <c r="Q20" s="126" t="s">
        <v>2434</v>
      </c>
    </row>
    <row r="21" spans="1:17" s="98" customFormat="1" ht="18" x14ac:dyDescent="0.25">
      <c r="A21" s="93" t="str">
        <f>VLOOKUP(E21,'LISTADO ATM'!$A$2:$C$901,3,0)</f>
        <v>DISTRITO NACIONAL</v>
      </c>
      <c r="B21" s="107">
        <v>335825225</v>
      </c>
      <c r="C21" s="94">
        <v>44272.630949074075</v>
      </c>
      <c r="D21" s="93" t="s">
        <v>2500</v>
      </c>
      <c r="E21" s="102">
        <v>710</v>
      </c>
      <c r="F21" s="93" t="str">
        <f>VLOOKUP(E21,VIP!$A$2:$O12028,2,0)</f>
        <v>DRBR506</v>
      </c>
      <c r="G21" s="93" t="str">
        <f>VLOOKUP(E21,'LISTADO ATM'!$A$2:$B$900,2,0)</f>
        <v xml:space="preserve">ATM S/M Soberano </v>
      </c>
      <c r="H21" s="93" t="str">
        <f>VLOOKUP(E21,VIP!$A$2:$O16949,7,FALSE)</f>
        <v>Si</v>
      </c>
      <c r="I21" s="93" t="str">
        <f>VLOOKUP(E21,VIP!$A$2:$O8914,8,FALSE)</f>
        <v>Si</v>
      </c>
      <c r="J21" s="93" t="str">
        <f>VLOOKUP(E21,VIP!$A$2:$O8864,8,FALSE)</f>
        <v>Si</v>
      </c>
      <c r="K21" s="93" t="str">
        <f>VLOOKUP(E21,VIP!$A$2:$O12438,6,0)</f>
        <v>NO</v>
      </c>
      <c r="L21" s="95" t="s">
        <v>2434</v>
      </c>
      <c r="M21" s="127" t="s">
        <v>2516</v>
      </c>
      <c r="N21" s="127" t="s">
        <v>2508</v>
      </c>
      <c r="O21" s="93" t="s">
        <v>2524</v>
      </c>
      <c r="P21" s="126" t="s">
        <v>2523</v>
      </c>
      <c r="Q21" s="126" t="s">
        <v>2434</v>
      </c>
    </row>
    <row r="22" spans="1:17" s="98" customFormat="1" ht="18" x14ac:dyDescent="0.25">
      <c r="A22" s="93" t="str">
        <f>VLOOKUP(E22,'LISTADO ATM'!$A$2:$C$901,3,0)</f>
        <v>NORTE</v>
      </c>
      <c r="B22" s="107">
        <v>335825227</v>
      </c>
      <c r="C22" s="94">
        <v>44272.631423611114</v>
      </c>
      <c r="D22" s="93" t="s">
        <v>2500</v>
      </c>
      <c r="E22" s="102">
        <v>731</v>
      </c>
      <c r="F22" s="93" t="str">
        <f>VLOOKUP(E22,VIP!$A$2:$O12027,2,0)</f>
        <v>DRBR311</v>
      </c>
      <c r="G22" s="93" t="str">
        <f>VLOOKUP(E22,'LISTADO ATM'!$A$2:$B$900,2,0)</f>
        <v xml:space="preserve">ATM UNP Villa González </v>
      </c>
      <c r="H22" s="93" t="str">
        <f>VLOOKUP(E22,VIP!$A$2:$O16948,7,FALSE)</f>
        <v>Si</v>
      </c>
      <c r="I22" s="93" t="str">
        <f>VLOOKUP(E22,VIP!$A$2:$O8913,8,FALSE)</f>
        <v>Si</v>
      </c>
      <c r="J22" s="93" t="str">
        <f>VLOOKUP(E22,VIP!$A$2:$O8863,8,FALSE)</f>
        <v>Si</v>
      </c>
      <c r="K22" s="93" t="str">
        <f>VLOOKUP(E22,VIP!$A$2:$O12437,6,0)</f>
        <v>NO</v>
      </c>
      <c r="L22" s="95" t="s">
        <v>2434</v>
      </c>
      <c r="M22" s="127" t="s">
        <v>2516</v>
      </c>
      <c r="N22" s="127" t="s">
        <v>2508</v>
      </c>
      <c r="O22" s="93" t="s">
        <v>2524</v>
      </c>
      <c r="P22" s="126" t="s">
        <v>2523</v>
      </c>
      <c r="Q22" s="126" t="s">
        <v>2434</v>
      </c>
    </row>
    <row r="23" spans="1:17" s="98" customFormat="1" ht="18" x14ac:dyDescent="0.25">
      <c r="A23" s="93" t="str">
        <f>VLOOKUP(E23,'LISTADO ATM'!$A$2:$C$901,3,0)</f>
        <v>NORTE</v>
      </c>
      <c r="B23" s="107">
        <v>335825231</v>
      </c>
      <c r="C23" s="94">
        <v>44272.63208333333</v>
      </c>
      <c r="D23" s="93" t="s">
        <v>2500</v>
      </c>
      <c r="E23" s="102">
        <v>643</v>
      </c>
      <c r="F23" s="93" t="str">
        <f>VLOOKUP(E23,VIP!$A$2:$O12026,2,0)</f>
        <v>DRBR127</v>
      </c>
      <c r="G23" s="93" t="str">
        <f>VLOOKUP(E23,'LISTADO ATM'!$A$2:$B$900,2,0)</f>
        <v xml:space="preserve">ATM Oficina Valerio </v>
      </c>
      <c r="H23" s="93" t="str">
        <f>VLOOKUP(E23,VIP!$A$2:$O16947,7,FALSE)</f>
        <v>Si</v>
      </c>
      <c r="I23" s="93" t="str">
        <f>VLOOKUP(E23,VIP!$A$2:$O8912,8,FALSE)</f>
        <v>No</v>
      </c>
      <c r="J23" s="93" t="str">
        <f>VLOOKUP(E23,VIP!$A$2:$O8862,8,FALSE)</f>
        <v>No</v>
      </c>
      <c r="K23" s="93" t="str">
        <f>VLOOKUP(E23,VIP!$A$2:$O12436,6,0)</f>
        <v>NO</v>
      </c>
      <c r="L23" s="95" t="s">
        <v>2434</v>
      </c>
      <c r="M23" s="127" t="s">
        <v>2516</v>
      </c>
      <c r="N23" s="127" t="s">
        <v>2508</v>
      </c>
      <c r="O23" s="93" t="s">
        <v>2524</v>
      </c>
      <c r="P23" s="126" t="s">
        <v>2523</v>
      </c>
      <c r="Q23" s="126" t="s">
        <v>2434</v>
      </c>
    </row>
    <row r="24" spans="1:17" s="98" customFormat="1" ht="18" x14ac:dyDescent="0.25">
      <c r="A24" s="93" t="str">
        <f>VLOOKUP(E24,'LISTADO ATM'!$A$2:$C$901,3,0)</f>
        <v>DISTRITO NACIONAL</v>
      </c>
      <c r="B24" s="107">
        <v>335824232</v>
      </c>
      <c r="C24" s="94">
        <v>44272.341099537036</v>
      </c>
      <c r="D24" s="93" t="s">
        <v>2189</v>
      </c>
      <c r="E24" s="102">
        <v>708</v>
      </c>
      <c r="F24" s="93" t="str">
        <f>VLOOKUP(E24,VIP!$A$2:$O12007,2,0)</f>
        <v>DRBR505</v>
      </c>
      <c r="G24" s="93" t="str">
        <f>VLOOKUP(E24,'LISTADO ATM'!$A$2:$B$900,2,0)</f>
        <v xml:space="preserve">ATM El Vestir De Hoy </v>
      </c>
      <c r="H24" s="93" t="str">
        <f>VLOOKUP(E24,VIP!$A$2:$O16928,7,FALSE)</f>
        <v>Si</v>
      </c>
      <c r="I24" s="93" t="str">
        <f>VLOOKUP(E24,VIP!$A$2:$O8893,8,FALSE)</f>
        <v>Si</v>
      </c>
      <c r="J24" s="93" t="str">
        <f>VLOOKUP(E24,VIP!$A$2:$O8843,8,FALSE)</f>
        <v>Si</v>
      </c>
      <c r="K24" s="93" t="str">
        <f>VLOOKUP(E24,VIP!$A$2:$O12417,6,0)</f>
        <v>NO</v>
      </c>
      <c r="L24" s="95" t="s">
        <v>2440</v>
      </c>
      <c r="M24" s="96" t="s">
        <v>2469</v>
      </c>
      <c r="N24" s="96" t="s">
        <v>2476</v>
      </c>
      <c r="O24" s="93" t="s">
        <v>2478</v>
      </c>
      <c r="P24" s="97" t="s">
        <v>2518</v>
      </c>
      <c r="Q24" s="97" t="s">
        <v>2440</v>
      </c>
    </row>
    <row r="25" spans="1:17" s="98" customFormat="1" ht="18" x14ac:dyDescent="0.25">
      <c r="A25" s="93" t="str">
        <f>VLOOKUP(E25,'LISTADO ATM'!$A$2:$C$901,3,0)</f>
        <v>DISTRITO NACIONAL</v>
      </c>
      <c r="B25" s="107">
        <v>335824149</v>
      </c>
      <c r="C25" s="94">
        <v>44271.837337962963</v>
      </c>
      <c r="D25" s="93" t="s">
        <v>2472</v>
      </c>
      <c r="E25" s="102">
        <v>394</v>
      </c>
      <c r="F25" s="93" t="str">
        <f>VLOOKUP(E25,VIP!$A$2:$O11997,2,0)</f>
        <v>DRBR394</v>
      </c>
      <c r="G25" s="93" t="str">
        <f>VLOOKUP(E25,'LISTADO ATM'!$A$2:$B$900,2,0)</f>
        <v xml:space="preserve">ATM Multicentro La Sirena Luperón </v>
      </c>
      <c r="H25" s="93" t="str">
        <f>VLOOKUP(E25,VIP!$A$2:$O16918,7,FALSE)</f>
        <v>Si</v>
      </c>
      <c r="I25" s="93" t="str">
        <f>VLOOKUP(E25,VIP!$A$2:$O8883,8,FALSE)</f>
        <v>Si</v>
      </c>
      <c r="J25" s="93" t="str">
        <f>VLOOKUP(E25,VIP!$A$2:$O8833,8,FALSE)</f>
        <v>Si</v>
      </c>
      <c r="K25" s="93" t="str">
        <f>VLOOKUP(E25,VIP!$A$2:$O12407,6,0)</f>
        <v>NO</v>
      </c>
      <c r="L25" s="95" t="s">
        <v>2430</v>
      </c>
      <c r="M25" s="127" t="s">
        <v>2516</v>
      </c>
      <c r="N25" s="96" t="s">
        <v>2476</v>
      </c>
      <c r="O25" s="93" t="s">
        <v>2477</v>
      </c>
      <c r="P25" s="117"/>
      <c r="Q25" s="126">
        <v>44269.557638888888</v>
      </c>
    </row>
    <row r="26" spans="1:17" s="98" customFormat="1" ht="18" x14ac:dyDescent="0.25">
      <c r="A26" s="93" t="str">
        <f>VLOOKUP(E26,'LISTADO ATM'!$A$2:$C$901,3,0)</f>
        <v>ESTE</v>
      </c>
      <c r="B26" s="107">
        <v>335824171</v>
      </c>
      <c r="C26" s="94">
        <v>44272.051782407405</v>
      </c>
      <c r="D26" s="93" t="s">
        <v>2472</v>
      </c>
      <c r="E26" s="102">
        <v>651</v>
      </c>
      <c r="F26" s="93" t="str">
        <f>VLOOKUP(E26,VIP!$A$2:$O11993,2,0)</f>
        <v>DRBR651</v>
      </c>
      <c r="G26" s="93" t="str">
        <f>VLOOKUP(E26,'LISTADO ATM'!$A$2:$B$900,2,0)</f>
        <v>ATM Eco Petroleo Romana</v>
      </c>
      <c r="H26" s="93" t="str">
        <f>VLOOKUP(E26,VIP!$A$2:$O16914,7,FALSE)</f>
        <v>Si</v>
      </c>
      <c r="I26" s="93" t="str">
        <f>VLOOKUP(E26,VIP!$A$2:$O8879,8,FALSE)</f>
        <v>Si</v>
      </c>
      <c r="J26" s="93" t="str">
        <f>VLOOKUP(E26,VIP!$A$2:$O8829,8,FALSE)</f>
        <v>Si</v>
      </c>
      <c r="K26" s="93" t="str">
        <f>VLOOKUP(E26,VIP!$A$2:$O12403,6,0)</f>
        <v>NO</v>
      </c>
      <c r="L26" s="95" t="s">
        <v>2430</v>
      </c>
      <c r="M26" s="127" t="s">
        <v>2516</v>
      </c>
      <c r="N26" s="96" t="s">
        <v>2476</v>
      </c>
      <c r="O26" s="93" t="s">
        <v>2477</v>
      </c>
      <c r="P26" s="117"/>
      <c r="Q26" s="126">
        <v>44269.640277777777</v>
      </c>
    </row>
    <row r="27" spans="1:17" s="98" customFormat="1" ht="18" x14ac:dyDescent="0.25">
      <c r="A27" s="93" t="str">
        <f>VLOOKUP(E27,'LISTADO ATM'!$A$2:$C$901,3,0)</f>
        <v>ESTE</v>
      </c>
      <c r="B27" s="107">
        <v>335823788</v>
      </c>
      <c r="C27" s="94">
        <v>44271.634953703702</v>
      </c>
      <c r="D27" s="93" t="s">
        <v>2472</v>
      </c>
      <c r="E27" s="102">
        <v>386</v>
      </c>
      <c r="F27" s="93" t="str">
        <f>VLOOKUP(E27,VIP!$A$2:$O11938,2,0)</f>
        <v>DRBR386</v>
      </c>
      <c r="G27" s="93" t="str">
        <f>VLOOKUP(E27,'LISTADO ATM'!$A$2:$B$900,2,0)</f>
        <v xml:space="preserve">ATM Plaza Verón II </v>
      </c>
      <c r="H27" s="93" t="str">
        <f>VLOOKUP(E27,VIP!$A$2:$O16859,7,FALSE)</f>
        <v>Si</v>
      </c>
      <c r="I27" s="93" t="str">
        <f>VLOOKUP(E27,VIP!$A$2:$O8824,8,FALSE)</f>
        <v>Si</v>
      </c>
      <c r="J27" s="93" t="str">
        <f>VLOOKUP(E27,VIP!$A$2:$O8774,8,FALSE)</f>
        <v>Si</v>
      </c>
      <c r="K27" s="93" t="str">
        <f>VLOOKUP(E27,VIP!$A$2:$O12348,6,0)</f>
        <v>NO</v>
      </c>
      <c r="L27" s="95" t="s">
        <v>2430</v>
      </c>
      <c r="M27" s="127" t="s">
        <v>2516</v>
      </c>
      <c r="N27" s="96" t="s">
        <v>2476</v>
      </c>
      <c r="O27" s="93" t="s">
        <v>2477</v>
      </c>
      <c r="P27" s="117"/>
      <c r="Q27" s="126">
        <v>44269.643055555556</v>
      </c>
    </row>
    <row r="28" spans="1:17" s="98" customFormat="1" ht="18" x14ac:dyDescent="0.25">
      <c r="A28" s="93" t="str">
        <f>VLOOKUP(E28,'LISTADO ATM'!$A$2:$C$901,3,0)</f>
        <v>DISTRITO NACIONAL</v>
      </c>
      <c r="B28" s="107">
        <v>335824032</v>
      </c>
      <c r="C28" s="94">
        <v>44271.708356481482</v>
      </c>
      <c r="D28" s="93" t="s">
        <v>2472</v>
      </c>
      <c r="E28" s="102">
        <v>958</v>
      </c>
      <c r="F28" s="93" t="str">
        <f>VLOOKUP(E28,VIP!$A$2:$O12000,2,0)</f>
        <v>DRBR958</v>
      </c>
      <c r="G28" s="93" t="str">
        <f>VLOOKUP(E28,'LISTADO ATM'!$A$2:$B$900,2,0)</f>
        <v xml:space="preserve">ATM Olé Aut. San Isidro </v>
      </c>
      <c r="H28" s="93" t="str">
        <f>VLOOKUP(E28,VIP!$A$2:$O16921,7,FALSE)</f>
        <v>Si</v>
      </c>
      <c r="I28" s="93" t="str">
        <f>VLOOKUP(E28,VIP!$A$2:$O8886,8,FALSE)</f>
        <v>Si</v>
      </c>
      <c r="J28" s="93" t="str">
        <f>VLOOKUP(E28,VIP!$A$2:$O8836,8,FALSE)</f>
        <v>Si</v>
      </c>
      <c r="K28" s="93" t="str">
        <f>VLOOKUP(E28,VIP!$A$2:$O12410,6,0)</f>
        <v>NO</v>
      </c>
      <c r="L28" s="95" t="s">
        <v>2430</v>
      </c>
      <c r="M28" s="127" t="s">
        <v>2516</v>
      </c>
      <c r="N28" s="96" t="s">
        <v>2476</v>
      </c>
      <c r="O28" s="93" t="s">
        <v>2477</v>
      </c>
      <c r="P28" s="117"/>
      <c r="Q28" s="126">
        <v>44269.645833333336</v>
      </c>
    </row>
    <row r="29" spans="1:17" s="98" customFormat="1" ht="18" x14ac:dyDescent="0.25">
      <c r="A29" s="93" t="str">
        <f>VLOOKUP(E29,'LISTADO ATM'!$A$2:$C$901,3,0)</f>
        <v>SUR</v>
      </c>
      <c r="B29" s="107">
        <v>335824151</v>
      </c>
      <c r="C29" s="94">
        <v>44271.840937499997</v>
      </c>
      <c r="D29" s="93" t="s">
        <v>2472</v>
      </c>
      <c r="E29" s="102">
        <v>249</v>
      </c>
      <c r="F29" s="93" t="str">
        <f>VLOOKUP(E29,VIP!$A$2:$O11995,2,0)</f>
        <v>DRBR249</v>
      </c>
      <c r="G29" s="93" t="str">
        <f>VLOOKUP(E29,'LISTADO ATM'!$A$2:$B$900,2,0)</f>
        <v xml:space="preserve">ATM Banco Agrícola Neiba </v>
      </c>
      <c r="H29" s="93" t="str">
        <f>VLOOKUP(E29,VIP!$A$2:$O16916,7,FALSE)</f>
        <v>Si</v>
      </c>
      <c r="I29" s="93" t="str">
        <f>VLOOKUP(E29,VIP!$A$2:$O8881,8,FALSE)</f>
        <v>Si</v>
      </c>
      <c r="J29" s="93" t="str">
        <f>VLOOKUP(E29,VIP!$A$2:$O8831,8,FALSE)</f>
        <v>Si</v>
      </c>
      <c r="K29" s="93" t="str">
        <f>VLOOKUP(E29,VIP!$A$2:$O12405,6,0)</f>
        <v>NO</v>
      </c>
      <c r="L29" s="95" t="s">
        <v>2430</v>
      </c>
      <c r="M29" s="127" t="s">
        <v>2516</v>
      </c>
      <c r="N29" s="96" t="s">
        <v>2476</v>
      </c>
      <c r="O29" s="93" t="s">
        <v>2477</v>
      </c>
      <c r="P29" s="117"/>
      <c r="Q29" s="126">
        <v>44269.646527777775</v>
      </c>
    </row>
    <row r="30" spans="1:17" s="98" customFormat="1" ht="18" x14ac:dyDescent="0.25">
      <c r="A30" s="93" t="str">
        <f>VLOOKUP(E30,'LISTADO ATM'!$A$2:$C$901,3,0)</f>
        <v>ESTE</v>
      </c>
      <c r="B30" s="107">
        <v>335823989</v>
      </c>
      <c r="C30" s="94">
        <v>44271.697627314818</v>
      </c>
      <c r="D30" s="93" t="s">
        <v>2472</v>
      </c>
      <c r="E30" s="102">
        <v>838</v>
      </c>
      <c r="F30" s="93" t="str">
        <f>VLOOKUP(E30,VIP!$A$2:$O12004,2,0)</f>
        <v>DRBR838</v>
      </c>
      <c r="G30" s="93" t="str">
        <f>VLOOKUP(E30,'LISTADO ATM'!$A$2:$B$900,2,0)</f>
        <v xml:space="preserve">ATM UNP Consuelo </v>
      </c>
      <c r="H30" s="93" t="str">
        <f>VLOOKUP(E30,VIP!$A$2:$O16925,7,FALSE)</f>
        <v>Si</v>
      </c>
      <c r="I30" s="93" t="str">
        <f>VLOOKUP(E30,VIP!$A$2:$O8890,8,FALSE)</f>
        <v>Si</v>
      </c>
      <c r="J30" s="93" t="str">
        <f>VLOOKUP(E30,VIP!$A$2:$O8840,8,FALSE)</f>
        <v>Si</v>
      </c>
      <c r="K30" s="93" t="str">
        <f>VLOOKUP(E30,VIP!$A$2:$O12414,6,0)</f>
        <v>NO</v>
      </c>
      <c r="L30" s="95" t="s">
        <v>2430</v>
      </c>
      <c r="M30" s="127" t="s">
        <v>2516</v>
      </c>
      <c r="N30" s="96" t="s">
        <v>2476</v>
      </c>
      <c r="O30" s="93" t="s">
        <v>2477</v>
      </c>
      <c r="P30" s="117"/>
      <c r="Q30" s="126">
        <v>44269.648611111108</v>
      </c>
    </row>
    <row r="31" spans="1:17" s="98" customFormat="1" ht="18" x14ac:dyDescent="0.25">
      <c r="A31" s="93" t="str">
        <f>VLOOKUP(E31,'LISTADO ATM'!$A$2:$C$901,3,0)</f>
        <v>DISTRITO NACIONAL</v>
      </c>
      <c r="B31" s="107">
        <v>335824147</v>
      </c>
      <c r="C31" s="94">
        <v>44271.834490740737</v>
      </c>
      <c r="D31" s="93" t="s">
        <v>2472</v>
      </c>
      <c r="E31" s="102">
        <v>889</v>
      </c>
      <c r="F31" s="93" t="str">
        <f>VLOOKUP(E31,VIP!$A$2:$O11999,2,0)</f>
        <v>DRBR889</v>
      </c>
      <c r="G31" s="93" t="str">
        <f>VLOOKUP(E31,'LISTADO ATM'!$A$2:$B$900,2,0)</f>
        <v>ATM Oficina Plaza Lama Máximo Gómez II</v>
      </c>
      <c r="H31" s="93" t="str">
        <f>VLOOKUP(E31,VIP!$A$2:$O16920,7,FALSE)</f>
        <v>Si</v>
      </c>
      <c r="I31" s="93" t="str">
        <f>VLOOKUP(E31,VIP!$A$2:$O8885,8,FALSE)</f>
        <v>Si</v>
      </c>
      <c r="J31" s="93" t="str">
        <f>VLOOKUP(E31,VIP!$A$2:$O8835,8,FALSE)</f>
        <v>Si</v>
      </c>
      <c r="K31" s="93" t="str">
        <f>VLOOKUP(E31,VIP!$A$2:$O12409,6,0)</f>
        <v>NO</v>
      </c>
      <c r="L31" s="95" t="s">
        <v>2430</v>
      </c>
      <c r="M31" s="127" t="s">
        <v>2516</v>
      </c>
      <c r="N31" s="96" t="s">
        <v>2476</v>
      </c>
      <c r="O31" s="93" t="s">
        <v>2477</v>
      </c>
      <c r="P31" s="117"/>
      <c r="Q31" s="126">
        <v>44269.649305555555</v>
      </c>
    </row>
    <row r="32" spans="1:17" s="98" customFormat="1" ht="18" x14ac:dyDescent="0.25">
      <c r="A32" s="93" t="str">
        <f>VLOOKUP(E32,'LISTADO ATM'!$A$2:$C$901,3,0)</f>
        <v>DISTRITO NACIONAL</v>
      </c>
      <c r="B32" s="107">
        <v>335824635</v>
      </c>
      <c r="C32" s="94">
        <v>44272.427233796298</v>
      </c>
      <c r="D32" s="93" t="s">
        <v>2472</v>
      </c>
      <c r="E32" s="102">
        <v>298</v>
      </c>
      <c r="F32" s="93" t="str">
        <f>VLOOKUP(E32,VIP!$A$2:$O11992,2,0)</f>
        <v>DRBR298</v>
      </c>
      <c r="G32" s="93" t="str">
        <f>VLOOKUP(E32,'LISTADO ATM'!$A$2:$B$900,2,0)</f>
        <v xml:space="preserve">ATM S/M Aprezio Engombe </v>
      </c>
      <c r="H32" s="93" t="str">
        <f>VLOOKUP(E32,VIP!$A$2:$O16913,7,FALSE)</f>
        <v>Si</v>
      </c>
      <c r="I32" s="93" t="str">
        <f>VLOOKUP(E32,VIP!$A$2:$O8878,8,FALSE)</f>
        <v>Si</v>
      </c>
      <c r="J32" s="93" t="str">
        <f>VLOOKUP(E32,VIP!$A$2:$O8828,8,FALSE)</f>
        <v>Si</v>
      </c>
      <c r="K32" s="93" t="str">
        <f>VLOOKUP(E32,VIP!$A$2:$O12402,6,0)</f>
        <v>NO</v>
      </c>
      <c r="L32" s="95" t="s">
        <v>2430</v>
      </c>
      <c r="M32" s="127" t="s">
        <v>2516</v>
      </c>
      <c r="N32" s="96" t="s">
        <v>2476</v>
      </c>
      <c r="O32" s="93" t="s">
        <v>2477</v>
      </c>
      <c r="P32" s="117"/>
      <c r="Q32" s="126">
        <v>44269.649305555555</v>
      </c>
    </row>
    <row r="33" spans="1:17" s="98" customFormat="1" ht="18" x14ac:dyDescent="0.25">
      <c r="A33" s="93" t="str">
        <f>VLOOKUP(E33,'LISTADO ATM'!$A$2:$C$901,3,0)</f>
        <v>NORTE</v>
      </c>
      <c r="B33" s="107">
        <v>335824651</v>
      </c>
      <c r="C33" s="94">
        <v>44272.431388888886</v>
      </c>
      <c r="D33" s="93" t="s">
        <v>2506</v>
      </c>
      <c r="E33" s="102">
        <v>198</v>
      </c>
      <c r="F33" s="93" t="str">
        <f>VLOOKUP(E33,VIP!$A$2:$O11996,2,0)</f>
        <v>DRBR198</v>
      </c>
      <c r="G33" s="93" t="str">
        <f>VLOOKUP(E33,'LISTADO ATM'!$A$2:$B$900,2,0)</f>
        <v xml:space="preserve">ATM Almacenes El Encanto  (Santiago) </v>
      </c>
      <c r="H33" s="93" t="str">
        <f>VLOOKUP(E33,VIP!$A$2:$O16917,7,FALSE)</f>
        <v>NO</v>
      </c>
      <c r="I33" s="93" t="str">
        <f>VLOOKUP(E33,VIP!$A$2:$O8882,8,FALSE)</f>
        <v>NO</v>
      </c>
      <c r="J33" s="93" t="str">
        <f>VLOOKUP(E33,VIP!$A$2:$O8832,8,FALSE)</f>
        <v>NO</v>
      </c>
      <c r="K33" s="93" t="str">
        <f>VLOOKUP(E33,VIP!$A$2:$O12406,6,0)</f>
        <v>NO</v>
      </c>
      <c r="L33" s="95" t="s">
        <v>2430</v>
      </c>
      <c r="M33" s="127" t="s">
        <v>2516</v>
      </c>
      <c r="N33" s="96" t="s">
        <v>2476</v>
      </c>
      <c r="O33" s="93" t="s">
        <v>2507</v>
      </c>
      <c r="P33" s="117"/>
      <c r="Q33" s="126">
        <v>44269.65</v>
      </c>
    </row>
    <row r="34" spans="1:17" s="98" customFormat="1" ht="18" x14ac:dyDescent="0.25">
      <c r="A34" s="93" t="str">
        <f>VLOOKUP(E34,'LISTADO ATM'!$A$2:$C$901,3,0)</f>
        <v>DISTRITO NACIONAL</v>
      </c>
      <c r="B34" s="107">
        <v>335824599</v>
      </c>
      <c r="C34" s="94">
        <v>44272.417268518519</v>
      </c>
      <c r="D34" s="93" t="s">
        <v>2472</v>
      </c>
      <c r="E34" s="102">
        <v>539</v>
      </c>
      <c r="F34" s="93" t="str">
        <f>VLOOKUP(E34,VIP!$A$2:$O11997,2,0)</f>
        <v>DRBR539</v>
      </c>
      <c r="G34" s="93" t="str">
        <f>VLOOKUP(E34,'LISTADO ATM'!$A$2:$B$900,2,0)</f>
        <v>ATM S/M La Cadena Los Proceres</v>
      </c>
      <c r="H34" s="93" t="str">
        <f>VLOOKUP(E34,VIP!$A$2:$O16918,7,FALSE)</f>
        <v>Si</v>
      </c>
      <c r="I34" s="93" t="str">
        <f>VLOOKUP(E34,VIP!$A$2:$O8883,8,FALSE)</f>
        <v>Si</v>
      </c>
      <c r="J34" s="93" t="str">
        <f>VLOOKUP(E34,VIP!$A$2:$O8833,8,FALSE)</f>
        <v>Si</v>
      </c>
      <c r="K34" s="93" t="str">
        <f>VLOOKUP(E34,VIP!$A$2:$O12407,6,0)</f>
        <v>NO</v>
      </c>
      <c r="L34" s="95" t="s">
        <v>2430</v>
      </c>
      <c r="M34" s="127" t="s">
        <v>2516</v>
      </c>
      <c r="N34" s="96" t="s">
        <v>2476</v>
      </c>
      <c r="O34" s="93" t="s">
        <v>2477</v>
      </c>
      <c r="P34" s="117"/>
      <c r="Q34" s="126">
        <v>44269.652777777781</v>
      </c>
    </row>
    <row r="35" spans="1:17" s="98" customFormat="1" ht="18" x14ac:dyDescent="0.25">
      <c r="A35" s="93" t="str">
        <f>VLOOKUP(E35,'LISTADO ATM'!$A$2:$C$901,3,0)</f>
        <v>NORTE</v>
      </c>
      <c r="B35" s="107">
        <v>335824146</v>
      </c>
      <c r="C35" s="94">
        <v>44271.826851851853</v>
      </c>
      <c r="D35" s="93" t="s">
        <v>2190</v>
      </c>
      <c r="E35" s="102">
        <v>511</v>
      </c>
      <c r="F35" s="93" t="str">
        <f>VLOOKUP(E35,VIP!$A$2:$O12000,2,0)</f>
        <v>DRBR511</v>
      </c>
      <c r="G35" s="93" t="str">
        <f>VLOOKUP(E35,'LISTADO ATM'!$A$2:$B$900,2,0)</f>
        <v xml:space="preserve">ATM UNP Río San Juan (Nagua) </v>
      </c>
      <c r="H35" s="93" t="str">
        <f>VLOOKUP(E35,VIP!$A$2:$O16921,7,FALSE)</f>
        <v>Si</v>
      </c>
      <c r="I35" s="93" t="str">
        <f>VLOOKUP(E35,VIP!$A$2:$O8886,8,FALSE)</f>
        <v>Si</v>
      </c>
      <c r="J35" s="93" t="str">
        <f>VLOOKUP(E35,VIP!$A$2:$O8836,8,FALSE)</f>
        <v>Si</v>
      </c>
      <c r="K35" s="93" t="str">
        <f>VLOOKUP(E35,VIP!$A$2:$O12410,6,0)</f>
        <v>NO</v>
      </c>
      <c r="L35" s="95" t="s">
        <v>2492</v>
      </c>
      <c r="M35" s="127" t="s">
        <v>2516</v>
      </c>
      <c r="N35" s="127" t="s">
        <v>2508</v>
      </c>
      <c r="O35" s="93" t="s">
        <v>2512</v>
      </c>
      <c r="P35" s="117"/>
      <c r="Q35" s="126">
        <v>44272.356249999997</v>
      </c>
    </row>
    <row r="36" spans="1:17" s="98" customFormat="1" ht="18" x14ac:dyDescent="0.25">
      <c r="A36" s="93" t="str">
        <f>VLOOKUP(E36,'LISTADO ATM'!$A$2:$C$901,3,0)</f>
        <v>ESTE</v>
      </c>
      <c r="B36" s="107">
        <v>335824168</v>
      </c>
      <c r="C36" s="94">
        <v>44271.944027777776</v>
      </c>
      <c r="D36" s="93" t="s">
        <v>2189</v>
      </c>
      <c r="E36" s="102">
        <v>681</v>
      </c>
      <c r="F36" s="93" t="str">
        <f>VLOOKUP(E36,VIP!$A$2:$O11994,2,0)</f>
        <v>DRBR681</v>
      </c>
      <c r="G36" s="93" t="str">
        <f>VLOOKUP(E36,'LISTADO ATM'!$A$2:$B$900,2,0)</f>
        <v xml:space="preserve">ATM Hotel Royalton II </v>
      </c>
      <c r="H36" s="93" t="str">
        <f>VLOOKUP(E36,VIP!$A$2:$O16915,7,FALSE)</f>
        <v>Si</v>
      </c>
      <c r="I36" s="93" t="str">
        <f>VLOOKUP(E36,VIP!$A$2:$O8880,8,FALSE)</f>
        <v>Si</v>
      </c>
      <c r="J36" s="93" t="str">
        <f>VLOOKUP(E36,VIP!$A$2:$O8830,8,FALSE)</f>
        <v>Si</v>
      </c>
      <c r="K36" s="93" t="str">
        <f>VLOOKUP(E36,VIP!$A$2:$O12404,6,0)</f>
        <v>NO</v>
      </c>
      <c r="L36" s="95" t="s">
        <v>2492</v>
      </c>
      <c r="M36" s="127" t="s">
        <v>2516</v>
      </c>
      <c r="N36" s="127" t="s">
        <v>2508</v>
      </c>
      <c r="O36" s="93" t="s">
        <v>2478</v>
      </c>
      <c r="P36" s="117"/>
      <c r="Q36" s="126">
        <v>44272.371527777781</v>
      </c>
    </row>
    <row r="37" spans="1:17" s="98" customFormat="1" ht="18" x14ac:dyDescent="0.25">
      <c r="A37" s="93" t="str">
        <f>VLOOKUP(E37,'LISTADO ATM'!$A$2:$C$901,3,0)</f>
        <v>ESTE</v>
      </c>
      <c r="B37" s="107">
        <v>335823716</v>
      </c>
      <c r="C37" s="94">
        <v>44271.616273148145</v>
      </c>
      <c r="D37" s="93" t="s">
        <v>2500</v>
      </c>
      <c r="E37" s="102">
        <v>268</v>
      </c>
      <c r="F37" s="93" t="str">
        <f>VLOOKUP(E37,VIP!$A$2:$O11943,2,0)</f>
        <v>DRBR268</v>
      </c>
      <c r="G37" s="93" t="str">
        <f>VLOOKUP(E37,'LISTADO ATM'!$A$2:$B$900,2,0)</f>
        <v xml:space="preserve">ATM Autobanco La Altagracia (Higuey) </v>
      </c>
      <c r="H37" s="93" t="str">
        <f>VLOOKUP(E37,VIP!$A$2:$O16864,7,FALSE)</f>
        <v>Si</v>
      </c>
      <c r="I37" s="93" t="str">
        <f>VLOOKUP(E37,VIP!$A$2:$O8829,8,FALSE)</f>
        <v>Si</v>
      </c>
      <c r="J37" s="93" t="str">
        <f>VLOOKUP(E37,VIP!$A$2:$O8779,8,FALSE)</f>
        <v>Si</v>
      </c>
      <c r="K37" s="93" t="str">
        <f>VLOOKUP(E37,VIP!$A$2:$O12353,6,0)</f>
        <v>NO</v>
      </c>
      <c r="L37" s="95" t="s">
        <v>2430</v>
      </c>
      <c r="M37" s="127" t="s">
        <v>2516</v>
      </c>
      <c r="N37" s="127" t="s">
        <v>2508</v>
      </c>
      <c r="O37" s="93" t="s">
        <v>2501</v>
      </c>
      <c r="P37" s="117"/>
      <c r="Q37" s="126">
        <v>44272.384722222225</v>
      </c>
    </row>
    <row r="38" spans="1:17" s="98" customFormat="1" ht="18" x14ac:dyDescent="0.25">
      <c r="A38" s="93" t="str">
        <f>VLOOKUP(E38,'LISTADO ATM'!$A$2:$C$901,3,0)</f>
        <v>DISTRITO NACIONAL</v>
      </c>
      <c r="B38" s="107">
        <v>335822940</v>
      </c>
      <c r="C38" s="94">
        <v>44271.386296296296</v>
      </c>
      <c r="D38" s="93" t="s">
        <v>2189</v>
      </c>
      <c r="E38" s="102">
        <v>911</v>
      </c>
      <c r="F38" s="93" t="str">
        <f>VLOOKUP(E38,VIP!$A$2:$O11948,2,0)</f>
        <v>DRBR911</v>
      </c>
      <c r="G38" s="93" t="str">
        <f>VLOOKUP(E38,'LISTADO ATM'!$A$2:$B$900,2,0)</f>
        <v xml:space="preserve">ATM Oficina Venezuela II </v>
      </c>
      <c r="H38" s="93" t="str">
        <f>VLOOKUP(E38,VIP!$A$2:$O16869,7,FALSE)</f>
        <v>Si</v>
      </c>
      <c r="I38" s="93" t="str">
        <f>VLOOKUP(E38,VIP!$A$2:$O8834,8,FALSE)</f>
        <v>Si</v>
      </c>
      <c r="J38" s="93" t="str">
        <f>VLOOKUP(E38,VIP!$A$2:$O8784,8,FALSE)</f>
        <v>Si</v>
      </c>
      <c r="K38" s="93" t="str">
        <f>VLOOKUP(E38,VIP!$A$2:$O12358,6,0)</f>
        <v>SI</v>
      </c>
      <c r="L38" s="95" t="s">
        <v>2228</v>
      </c>
      <c r="M38" s="127" t="s">
        <v>2516</v>
      </c>
      <c r="N38" s="127" t="s">
        <v>2508</v>
      </c>
      <c r="O38" s="93" t="s">
        <v>2478</v>
      </c>
      <c r="P38" s="117"/>
      <c r="Q38" s="126">
        <v>44272.38958333333</v>
      </c>
    </row>
    <row r="39" spans="1:17" s="98" customFormat="1" ht="18" x14ac:dyDescent="0.25">
      <c r="A39" s="93" t="str">
        <f>VLOOKUP(E39,'LISTADO ATM'!$A$2:$C$901,3,0)</f>
        <v>DISTRITO NACIONAL</v>
      </c>
      <c r="B39" s="107">
        <v>335824176</v>
      </c>
      <c r="C39" s="94">
        <v>44272.131747685184</v>
      </c>
      <c r="D39" s="93" t="s">
        <v>2189</v>
      </c>
      <c r="E39" s="102">
        <v>152</v>
      </c>
      <c r="F39" s="93" t="str">
        <f>VLOOKUP(E39,VIP!$A$2:$O11989,2,0)</f>
        <v>DRBR152</v>
      </c>
      <c r="G39" s="93" t="str">
        <f>VLOOKUP(E39,'LISTADO ATM'!$A$2:$B$900,2,0)</f>
        <v xml:space="preserve">ATM Kiosco Megacentro II </v>
      </c>
      <c r="H39" s="93" t="str">
        <f>VLOOKUP(E39,VIP!$A$2:$O16910,7,FALSE)</f>
        <v>Si</v>
      </c>
      <c r="I39" s="93" t="str">
        <f>VLOOKUP(E39,VIP!$A$2:$O8875,8,FALSE)</f>
        <v>Si</v>
      </c>
      <c r="J39" s="93" t="str">
        <f>VLOOKUP(E39,VIP!$A$2:$O8825,8,FALSE)</f>
        <v>Si</v>
      </c>
      <c r="K39" s="93" t="str">
        <f>VLOOKUP(E39,VIP!$A$2:$O12399,6,0)</f>
        <v>NO</v>
      </c>
      <c r="L39" s="95" t="s">
        <v>2254</v>
      </c>
      <c r="M39" s="127" t="s">
        <v>2516</v>
      </c>
      <c r="N39" s="96" t="s">
        <v>2499</v>
      </c>
      <c r="O39" s="93" t="s">
        <v>2478</v>
      </c>
      <c r="P39" s="117"/>
      <c r="Q39" s="126">
        <v>44272.390972222223</v>
      </c>
    </row>
    <row r="40" spans="1:17" s="98" customFormat="1" ht="18" x14ac:dyDescent="0.25">
      <c r="A40" s="93" t="str">
        <f>VLOOKUP(E40,'LISTADO ATM'!$A$2:$C$901,3,0)</f>
        <v>ESTE</v>
      </c>
      <c r="B40" s="107">
        <v>335822708</v>
      </c>
      <c r="C40" s="94">
        <v>44270.92150462963</v>
      </c>
      <c r="D40" s="93" t="s">
        <v>2189</v>
      </c>
      <c r="E40" s="102">
        <v>211</v>
      </c>
      <c r="F40" s="93" t="str">
        <f>VLOOKUP(E40,VIP!$A$2:$O11933,2,0)</f>
        <v>DRBR211</v>
      </c>
      <c r="G40" s="93" t="str">
        <f>VLOOKUP(E40,'LISTADO ATM'!$A$2:$B$900,2,0)</f>
        <v xml:space="preserve">ATM Oficina La Romana I </v>
      </c>
      <c r="H40" s="93" t="str">
        <f>VLOOKUP(E40,VIP!$A$2:$O16854,7,FALSE)</f>
        <v>Si</v>
      </c>
      <c r="I40" s="93" t="str">
        <f>VLOOKUP(E40,VIP!$A$2:$O8819,8,FALSE)</f>
        <v>Si</v>
      </c>
      <c r="J40" s="93" t="str">
        <f>VLOOKUP(E40,VIP!$A$2:$O8769,8,FALSE)</f>
        <v>Si</v>
      </c>
      <c r="K40" s="93" t="str">
        <f>VLOOKUP(E40,VIP!$A$2:$O12343,6,0)</f>
        <v>NO</v>
      </c>
      <c r="L40" s="95" t="s">
        <v>2254</v>
      </c>
      <c r="M40" s="127" t="s">
        <v>2516</v>
      </c>
      <c r="N40" s="96" t="s">
        <v>2499</v>
      </c>
      <c r="O40" s="93" t="s">
        <v>2477</v>
      </c>
      <c r="P40" s="117"/>
      <c r="Q40" s="126">
        <v>44272.393750000003</v>
      </c>
    </row>
    <row r="41" spans="1:17" s="98" customFormat="1" ht="18" x14ac:dyDescent="0.25">
      <c r="A41" s="93" t="str">
        <f>VLOOKUP(E41,'LISTADO ATM'!$A$2:$C$901,3,0)</f>
        <v>DISTRITO NACIONAL</v>
      </c>
      <c r="B41" s="107">
        <v>335824175</v>
      </c>
      <c r="C41" s="94">
        <v>44272.131249999999</v>
      </c>
      <c r="D41" s="93" t="s">
        <v>2189</v>
      </c>
      <c r="E41" s="102">
        <v>147</v>
      </c>
      <c r="F41" s="93" t="str">
        <f>VLOOKUP(E41,VIP!$A$2:$O11990,2,0)</f>
        <v>DRBR147</v>
      </c>
      <c r="G41" s="93" t="str">
        <f>VLOOKUP(E41,'LISTADO ATM'!$A$2:$B$900,2,0)</f>
        <v xml:space="preserve">ATM Kiosco Megacentro I </v>
      </c>
      <c r="H41" s="93" t="str">
        <f>VLOOKUP(E41,VIP!$A$2:$O16911,7,FALSE)</f>
        <v>Si</v>
      </c>
      <c r="I41" s="93" t="str">
        <f>VLOOKUP(E41,VIP!$A$2:$O8876,8,FALSE)</f>
        <v>Si</v>
      </c>
      <c r="J41" s="93" t="str">
        <f>VLOOKUP(E41,VIP!$A$2:$O8826,8,FALSE)</f>
        <v>Si</v>
      </c>
      <c r="K41" s="93" t="str">
        <f>VLOOKUP(E41,VIP!$A$2:$O12400,6,0)</f>
        <v>NO</v>
      </c>
      <c r="L41" s="95" t="s">
        <v>2254</v>
      </c>
      <c r="M41" s="127" t="s">
        <v>2516</v>
      </c>
      <c r="N41" s="96" t="s">
        <v>2499</v>
      </c>
      <c r="O41" s="93" t="s">
        <v>2478</v>
      </c>
      <c r="P41" s="117"/>
      <c r="Q41" s="126">
        <v>44272.394444444442</v>
      </c>
    </row>
    <row r="42" spans="1:17" s="98" customFormat="1" ht="18" x14ac:dyDescent="0.25">
      <c r="A42" s="93" t="str">
        <f>VLOOKUP(E42,'LISTADO ATM'!$A$2:$C$901,3,0)</f>
        <v>NORTE</v>
      </c>
      <c r="B42" s="107">
        <v>335824163</v>
      </c>
      <c r="C42" s="94">
        <v>44271.905960648146</v>
      </c>
      <c r="D42" s="93" t="s">
        <v>2190</v>
      </c>
      <c r="E42" s="102">
        <v>98</v>
      </c>
      <c r="F42" s="93" t="str">
        <f>VLOOKUP(E42,VIP!$A$2:$O11989,2,0)</f>
        <v>DRBR098</v>
      </c>
      <c r="G42" s="93" t="str">
        <f>VLOOKUP(E42,'LISTADO ATM'!$A$2:$B$900,2,0)</f>
        <v xml:space="preserve">ATM UNP Pimentel </v>
      </c>
      <c r="H42" s="93" t="str">
        <f>VLOOKUP(E42,VIP!$A$2:$O16910,7,FALSE)</f>
        <v>Si</v>
      </c>
      <c r="I42" s="93" t="str">
        <f>VLOOKUP(E42,VIP!$A$2:$O8875,8,FALSE)</f>
        <v>Si</v>
      </c>
      <c r="J42" s="93" t="str">
        <f>VLOOKUP(E42,VIP!$A$2:$O8825,8,FALSE)</f>
        <v>Si</v>
      </c>
      <c r="K42" s="93" t="str">
        <f>VLOOKUP(E42,VIP!$A$2:$O12399,6,0)</f>
        <v>NO</v>
      </c>
      <c r="L42" s="95" t="s">
        <v>2513</v>
      </c>
      <c r="M42" s="127" t="s">
        <v>2516</v>
      </c>
      <c r="N42" s="96" t="s">
        <v>2476</v>
      </c>
      <c r="O42" s="93" t="s">
        <v>2512</v>
      </c>
      <c r="P42" s="117"/>
      <c r="Q42" s="126">
        <v>44272.395138888889</v>
      </c>
    </row>
    <row r="43" spans="1:17" s="98" customFormat="1" ht="18" x14ac:dyDescent="0.25">
      <c r="A43" s="93" t="str">
        <f>VLOOKUP(E43,'LISTADO ATM'!$A$2:$C$901,3,0)</f>
        <v>DISTRITO NACIONAL</v>
      </c>
      <c r="B43" s="107">
        <v>335824173</v>
      </c>
      <c r="C43" s="94">
        <v>44272.129004629627</v>
      </c>
      <c r="D43" s="93" t="s">
        <v>2189</v>
      </c>
      <c r="E43" s="102">
        <v>165</v>
      </c>
      <c r="F43" s="93" t="str">
        <f>VLOOKUP(E43,VIP!$A$2:$O11992,2,0)</f>
        <v>DRBR165</v>
      </c>
      <c r="G43" s="93" t="str">
        <f>VLOOKUP(E43,'LISTADO ATM'!$A$2:$B$900,2,0)</f>
        <v>ATM Autoservicio Megacentro</v>
      </c>
      <c r="H43" s="93" t="str">
        <f>VLOOKUP(E43,VIP!$A$2:$O16913,7,FALSE)</f>
        <v>Si</v>
      </c>
      <c r="I43" s="93" t="str">
        <f>VLOOKUP(E43,VIP!$A$2:$O8878,8,FALSE)</f>
        <v>Si</v>
      </c>
      <c r="J43" s="93" t="str">
        <f>VLOOKUP(E43,VIP!$A$2:$O8828,8,FALSE)</f>
        <v>Si</v>
      </c>
      <c r="K43" s="93" t="str">
        <f>VLOOKUP(E43,VIP!$A$2:$O12402,6,0)</f>
        <v>SI</v>
      </c>
      <c r="L43" s="95" t="s">
        <v>2254</v>
      </c>
      <c r="M43" s="127" t="s">
        <v>2516</v>
      </c>
      <c r="N43" s="127" t="s">
        <v>2508</v>
      </c>
      <c r="O43" s="93" t="s">
        <v>2478</v>
      </c>
      <c r="P43" s="117"/>
      <c r="Q43" s="126">
        <v>44272.395833333336</v>
      </c>
    </row>
    <row r="44" spans="1:17" s="98" customFormat="1" ht="18" x14ac:dyDescent="0.25">
      <c r="A44" s="93" t="str">
        <f>VLOOKUP(E44,'LISTADO ATM'!$A$2:$C$901,3,0)</f>
        <v>ESTE</v>
      </c>
      <c r="B44" s="107">
        <v>335824157</v>
      </c>
      <c r="C44" s="94">
        <v>44271.854571759257</v>
      </c>
      <c r="D44" s="93" t="s">
        <v>2189</v>
      </c>
      <c r="E44" s="102">
        <v>433</v>
      </c>
      <c r="F44" s="93" t="str">
        <f>VLOOKUP(E44,VIP!$A$2:$O11991,2,0)</f>
        <v>DRBR433</v>
      </c>
      <c r="G44" s="93" t="str">
        <f>VLOOKUP(E44,'LISTADO ATM'!$A$2:$B$900,2,0)</f>
        <v xml:space="preserve">ATM Centro Comercial Las Canas (Cap Cana) </v>
      </c>
      <c r="H44" s="93" t="str">
        <f>VLOOKUP(E44,VIP!$A$2:$O16912,7,FALSE)</f>
        <v>Si</v>
      </c>
      <c r="I44" s="93" t="str">
        <f>VLOOKUP(E44,VIP!$A$2:$O8877,8,FALSE)</f>
        <v>Si</v>
      </c>
      <c r="J44" s="93" t="str">
        <f>VLOOKUP(E44,VIP!$A$2:$O8827,8,FALSE)</f>
        <v>Si</v>
      </c>
      <c r="K44" s="93" t="str">
        <f>VLOOKUP(E44,VIP!$A$2:$O12401,6,0)</f>
        <v>NO</v>
      </c>
      <c r="L44" s="95" t="s">
        <v>2514</v>
      </c>
      <c r="M44" s="127" t="s">
        <v>2516</v>
      </c>
      <c r="N44" s="127" t="s">
        <v>2508</v>
      </c>
      <c r="O44" s="93" t="s">
        <v>2478</v>
      </c>
      <c r="P44" s="117"/>
      <c r="Q44" s="126">
        <v>44272.396527777775</v>
      </c>
    </row>
    <row r="45" spans="1:17" ht="18" x14ac:dyDescent="0.25">
      <c r="A45" s="93" t="str">
        <f>VLOOKUP(E45,'LISTADO ATM'!$A$2:$C$901,3,0)</f>
        <v>NORTE</v>
      </c>
      <c r="B45" s="107">
        <v>335824096</v>
      </c>
      <c r="C45" s="94">
        <v>44271.743819444448</v>
      </c>
      <c r="D45" s="93" t="s">
        <v>2190</v>
      </c>
      <c r="E45" s="102">
        <v>73</v>
      </c>
      <c r="F45" s="93" t="str">
        <f>VLOOKUP(E45,VIP!$A$2:$O11987,2,0)</f>
        <v>DRBR073</v>
      </c>
      <c r="G45" s="93" t="str">
        <f>VLOOKUP(E45,'LISTADO ATM'!$A$2:$B$900,2,0)</f>
        <v xml:space="preserve">ATM Oficina Playa Dorada </v>
      </c>
      <c r="H45" s="93" t="str">
        <f>VLOOKUP(E45,VIP!$A$2:$O16908,7,FALSE)</f>
        <v>Si</v>
      </c>
      <c r="I45" s="93" t="str">
        <f>VLOOKUP(E45,VIP!$A$2:$O8873,8,FALSE)</f>
        <v>Si</v>
      </c>
      <c r="J45" s="93" t="str">
        <f>VLOOKUP(E45,VIP!$A$2:$O8823,8,FALSE)</f>
        <v>Si</v>
      </c>
      <c r="K45" s="93" t="str">
        <f>VLOOKUP(E45,VIP!$A$2:$O12397,6,0)</f>
        <v>NO</v>
      </c>
      <c r="L45" s="95" t="s">
        <v>2434</v>
      </c>
      <c r="M45" s="127" t="s">
        <v>2516</v>
      </c>
      <c r="N45" s="127" t="s">
        <v>2508</v>
      </c>
      <c r="O45" s="93" t="s">
        <v>2512</v>
      </c>
      <c r="P45" s="96"/>
      <c r="Q45" s="126">
        <v>44272.397916666669</v>
      </c>
    </row>
    <row r="46" spans="1:17" ht="18" x14ac:dyDescent="0.25">
      <c r="A46" s="93" t="str">
        <f>VLOOKUP(E46,'LISTADO ATM'!$A$2:$C$901,3,0)</f>
        <v>NORTE</v>
      </c>
      <c r="B46" s="107">
        <v>335823880</v>
      </c>
      <c r="C46" s="94">
        <v>44271.662951388891</v>
      </c>
      <c r="D46" s="93" t="s">
        <v>2190</v>
      </c>
      <c r="E46" s="102">
        <v>351</v>
      </c>
      <c r="F46" s="93" t="str">
        <f>VLOOKUP(E46,VIP!$A$2:$O12008,2,0)</f>
        <v>DRBR351</v>
      </c>
      <c r="G46" s="93" t="str">
        <f>VLOOKUP(E46,'LISTADO ATM'!$A$2:$B$900,2,0)</f>
        <v xml:space="preserve">ATM S/M José Luís (Puerto Plata) </v>
      </c>
      <c r="H46" s="93" t="str">
        <f>VLOOKUP(E46,VIP!$A$2:$O16929,7,FALSE)</f>
        <v>Si</v>
      </c>
      <c r="I46" s="93" t="str">
        <f>VLOOKUP(E46,VIP!$A$2:$O8894,8,FALSE)</f>
        <v>Si</v>
      </c>
      <c r="J46" s="93" t="str">
        <f>VLOOKUP(E46,VIP!$A$2:$O8844,8,FALSE)</f>
        <v>Si</v>
      </c>
      <c r="K46" s="93" t="str">
        <f>VLOOKUP(E46,VIP!$A$2:$O12418,6,0)</f>
        <v>NO</v>
      </c>
      <c r="L46" s="95" t="s">
        <v>2492</v>
      </c>
      <c r="M46" s="127" t="s">
        <v>2516</v>
      </c>
      <c r="N46" s="127" t="s">
        <v>2508</v>
      </c>
      <c r="O46" s="93" t="s">
        <v>2493</v>
      </c>
      <c r="P46" s="117"/>
      <c r="Q46" s="126">
        <v>44272.4</v>
      </c>
    </row>
    <row r="47" spans="1:17" ht="18" x14ac:dyDescent="0.25">
      <c r="A47" s="93" t="str">
        <f>VLOOKUP(E47,'LISTADO ATM'!$A$2:$C$901,3,0)</f>
        <v>NORTE</v>
      </c>
      <c r="B47" s="107">
        <v>335824190</v>
      </c>
      <c r="C47" s="94">
        <v>44272.310543981483</v>
      </c>
      <c r="D47" s="93" t="s">
        <v>2189</v>
      </c>
      <c r="E47" s="102">
        <v>62</v>
      </c>
      <c r="F47" s="93" t="str">
        <f>VLOOKUP(E47,VIP!$A$2:$O11990,2,0)</f>
        <v>DRBR062</v>
      </c>
      <c r="G47" s="93" t="str">
        <f>VLOOKUP(E47,'LISTADO ATM'!$A$2:$B$900,2,0)</f>
        <v xml:space="preserve">ATM Oficina Dajabón </v>
      </c>
      <c r="H47" s="93" t="str">
        <f>VLOOKUP(E47,VIP!$A$2:$O16911,7,FALSE)</f>
        <v>Si</v>
      </c>
      <c r="I47" s="93" t="str">
        <f>VLOOKUP(E47,VIP!$A$2:$O8876,8,FALSE)</f>
        <v>Si</v>
      </c>
      <c r="J47" s="93" t="str">
        <f>VLOOKUP(E47,VIP!$A$2:$O8826,8,FALSE)</f>
        <v>Si</v>
      </c>
      <c r="K47" s="93" t="str">
        <f>VLOOKUP(E47,VIP!$A$2:$O12400,6,0)</f>
        <v>SI</v>
      </c>
      <c r="L47" s="95" t="s">
        <v>2492</v>
      </c>
      <c r="M47" s="127" t="s">
        <v>2516</v>
      </c>
      <c r="N47" s="96" t="s">
        <v>2476</v>
      </c>
      <c r="O47" s="93" t="s">
        <v>2478</v>
      </c>
      <c r="P47" s="117"/>
      <c r="Q47" s="126">
        <v>44272.401388888888</v>
      </c>
    </row>
    <row r="48" spans="1:17" ht="18" x14ac:dyDescent="0.25">
      <c r="A48" s="93" t="str">
        <f>VLOOKUP(E48,'LISTADO ATM'!$A$2:$C$901,3,0)</f>
        <v>DISTRITO NACIONAL</v>
      </c>
      <c r="B48" s="107">
        <v>335822598</v>
      </c>
      <c r="C48" s="94">
        <v>44270.722129629627</v>
      </c>
      <c r="D48" s="93" t="s">
        <v>2189</v>
      </c>
      <c r="E48" s="102">
        <v>235</v>
      </c>
      <c r="F48" s="93" t="str">
        <f>VLOOKUP(E48,VIP!$A$2:$O11922,2,0)</f>
        <v>DRBR235</v>
      </c>
      <c r="G48" s="93" t="str">
        <f>VLOOKUP(E48,'LISTADO ATM'!$A$2:$B$900,2,0)</f>
        <v xml:space="preserve">ATM Oficina Multicentro La Sirena San Isidro </v>
      </c>
      <c r="H48" s="93" t="str">
        <f>VLOOKUP(E48,VIP!$A$2:$O16843,7,FALSE)</f>
        <v>Si</v>
      </c>
      <c r="I48" s="93" t="str">
        <f>VLOOKUP(E48,VIP!$A$2:$O8808,8,FALSE)</f>
        <v>Si</v>
      </c>
      <c r="J48" s="93" t="str">
        <f>VLOOKUP(E48,VIP!$A$2:$O8758,8,FALSE)</f>
        <v>Si</v>
      </c>
      <c r="K48" s="93" t="str">
        <f>VLOOKUP(E48,VIP!$A$2:$O12332,6,0)</f>
        <v>SI</v>
      </c>
      <c r="L48" s="95" t="s">
        <v>2492</v>
      </c>
      <c r="M48" s="127" t="s">
        <v>2516</v>
      </c>
      <c r="N48" s="127" t="s">
        <v>2508</v>
      </c>
      <c r="O48" s="93" t="s">
        <v>2477</v>
      </c>
      <c r="P48" s="117"/>
      <c r="Q48" s="126">
        <v>44272.402083333334</v>
      </c>
    </row>
    <row r="49" spans="1:17" ht="18" x14ac:dyDescent="0.25">
      <c r="A49" s="93" t="str">
        <f>VLOOKUP(E49,'LISTADO ATM'!$A$2:$C$901,3,0)</f>
        <v>NORTE</v>
      </c>
      <c r="B49" s="107">
        <v>335824009</v>
      </c>
      <c r="C49" s="94">
        <v>44271.703090277777</v>
      </c>
      <c r="D49" s="93" t="s">
        <v>2190</v>
      </c>
      <c r="E49" s="102">
        <v>864</v>
      </c>
      <c r="F49" s="93" t="str">
        <f>VLOOKUP(E49,VIP!$A$2:$O12001,2,0)</f>
        <v>DRBR864</v>
      </c>
      <c r="G49" s="93" t="str">
        <f>VLOOKUP(E49,'LISTADO ATM'!$A$2:$B$900,2,0)</f>
        <v xml:space="preserve">ATM Palmares Mall (San Francisco) </v>
      </c>
      <c r="H49" s="93" t="str">
        <f>VLOOKUP(E49,VIP!$A$2:$O16922,7,FALSE)</f>
        <v>Si</v>
      </c>
      <c r="I49" s="93" t="str">
        <f>VLOOKUP(E49,VIP!$A$2:$O8887,8,FALSE)</f>
        <v>Si</v>
      </c>
      <c r="J49" s="93" t="str">
        <f>VLOOKUP(E49,VIP!$A$2:$O8837,8,FALSE)</f>
        <v>Si</v>
      </c>
      <c r="K49" s="93" t="str">
        <f>VLOOKUP(E49,VIP!$A$2:$O12411,6,0)</f>
        <v>NO</v>
      </c>
      <c r="L49" s="95" t="s">
        <v>2492</v>
      </c>
      <c r="M49" s="127" t="s">
        <v>2516</v>
      </c>
      <c r="N49" s="96" t="s">
        <v>2476</v>
      </c>
      <c r="O49" s="93" t="s">
        <v>2512</v>
      </c>
      <c r="P49" s="117"/>
      <c r="Q49" s="126">
        <v>44272.402777777781</v>
      </c>
    </row>
    <row r="50" spans="1:17" ht="18" x14ac:dyDescent="0.25">
      <c r="A50" s="93" t="str">
        <f>VLOOKUP(E50,'LISTADO ATM'!$A$2:$C$901,3,0)</f>
        <v>SUR</v>
      </c>
      <c r="B50" s="107">
        <v>335824184</v>
      </c>
      <c r="C50" s="94">
        <v>44272.304328703707</v>
      </c>
      <c r="D50" s="93" t="s">
        <v>2189</v>
      </c>
      <c r="E50" s="102">
        <v>301</v>
      </c>
      <c r="F50" s="93" t="str">
        <f>VLOOKUP(E50,VIP!$A$2:$O11992,2,0)</f>
        <v>DRBR301</v>
      </c>
      <c r="G50" s="93" t="str">
        <f>VLOOKUP(E50,'LISTADO ATM'!$A$2:$B$900,2,0)</f>
        <v xml:space="preserve">ATM UNP Alfa y Omega (Barahona) </v>
      </c>
      <c r="H50" s="93" t="str">
        <f>VLOOKUP(E50,VIP!$A$2:$O16913,7,FALSE)</f>
        <v>Si</v>
      </c>
      <c r="I50" s="93" t="str">
        <f>VLOOKUP(E50,VIP!$A$2:$O8878,8,FALSE)</f>
        <v>Si</v>
      </c>
      <c r="J50" s="93" t="str">
        <f>VLOOKUP(E50,VIP!$A$2:$O8828,8,FALSE)</f>
        <v>Si</v>
      </c>
      <c r="K50" s="93" t="str">
        <f>VLOOKUP(E50,VIP!$A$2:$O12402,6,0)</f>
        <v>NO</v>
      </c>
      <c r="L50" s="95" t="s">
        <v>2492</v>
      </c>
      <c r="M50" s="127" t="s">
        <v>2516</v>
      </c>
      <c r="N50" s="96" t="s">
        <v>2499</v>
      </c>
      <c r="O50" s="93" t="s">
        <v>2478</v>
      </c>
      <c r="P50" s="117"/>
      <c r="Q50" s="126">
        <v>44272.40347222222</v>
      </c>
    </row>
    <row r="51" spans="1:17" ht="18" x14ac:dyDescent="0.25">
      <c r="A51" s="93" t="str">
        <f>VLOOKUP(E51,'LISTADO ATM'!$A$2:$C$901,3,0)</f>
        <v>DISTRITO NACIONAL</v>
      </c>
      <c r="B51" s="107">
        <v>335824150</v>
      </c>
      <c r="C51" s="94">
        <v>44271.838495370372</v>
      </c>
      <c r="D51" s="93" t="s">
        <v>2500</v>
      </c>
      <c r="E51" s="102">
        <v>194</v>
      </c>
      <c r="F51" s="93" t="str">
        <f>VLOOKUP(E51,VIP!$A$2:$O11996,2,0)</f>
        <v>DRBR194</v>
      </c>
      <c r="G51" s="93" t="str">
        <f>VLOOKUP(E51,'LISTADO ATM'!$A$2:$B$900,2,0)</f>
        <v xml:space="preserve">ATM UNP Pantoja </v>
      </c>
      <c r="H51" s="93" t="str">
        <f>VLOOKUP(E51,VIP!$A$2:$O16917,7,FALSE)</f>
        <v>Si</v>
      </c>
      <c r="I51" s="93" t="str">
        <f>VLOOKUP(E51,VIP!$A$2:$O8882,8,FALSE)</f>
        <v>No</v>
      </c>
      <c r="J51" s="93" t="str">
        <f>VLOOKUP(E51,VIP!$A$2:$O8832,8,FALSE)</f>
        <v>No</v>
      </c>
      <c r="K51" s="93" t="str">
        <f>VLOOKUP(E51,VIP!$A$2:$O12406,6,0)</f>
        <v>NO</v>
      </c>
      <c r="L51" s="95" t="s">
        <v>2462</v>
      </c>
      <c r="M51" s="127" t="s">
        <v>2516</v>
      </c>
      <c r="N51" s="127" t="s">
        <v>2508</v>
      </c>
      <c r="O51" s="93" t="s">
        <v>2501</v>
      </c>
      <c r="P51" s="117"/>
      <c r="Q51" s="126">
        <v>44272.441666666666</v>
      </c>
    </row>
    <row r="52" spans="1:17" ht="18" x14ac:dyDescent="0.25">
      <c r="A52" s="93" t="str">
        <f>VLOOKUP(E52,'LISTADO ATM'!$A$2:$C$901,3,0)</f>
        <v>ESTE</v>
      </c>
      <c r="B52" s="107">
        <v>335824127</v>
      </c>
      <c r="C52" s="94">
        <v>44271.777280092596</v>
      </c>
      <c r="D52" s="93" t="s">
        <v>2472</v>
      </c>
      <c r="E52" s="102">
        <v>612</v>
      </c>
      <c r="F52" s="93" t="str">
        <f>VLOOKUP(E52,VIP!$A$2:$O12007,2,0)</f>
        <v>DRBR220</v>
      </c>
      <c r="G52" s="93" t="str">
        <f>VLOOKUP(E52,'LISTADO ATM'!$A$2:$B$900,2,0)</f>
        <v xml:space="preserve">ATM Plaza Orense (La Romana) </v>
      </c>
      <c r="H52" s="93" t="str">
        <f>VLOOKUP(E52,VIP!$A$2:$O16928,7,FALSE)</f>
        <v>Si</v>
      </c>
      <c r="I52" s="93" t="str">
        <f>VLOOKUP(E52,VIP!$A$2:$O8893,8,FALSE)</f>
        <v>Si</v>
      </c>
      <c r="J52" s="93" t="str">
        <f>VLOOKUP(E52,VIP!$A$2:$O8843,8,FALSE)</f>
        <v>Si</v>
      </c>
      <c r="K52" s="93" t="str">
        <f>VLOOKUP(E52,VIP!$A$2:$O12417,6,0)</f>
        <v>NO</v>
      </c>
      <c r="L52" s="95" t="s">
        <v>2430</v>
      </c>
      <c r="M52" s="127" t="s">
        <v>2516</v>
      </c>
      <c r="N52" s="96" t="s">
        <v>2476</v>
      </c>
      <c r="O52" s="93" t="s">
        <v>2477</v>
      </c>
      <c r="P52" s="117"/>
      <c r="Q52" s="126">
        <v>44272.443055555559</v>
      </c>
    </row>
    <row r="53" spans="1:17" ht="18" x14ac:dyDescent="0.25">
      <c r="A53" s="93" t="str">
        <f>VLOOKUP(E53,'LISTADO ATM'!$A$2:$C$901,3,0)</f>
        <v>SUR</v>
      </c>
      <c r="B53" s="107">
        <v>335824134</v>
      </c>
      <c r="C53" s="94">
        <v>44271.801203703704</v>
      </c>
      <c r="D53" s="93" t="s">
        <v>2472</v>
      </c>
      <c r="E53" s="102">
        <v>616</v>
      </c>
      <c r="F53" s="93" t="str">
        <f>VLOOKUP(E53,VIP!$A$2:$O12006,2,0)</f>
        <v>DRBR187</v>
      </c>
      <c r="G53" s="93" t="str">
        <f>VLOOKUP(E53,'LISTADO ATM'!$A$2:$B$900,2,0)</f>
        <v xml:space="preserve">ATM 5ta. Brigada Barahona </v>
      </c>
      <c r="H53" s="93" t="str">
        <f>VLOOKUP(E53,VIP!$A$2:$O16927,7,FALSE)</f>
        <v>Si</v>
      </c>
      <c r="I53" s="93" t="str">
        <f>VLOOKUP(E53,VIP!$A$2:$O8892,8,FALSE)</f>
        <v>Si</v>
      </c>
      <c r="J53" s="93" t="str">
        <f>VLOOKUP(E53,VIP!$A$2:$O8842,8,FALSE)</f>
        <v>Si</v>
      </c>
      <c r="K53" s="93" t="str">
        <f>VLOOKUP(E53,VIP!$A$2:$O12416,6,0)</f>
        <v>NO</v>
      </c>
      <c r="L53" s="95" t="s">
        <v>2462</v>
      </c>
      <c r="M53" s="127" t="s">
        <v>2516</v>
      </c>
      <c r="N53" s="96" t="s">
        <v>2476</v>
      </c>
      <c r="O53" s="93" t="s">
        <v>2477</v>
      </c>
      <c r="P53" s="117"/>
      <c r="Q53" s="126">
        <v>44272.443749999999</v>
      </c>
    </row>
    <row r="54" spans="1:17" ht="18" x14ac:dyDescent="0.25">
      <c r="A54" s="93" t="str">
        <f>VLOOKUP(E54,'LISTADO ATM'!$A$2:$C$901,3,0)</f>
        <v>DISTRITO NACIONAL</v>
      </c>
      <c r="B54" s="107">
        <v>335823795</v>
      </c>
      <c r="C54" s="94">
        <v>44271.636643518519</v>
      </c>
      <c r="D54" s="93" t="s">
        <v>2472</v>
      </c>
      <c r="E54" s="102">
        <v>813</v>
      </c>
      <c r="F54" s="93" t="str">
        <f>VLOOKUP(E54,VIP!$A$2:$O11937,2,0)</f>
        <v>DRBR815</v>
      </c>
      <c r="G54" s="93" t="str">
        <f>VLOOKUP(E54,'LISTADO ATM'!$A$2:$B$900,2,0)</f>
        <v>ATM Occidental Mall</v>
      </c>
      <c r="H54" s="93" t="str">
        <f>VLOOKUP(E54,VIP!$A$2:$O16858,7,FALSE)</f>
        <v>Si</v>
      </c>
      <c r="I54" s="93" t="str">
        <f>VLOOKUP(E54,VIP!$A$2:$O8823,8,FALSE)</f>
        <v>Si</v>
      </c>
      <c r="J54" s="93" t="str">
        <f>VLOOKUP(E54,VIP!$A$2:$O8773,8,FALSE)</f>
        <v>Si</v>
      </c>
      <c r="K54" s="93" t="str">
        <f>VLOOKUP(E54,VIP!$A$2:$O12347,6,0)</f>
        <v>NO</v>
      </c>
      <c r="L54" s="95" t="s">
        <v>2430</v>
      </c>
      <c r="M54" s="127" t="s">
        <v>2516</v>
      </c>
      <c r="N54" s="96" t="s">
        <v>2476</v>
      </c>
      <c r="O54" s="93" t="s">
        <v>2477</v>
      </c>
      <c r="P54" s="117"/>
      <c r="Q54" s="126">
        <v>44272.445833333331</v>
      </c>
    </row>
    <row r="55" spans="1:17" ht="18" x14ac:dyDescent="0.25">
      <c r="A55" s="93" t="str">
        <f>VLOOKUP(E55,'LISTADO ATM'!$A$2:$C$901,3,0)</f>
        <v>DISTRITO NACIONAL</v>
      </c>
      <c r="B55" s="107">
        <v>335823695</v>
      </c>
      <c r="C55" s="94">
        <v>44271.611643518518</v>
      </c>
      <c r="D55" s="93" t="s">
        <v>2500</v>
      </c>
      <c r="E55" s="102">
        <v>745</v>
      </c>
      <c r="F55" s="93" t="str">
        <f>VLOOKUP(E55,VIP!$A$2:$O11947,2,0)</f>
        <v>DRBR027</v>
      </c>
      <c r="G55" s="93" t="str">
        <f>VLOOKUP(E55,'LISTADO ATM'!$A$2:$B$900,2,0)</f>
        <v xml:space="preserve">ATM Oficina Ave. Duarte </v>
      </c>
      <c r="H55" s="93" t="str">
        <f>VLOOKUP(E55,VIP!$A$2:$O16868,7,FALSE)</f>
        <v>No</v>
      </c>
      <c r="I55" s="93" t="str">
        <f>VLOOKUP(E55,VIP!$A$2:$O8833,8,FALSE)</f>
        <v>No</v>
      </c>
      <c r="J55" s="93" t="str">
        <f>VLOOKUP(E55,VIP!$A$2:$O8783,8,FALSE)</f>
        <v>No</v>
      </c>
      <c r="K55" s="93" t="str">
        <f>VLOOKUP(E55,VIP!$A$2:$O12357,6,0)</f>
        <v>NO</v>
      </c>
      <c r="L55" s="95" t="s">
        <v>2462</v>
      </c>
      <c r="M55" s="127" t="s">
        <v>2516</v>
      </c>
      <c r="N55" s="127" t="s">
        <v>2508</v>
      </c>
      <c r="O55" s="93" t="s">
        <v>2501</v>
      </c>
      <c r="P55" s="117"/>
      <c r="Q55" s="126">
        <v>44272.447222222225</v>
      </c>
    </row>
    <row r="56" spans="1:17" ht="18" x14ac:dyDescent="0.25">
      <c r="A56" s="93" t="str">
        <f>VLOOKUP(E56,'LISTADO ATM'!$A$2:$C$901,3,0)</f>
        <v>NORTE</v>
      </c>
      <c r="B56" s="107">
        <v>335824090</v>
      </c>
      <c r="C56" s="94">
        <v>44271.738067129627</v>
      </c>
      <c r="D56" s="93" t="s">
        <v>2500</v>
      </c>
      <c r="E56" s="102">
        <v>950</v>
      </c>
      <c r="F56" s="93" t="str">
        <f>VLOOKUP(E56,VIP!$A$2:$O11990,2,0)</f>
        <v>DRBR12G</v>
      </c>
      <c r="G56" s="93" t="str">
        <f>VLOOKUP(E56,'LISTADO ATM'!$A$2:$B$900,2,0)</f>
        <v xml:space="preserve">ATM Oficina Monterrico </v>
      </c>
      <c r="H56" s="93" t="str">
        <f>VLOOKUP(E56,VIP!$A$2:$O16911,7,FALSE)</f>
        <v>Si</v>
      </c>
      <c r="I56" s="93" t="str">
        <f>VLOOKUP(E56,VIP!$A$2:$O8876,8,FALSE)</f>
        <v>Si</v>
      </c>
      <c r="J56" s="93" t="str">
        <f>VLOOKUP(E56,VIP!$A$2:$O8826,8,FALSE)</f>
        <v>Si</v>
      </c>
      <c r="K56" s="93" t="str">
        <f>VLOOKUP(E56,VIP!$A$2:$O12400,6,0)</f>
        <v>SI</v>
      </c>
      <c r="L56" s="95" t="s">
        <v>2430</v>
      </c>
      <c r="M56" s="127" t="s">
        <v>2516</v>
      </c>
      <c r="N56" s="127" t="s">
        <v>2508</v>
      </c>
      <c r="O56" s="93" t="s">
        <v>2501</v>
      </c>
      <c r="P56" s="117"/>
      <c r="Q56" s="126">
        <v>44272.447222222225</v>
      </c>
    </row>
    <row r="57" spans="1:17" ht="18" x14ac:dyDescent="0.25">
      <c r="A57" s="93" t="str">
        <f>VLOOKUP(E57,'LISTADO ATM'!$A$2:$C$901,3,0)</f>
        <v>NORTE</v>
      </c>
      <c r="B57" s="107">
        <v>335823937</v>
      </c>
      <c r="C57" s="94">
        <v>44271.676620370374</v>
      </c>
      <c r="D57" s="93" t="s">
        <v>2500</v>
      </c>
      <c r="E57" s="102">
        <v>151</v>
      </c>
      <c r="F57" s="93" t="str">
        <f>VLOOKUP(E57,VIP!$A$2:$O12006,2,0)</f>
        <v>DRBR151</v>
      </c>
      <c r="G57" s="93" t="str">
        <f>VLOOKUP(E57,'LISTADO ATM'!$A$2:$B$900,2,0)</f>
        <v xml:space="preserve">ATM Oficina Nagua </v>
      </c>
      <c r="H57" s="93" t="str">
        <f>VLOOKUP(E57,VIP!$A$2:$O16927,7,FALSE)</f>
        <v>Si</v>
      </c>
      <c r="I57" s="93" t="str">
        <f>VLOOKUP(E57,VIP!$A$2:$O8892,8,FALSE)</f>
        <v>Si</v>
      </c>
      <c r="J57" s="93" t="str">
        <f>VLOOKUP(E57,VIP!$A$2:$O8842,8,FALSE)</f>
        <v>Si</v>
      </c>
      <c r="K57" s="93" t="str">
        <f>VLOOKUP(E57,VIP!$A$2:$O12416,6,0)</f>
        <v>SI</v>
      </c>
      <c r="L57" s="95" t="s">
        <v>2430</v>
      </c>
      <c r="M57" s="127" t="s">
        <v>2516</v>
      </c>
      <c r="N57" s="127" t="s">
        <v>2508</v>
      </c>
      <c r="O57" s="93" t="s">
        <v>2501</v>
      </c>
      <c r="P57" s="117"/>
      <c r="Q57" s="126">
        <v>44272.447916666664</v>
      </c>
    </row>
    <row r="58" spans="1:17" ht="18" x14ac:dyDescent="0.25">
      <c r="A58" s="93" t="str">
        <f>VLOOKUP(E58,'LISTADO ATM'!$A$2:$C$901,3,0)</f>
        <v>NORTE</v>
      </c>
      <c r="B58" s="107">
        <v>335824125</v>
      </c>
      <c r="C58" s="94">
        <v>44271.769895833335</v>
      </c>
      <c r="D58" s="93" t="s">
        <v>2500</v>
      </c>
      <c r="E58" s="102">
        <v>687</v>
      </c>
      <c r="F58" s="93" t="str">
        <f>VLOOKUP(E58,VIP!$A$2:$O12008,2,0)</f>
        <v>DRBR687</v>
      </c>
      <c r="G58" s="93" t="str">
        <f>VLOOKUP(E58,'LISTADO ATM'!$A$2:$B$900,2,0)</f>
        <v>ATM Oficina Monterrico II</v>
      </c>
      <c r="H58" s="93" t="str">
        <f>VLOOKUP(E58,VIP!$A$2:$O16929,7,FALSE)</f>
        <v>NO</v>
      </c>
      <c r="I58" s="93" t="str">
        <f>VLOOKUP(E58,VIP!$A$2:$O8894,8,FALSE)</f>
        <v>NO</v>
      </c>
      <c r="J58" s="93" t="str">
        <f>VLOOKUP(E58,VIP!$A$2:$O8844,8,FALSE)</f>
        <v>NO</v>
      </c>
      <c r="K58" s="93" t="str">
        <f>VLOOKUP(E58,VIP!$A$2:$O12418,6,0)</f>
        <v>SI</v>
      </c>
      <c r="L58" s="95" t="s">
        <v>2430</v>
      </c>
      <c r="M58" s="127" t="s">
        <v>2516</v>
      </c>
      <c r="N58" s="127" t="s">
        <v>2508</v>
      </c>
      <c r="O58" s="93" t="s">
        <v>2501</v>
      </c>
      <c r="P58" s="117"/>
      <c r="Q58" s="126">
        <v>44272.447916666664</v>
      </c>
    </row>
    <row r="59" spans="1:17" ht="18" x14ac:dyDescent="0.25">
      <c r="A59" s="93" t="str">
        <f>VLOOKUP(E59,'LISTADO ATM'!$A$2:$C$901,3,0)</f>
        <v>DISTRITO NACIONAL</v>
      </c>
      <c r="B59" s="107">
        <v>335824331</v>
      </c>
      <c r="C59" s="94">
        <v>44272.357511574075</v>
      </c>
      <c r="D59" s="93" t="s">
        <v>2472</v>
      </c>
      <c r="E59" s="102">
        <v>659</v>
      </c>
      <c r="F59" s="93" t="str">
        <f>VLOOKUP(E59,VIP!$A$2:$O12004,2,0)</f>
        <v>DRBR659</v>
      </c>
      <c r="G59" s="93" t="str">
        <f>VLOOKUP(E59,'LISTADO ATM'!$A$2:$B$900,2,0)</f>
        <v>ATM Down Town Center</v>
      </c>
      <c r="H59" s="93" t="str">
        <f>VLOOKUP(E59,VIP!$A$2:$O16925,7,FALSE)</f>
        <v>N/A</v>
      </c>
      <c r="I59" s="93" t="str">
        <f>VLOOKUP(E59,VIP!$A$2:$O8890,8,FALSE)</f>
        <v>N/A</v>
      </c>
      <c r="J59" s="93" t="str">
        <f>VLOOKUP(E59,VIP!$A$2:$O8840,8,FALSE)</f>
        <v>N/A</v>
      </c>
      <c r="K59" s="93" t="str">
        <f>VLOOKUP(E59,VIP!$A$2:$O12414,6,0)</f>
        <v>N/A</v>
      </c>
      <c r="L59" s="95" t="s">
        <v>2462</v>
      </c>
      <c r="M59" s="127" t="s">
        <v>2516</v>
      </c>
      <c r="N59" s="96" t="s">
        <v>2476</v>
      </c>
      <c r="O59" s="93" t="s">
        <v>2477</v>
      </c>
      <c r="P59" s="117"/>
      <c r="Q59" s="126">
        <v>44272.451388888891</v>
      </c>
    </row>
    <row r="60" spans="1:17" ht="18" x14ac:dyDescent="0.25">
      <c r="A60" s="93" t="str">
        <f>VLOOKUP(E60,'LISTADO ATM'!$A$2:$C$901,3,0)</f>
        <v>ESTE</v>
      </c>
      <c r="B60" s="107">
        <v>335823712</v>
      </c>
      <c r="C60" s="94">
        <v>44271.614745370367</v>
      </c>
      <c r="D60" s="93" t="s">
        <v>2472</v>
      </c>
      <c r="E60" s="102">
        <v>843</v>
      </c>
      <c r="F60" s="93" t="str">
        <f>VLOOKUP(E60,VIP!$A$2:$O11944,2,0)</f>
        <v>DRBR843</v>
      </c>
      <c r="G60" s="93" t="str">
        <f>VLOOKUP(E60,'LISTADO ATM'!$A$2:$B$900,2,0)</f>
        <v xml:space="preserve">ATM Oficina Romana Centro </v>
      </c>
      <c r="H60" s="93" t="str">
        <f>VLOOKUP(E60,VIP!$A$2:$O16865,7,FALSE)</f>
        <v>Si</v>
      </c>
      <c r="I60" s="93" t="str">
        <f>VLOOKUP(E60,VIP!$A$2:$O8830,8,FALSE)</f>
        <v>Si</v>
      </c>
      <c r="J60" s="93" t="str">
        <f>VLOOKUP(E60,VIP!$A$2:$O8780,8,FALSE)</f>
        <v>Si</v>
      </c>
      <c r="K60" s="93" t="str">
        <f>VLOOKUP(E60,VIP!$A$2:$O12354,6,0)</f>
        <v>NO</v>
      </c>
      <c r="L60" s="95" t="s">
        <v>2430</v>
      </c>
      <c r="M60" s="127" t="s">
        <v>2516</v>
      </c>
      <c r="N60" s="96" t="s">
        <v>2476</v>
      </c>
      <c r="O60" s="93" t="s">
        <v>2477</v>
      </c>
      <c r="P60" s="117"/>
      <c r="Q60" s="126">
        <v>44272.477777777778</v>
      </c>
    </row>
    <row r="61" spans="1:17" ht="18" x14ac:dyDescent="0.25">
      <c r="A61" s="93" t="str">
        <f>VLOOKUP(E61,'LISTADO ATM'!$A$2:$C$901,3,0)</f>
        <v>DISTRITO NACIONAL</v>
      </c>
      <c r="B61" s="107">
        <v>335821736</v>
      </c>
      <c r="C61" s="94">
        <v>44270.461041666669</v>
      </c>
      <c r="D61" s="93" t="s">
        <v>2189</v>
      </c>
      <c r="E61" s="102">
        <v>524</v>
      </c>
      <c r="F61" s="93" t="str">
        <f>VLOOKUP(E61,VIP!$A$2:$O11895,2,0)</f>
        <v>DRBR524</v>
      </c>
      <c r="G61" s="93" t="str">
        <f>VLOOKUP(E61,'LISTADO ATM'!$A$2:$B$900,2,0)</f>
        <v xml:space="preserve">ATM DNCD </v>
      </c>
      <c r="H61" s="93" t="str">
        <f>VLOOKUP(E61,VIP!$A$2:$O16816,7,FALSE)</f>
        <v>Si</v>
      </c>
      <c r="I61" s="93" t="str">
        <f>VLOOKUP(E61,VIP!$A$2:$O8781,8,FALSE)</f>
        <v>Si</v>
      </c>
      <c r="J61" s="93" t="str">
        <f>VLOOKUP(E61,VIP!$A$2:$O8731,8,FALSE)</f>
        <v>Si</v>
      </c>
      <c r="K61" s="93" t="str">
        <f>VLOOKUP(E61,VIP!$A$2:$O12305,6,0)</f>
        <v>NO</v>
      </c>
      <c r="L61" s="95" t="s">
        <v>2228</v>
      </c>
      <c r="M61" s="127" t="s">
        <v>2516</v>
      </c>
      <c r="N61" s="96" t="s">
        <v>2476</v>
      </c>
      <c r="O61" s="93" t="s">
        <v>2478</v>
      </c>
      <c r="P61" s="117"/>
      <c r="Q61" s="126">
        <v>44272.502083333333</v>
      </c>
    </row>
    <row r="62" spans="1:17" ht="18" x14ac:dyDescent="0.25">
      <c r="A62" s="93" t="str">
        <f>VLOOKUP(E62,'LISTADO ATM'!$A$2:$C$901,3,0)</f>
        <v>NORTE</v>
      </c>
      <c r="B62" s="107">
        <v>335824609</v>
      </c>
      <c r="C62" s="94">
        <v>44272.420451388891</v>
      </c>
      <c r="D62" s="93" t="s">
        <v>2190</v>
      </c>
      <c r="E62" s="102">
        <v>95</v>
      </c>
      <c r="F62" s="93" t="str">
        <f>VLOOKUP(E62,VIP!$A$2:$O11996,2,0)</f>
        <v>DRBR095</v>
      </c>
      <c r="G62" s="93" t="str">
        <f>VLOOKUP(E62,'LISTADO ATM'!$A$2:$B$900,2,0)</f>
        <v xml:space="preserve">ATM Oficina Tenares </v>
      </c>
      <c r="H62" s="93" t="str">
        <f>VLOOKUP(E62,VIP!$A$2:$O16917,7,FALSE)</f>
        <v>Si</v>
      </c>
      <c r="I62" s="93" t="str">
        <f>VLOOKUP(E62,VIP!$A$2:$O8882,8,FALSE)</f>
        <v>Si</v>
      </c>
      <c r="J62" s="93" t="str">
        <f>VLOOKUP(E62,VIP!$A$2:$O8832,8,FALSE)</f>
        <v>Si</v>
      </c>
      <c r="K62" s="93" t="str">
        <f>VLOOKUP(E62,VIP!$A$2:$O12406,6,0)</f>
        <v>SI</v>
      </c>
      <c r="L62" s="95" t="s">
        <v>2492</v>
      </c>
      <c r="M62" s="127" t="s">
        <v>2516</v>
      </c>
      <c r="N62" s="96" t="s">
        <v>2476</v>
      </c>
      <c r="O62" s="93" t="s">
        <v>2512</v>
      </c>
      <c r="P62" s="117"/>
      <c r="Q62" s="126">
        <v>44272.50277777778</v>
      </c>
    </row>
    <row r="63" spans="1:17" ht="18" x14ac:dyDescent="0.25">
      <c r="A63" s="93" t="str">
        <f>VLOOKUP(E63,'LISTADO ATM'!$A$2:$C$901,3,0)</f>
        <v>DISTRITO NACIONAL</v>
      </c>
      <c r="B63" s="107">
        <v>335822359</v>
      </c>
      <c r="C63" s="94">
        <v>44270.642951388887</v>
      </c>
      <c r="D63" s="93" t="s">
        <v>2189</v>
      </c>
      <c r="E63" s="102">
        <v>943</v>
      </c>
      <c r="F63" s="93" t="str">
        <f>VLOOKUP(E63,VIP!$A$2:$O11921,2,0)</f>
        <v>DRBR16K</v>
      </c>
      <c r="G63" s="93" t="str">
        <f>VLOOKUP(E63,'LISTADO ATM'!$A$2:$B$900,2,0)</f>
        <v xml:space="preserve">ATM Oficina Tránsito Terreste </v>
      </c>
      <c r="H63" s="93" t="str">
        <f>VLOOKUP(E63,VIP!$A$2:$O16842,7,FALSE)</f>
        <v>Si</v>
      </c>
      <c r="I63" s="93" t="str">
        <f>VLOOKUP(E63,VIP!$A$2:$O8807,8,FALSE)</f>
        <v>Si</v>
      </c>
      <c r="J63" s="93" t="str">
        <f>VLOOKUP(E63,VIP!$A$2:$O8757,8,FALSE)</f>
        <v>Si</v>
      </c>
      <c r="K63" s="93" t="str">
        <f>VLOOKUP(E63,VIP!$A$2:$O12331,6,0)</f>
        <v>NO</v>
      </c>
      <c r="L63" s="95" t="s">
        <v>2228</v>
      </c>
      <c r="M63" s="127" t="s">
        <v>2516</v>
      </c>
      <c r="N63" s="96" t="s">
        <v>2476</v>
      </c>
      <c r="O63" s="93" t="s">
        <v>2478</v>
      </c>
      <c r="P63" s="117"/>
      <c r="Q63" s="126">
        <v>44272.506249999999</v>
      </c>
    </row>
    <row r="64" spans="1:17" ht="18" x14ac:dyDescent="0.25">
      <c r="A64" s="93" t="str">
        <f>VLOOKUP(E64,'LISTADO ATM'!$A$2:$C$901,3,0)</f>
        <v>ESTE</v>
      </c>
      <c r="B64" s="107">
        <v>335823392</v>
      </c>
      <c r="C64" s="94">
        <v>44271.501909722225</v>
      </c>
      <c r="D64" s="93" t="s">
        <v>2189</v>
      </c>
      <c r="E64" s="102">
        <v>899</v>
      </c>
      <c r="F64" s="93" t="str">
        <f>VLOOKUP(E64,VIP!$A$2:$O11982,2,0)</f>
        <v>DRBR899</v>
      </c>
      <c r="G64" s="93" t="str">
        <f>VLOOKUP(E64,'LISTADO ATM'!$A$2:$B$900,2,0)</f>
        <v xml:space="preserve">ATM Oficina Punta Cana </v>
      </c>
      <c r="H64" s="93" t="str">
        <f>VLOOKUP(E64,VIP!$A$2:$O16903,7,FALSE)</f>
        <v>Si</v>
      </c>
      <c r="I64" s="93" t="str">
        <f>VLOOKUP(E64,VIP!$A$2:$O8868,8,FALSE)</f>
        <v>Si</v>
      </c>
      <c r="J64" s="93" t="str">
        <f>VLOOKUP(E64,VIP!$A$2:$O8818,8,FALSE)</f>
        <v>Si</v>
      </c>
      <c r="K64" s="93" t="str">
        <f>VLOOKUP(E64,VIP!$A$2:$O12392,6,0)</f>
        <v>NO</v>
      </c>
      <c r="L64" s="95" t="s">
        <v>2228</v>
      </c>
      <c r="M64" s="127" t="s">
        <v>2516</v>
      </c>
      <c r="N64" s="96" t="s">
        <v>2499</v>
      </c>
      <c r="O64" s="93" t="s">
        <v>2478</v>
      </c>
      <c r="P64" s="117"/>
      <c r="Q64" s="126">
        <v>44272.511111111111</v>
      </c>
    </row>
    <row r="65" spans="1:17" ht="18" x14ac:dyDescent="0.25">
      <c r="A65" s="93" t="str">
        <f>VLOOKUP(E65,'LISTADO ATM'!$A$2:$C$901,3,0)</f>
        <v>ESTE</v>
      </c>
      <c r="B65" s="107">
        <v>335823436</v>
      </c>
      <c r="C65" s="94">
        <v>44271.510636574072</v>
      </c>
      <c r="D65" s="93" t="s">
        <v>2189</v>
      </c>
      <c r="E65" s="102">
        <v>963</v>
      </c>
      <c r="F65" s="93" t="str">
        <f>VLOOKUP(E65,VIP!$A$2:$O11980,2,0)</f>
        <v>DRBR963</v>
      </c>
      <c r="G65" s="93" t="str">
        <f>VLOOKUP(E65,'LISTADO ATM'!$A$2:$B$900,2,0)</f>
        <v xml:space="preserve">ATM Multiplaza La Romana </v>
      </c>
      <c r="H65" s="93" t="str">
        <f>VLOOKUP(E65,VIP!$A$2:$O16901,7,FALSE)</f>
        <v>Si</v>
      </c>
      <c r="I65" s="93" t="str">
        <f>VLOOKUP(E65,VIP!$A$2:$O8866,8,FALSE)</f>
        <v>Si</v>
      </c>
      <c r="J65" s="93" t="str">
        <f>VLOOKUP(E65,VIP!$A$2:$O8816,8,FALSE)</f>
        <v>Si</v>
      </c>
      <c r="K65" s="93" t="str">
        <f>VLOOKUP(E65,VIP!$A$2:$O12390,6,0)</f>
        <v>NO</v>
      </c>
      <c r="L65" s="95" t="s">
        <v>2228</v>
      </c>
      <c r="M65" s="127" t="s">
        <v>2516</v>
      </c>
      <c r="N65" s="127" t="s">
        <v>2508</v>
      </c>
      <c r="O65" s="93" t="s">
        <v>2478</v>
      </c>
      <c r="P65" s="117"/>
      <c r="Q65" s="126">
        <v>44272.511805555558</v>
      </c>
    </row>
    <row r="66" spans="1:17" ht="18" x14ac:dyDescent="0.25">
      <c r="A66" s="93" t="str">
        <f>VLOOKUP(E66,'LISTADO ATM'!$A$2:$C$901,3,0)</f>
        <v>DISTRITO NACIONAL</v>
      </c>
      <c r="B66" s="107">
        <v>335823468</v>
      </c>
      <c r="C66" s="94">
        <v>44271.522523148145</v>
      </c>
      <c r="D66" s="93" t="s">
        <v>2189</v>
      </c>
      <c r="E66" s="102">
        <v>487</v>
      </c>
      <c r="F66" s="93" t="str">
        <f>VLOOKUP(E66,VIP!$A$2:$O11978,2,0)</f>
        <v>DRBR487</v>
      </c>
      <c r="G66" s="93" t="str">
        <f>VLOOKUP(E66,'LISTADO ATM'!$A$2:$B$900,2,0)</f>
        <v xml:space="preserve">ATM Olé Hainamosa </v>
      </c>
      <c r="H66" s="93" t="str">
        <f>VLOOKUP(E66,VIP!$A$2:$O16899,7,FALSE)</f>
        <v>Si</v>
      </c>
      <c r="I66" s="93" t="str">
        <f>VLOOKUP(E66,VIP!$A$2:$O8864,8,FALSE)</f>
        <v>Si</v>
      </c>
      <c r="J66" s="93" t="str">
        <f>VLOOKUP(E66,VIP!$A$2:$O8814,8,FALSE)</f>
        <v>Si</v>
      </c>
      <c r="K66" s="93" t="str">
        <f>VLOOKUP(E66,VIP!$A$2:$O12388,6,0)</f>
        <v>SI</v>
      </c>
      <c r="L66" s="95" t="s">
        <v>2228</v>
      </c>
      <c r="M66" s="127" t="s">
        <v>2516</v>
      </c>
      <c r="N66" s="96" t="s">
        <v>2476</v>
      </c>
      <c r="O66" s="93" t="s">
        <v>2478</v>
      </c>
      <c r="P66" s="117"/>
      <c r="Q66" s="126">
        <v>44272.511805555558</v>
      </c>
    </row>
    <row r="67" spans="1:17" ht="18" x14ac:dyDescent="0.25">
      <c r="A67" s="93" t="str">
        <f>VLOOKUP(E67,'LISTADO ATM'!$A$2:$C$901,3,0)</f>
        <v>NORTE</v>
      </c>
      <c r="B67" s="107">
        <v>335824595</v>
      </c>
      <c r="C67" s="94">
        <v>44272.41578703704</v>
      </c>
      <c r="D67" s="93" t="s">
        <v>2190</v>
      </c>
      <c r="E67" s="102">
        <v>886</v>
      </c>
      <c r="F67" s="93" t="str">
        <f>VLOOKUP(E67,VIP!$A$2:$O11998,2,0)</f>
        <v>DRBR886</v>
      </c>
      <c r="G67" s="93" t="str">
        <f>VLOOKUP(E67,'LISTADO ATM'!$A$2:$B$900,2,0)</f>
        <v xml:space="preserve">ATM Oficina Guayubín </v>
      </c>
      <c r="H67" s="93" t="str">
        <f>VLOOKUP(E67,VIP!$A$2:$O16919,7,FALSE)</f>
        <v>Si</v>
      </c>
      <c r="I67" s="93" t="str">
        <f>VLOOKUP(E67,VIP!$A$2:$O8884,8,FALSE)</f>
        <v>Si</v>
      </c>
      <c r="J67" s="93" t="str">
        <f>VLOOKUP(E67,VIP!$A$2:$O8834,8,FALSE)</f>
        <v>Si</v>
      </c>
      <c r="K67" s="93" t="str">
        <f>VLOOKUP(E67,VIP!$A$2:$O12408,6,0)</f>
        <v>NO</v>
      </c>
      <c r="L67" s="95" t="s">
        <v>2228</v>
      </c>
      <c r="M67" s="127" t="s">
        <v>2516</v>
      </c>
      <c r="N67" s="96" t="s">
        <v>2476</v>
      </c>
      <c r="O67" s="93" t="s">
        <v>2512</v>
      </c>
      <c r="P67" s="117"/>
      <c r="Q67" s="126">
        <v>44272.511805555558</v>
      </c>
    </row>
    <row r="68" spans="1:17" ht="18" x14ac:dyDescent="0.25">
      <c r="A68" s="93" t="str">
        <f>VLOOKUP(E68,'LISTADO ATM'!$A$2:$C$901,3,0)</f>
        <v>DISTRITO NACIONAL</v>
      </c>
      <c r="B68" s="107">
        <v>335823478</v>
      </c>
      <c r="C68" s="94">
        <v>44271.528124999997</v>
      </c>
      <c r="D68" s="93" t="s">
        <v>2189</v>
      </c>
      <c r="E68" s="102">
        <v>522</v>
      </c>
      <c r="F68" s="93" t="str">
        <f>VLOOKUP(E68,VIP!$A$2:$O11975,2,0)</f>
        <v>DRBR522</v>
      </c>
      <c r="G68" s="93" t="str">
        <f>VLOOKUP(E68,'LISTADO ATM'!$A$2:$B$900,2,0)</f>
        <v xml:space="preserve">ATM Oficina Galería 360 </v>
      </c>
      <c r="H68" s="93" t="str">
        <f>VLOOKUP(E68,VIP!$A$2:$O16896,7,FALSE)</f>
        <v>Si</v>
      </c>
      <c r="I68" s="93" t="str">
        <f>VLOOKUP(E68,VIP!$A$2:$O8861,8,FALSE)</f>
        <v>Si</v>
      </c>
      <c r="J68" s="93" t="str">
        <f>VLOOKUP(E68,VIP!$A$2:$O8811,8,FALSE)</f>
        <v>Si</v>
      </c>
      <c r="K68" s="93" t="str">
        <f>VLOOKUP(E68,VIP!$A$2:$O12385,6,0)</f>
        <v>SI</v>
      </c>
      <c r="L68" s="95" t="s">
        <v>2228</v>
      </c>
      <c r="M68" s="127" t="s">
        <v>2516</v>
      </c>
      <c r="N68" s="96" t="s">
        <v>2476</v>
      </c>
      <c r="O68" s="93" t="s">
        <v>2478</v>
      </c>
      <c r="P68" s="117"/>
      <c r="Q68" s="126">
        <v>44272.512499999997</v>
      </c>
    </row>
    <row r="69" spans="1:17" ht="18" x14ac:dyDescent="0.25">
      <c r="A69" s="93" t="str">
        <f>VLOOKUP(E69,'LISTADO ATM'!$A$2:$C$901,3,0)</f>
        <v>DISTRITO NACIONAL</v>
      </c>
      <c r="B69" s="107">
        <v>335824140</v>
      </c>
      <c r="C69" s="94">
        <v>44271.818749999999</v>
      </c>
      <c r="D69" s="93" t="s">
        <v>2189</v>
      </c>
      <c r="E69" s="102">
        <v>659</v>
      </c>
      <c r="F69" s="93" t="str">
        <f>VLOOKUP(E69,VIP!$A$2:$O11991,2,0)</f>
        <v>DRBR659</v>
      </c>
      <c r="G69" s="93" t="str">
        <f>VLOOKUP(E69,'LISTADO ATM'!$A$2:$B$900,2,0)</f>
        <v>ATM Down Town Center</v>
      </c>
      <c r="H69" s="93" t="str">
        <f>VLOOKUP(E69,VIP!$A$2:$O16912,7,FALSE)</f>
        <v>N/A</v>
      </c>
      <c r="I69" s="93" t="str">
        <f>VLOOKUP(E69,VIP!$A$2:$O8877,8,FALSE)</f>
        <v>N/A</v>
      </c>
      <c r="J69" s="93" t="str">
        <f>VLOOKUP(E69,VIP!$A$2:$O8827,8,FALSE)</f>
        <v>N/A</v>
      </c>
      <c r="K69" s="93" t="str">
        <f>VLOOKUP(E69,VIP!$A$2:$O12401,6,0)</f>
        <v>N/A</v>
      </c>
      <c r="L69" s="95" t="s">
        <v>2228</v>
      </c>
      <c r="M69" s="127" t="s">
        <v>2516</v>
      </c>
      <c r="N69" s="96" t="s">
        <v>2476</v>
      </c>
      <c r="O69" s="93" t="s">
        <v>2478</v>
      </c>
      <c r="P69" s="117"/>
      <c r="Q69" s="126">
        <v>44272.513194444444</v>
      </c>
    </row>
    <row r="70" spans="1:17" ht="18" x14ac:dyDescent="0.25">
      <c r="A70" s="93" t="str">
        <f>VLOOKUP(E70,'LISTADO ATM'!$A$2:$C$901,3,0)</f>
        <v>ESTE</v>
      </c>
      <c r="B70" s="107">
        <v>335824474</v>
      </c>
      <c r="C70" s="94">
        <v>44272.387569444443</v>
      </c>
      <c r="D70" s="93" t="s">
        <v>2189</v>
      </c>
      <c r="E70" s="102">
        <v>268</v>
      </c>
      <c r="F70" s="93" t="str">
        <f>VLOOKUP(E70,VIP!$A$2:$O11999,2,0)</f>
        <v>DRBR268</v>
      </c>
      <c r="G70" s="93" t="str">
        <f>VLOOKUP(E70,'LISTADO ATM'!$A$2:$B$900,2,0)</f>
        <v xml:space="preserve">ATM Autobanco La Altagracia (Higuey) </v>
      </c>
      <c r="H70" s="93" t="str">
        <f>VLOOKUP(E70,VIP!$A$2:$O16920,7,FALSE)</f>
        <v>Si</v>
      </c>
      <c r="I70" s="93" t="str">
        <f>VLOOKUP(E70,VIP!$A$2:$O8885,8,FALSE)</f>
        <v>Si</v>
      </c>
      <c r="J70" s="93" t="str">
        <f>VLOOKUP(E70,VIP!$A$2:$O8835,8,FALSE)</f>
        <v>Si</v>
      </c>
      <c r="K70" s="93" t="str">
        <f>VLOOKUP(E70,VIP!$A$2:$O12409,6,0)</f>
        <v>NO</v>
      </c>
      <c r="L70" s="95" t="s">
        <v>2228</v>
      </c>
      <c r="M70" s="127" t="s">
        <v>2516</v>
      </c>
      <c r="N70" s="96" t="s">
        <v>2476</v>
      </c>
      <c r="O70" s="93" t="s">
        <v>2478</v>
      </c>
      <c r="P70" s="117"/>
      <c r="Q70" s="126">
        <v>44272.513194444444</v>
      </c>
    </row>
    <row r="71" spans="1:17" ht="18" x14ac:dyDescent="0.25">
      <c r="A71" s="93" t="str">
        <f>VLOOKUP(E71,'LISTADO ATM'!$A$2:$C$901,3,0)</f>
        <v>DISTRITO NACIONAL</v>
      </c>
      <c r="B71" s="107">
        <v>335823508</v>
      </c>
      <c r="C71" s="94">
        <v>44271.537743055553</v>
      </c>
      <c r="D71" s="93" t="s">
        <v>2189</v>
      </c>
      <c r="E71" s="102">
        <v>237</v>
      </c>
      <c r="F71" s="93" t="str">
        <f>VLOOKUP(E71,VIP!$A$2:$O11967,2,0)</f>
        <v>DRBR237</v>
      </c>
      <c r="G71" s="93" t="str">
        <f>VLOOKUP(E71,'LISTADO ATM'!$A$2:$B$900,2,0)</f>
        <v xml:space="preserve">ATM UNP Plaza Vásquez </v>
      </c>
      <c r="H71" s="93" t="str">
        <f>VLOOKUP(E71,VIP!$A$2:$O16888,7,FALSE)</f>
        <v>Si</v>
      </c>
      <c r="I71" s="93" t="str">
        <f>VLOOKUP(E71,VIP!$A$2:$O8853,8,FALSE)</f>
        <v>Si</v>
      </c>
      <c r="J71" s="93" t="str">
        <f>VLOOKUP(E71,VIP!$A$2:$O8803,8,FALSE)</f>
        <v>Si</v>
      </c>
      <c r="K71" s="93" t="str">
        <f>VLOOKUP(E71,VIP!$A$2:$O12377,6,0)</f>
        <v>SI</v>
      </c>
      <c r="L71" s="95" t="s">
        <v>2228</v>
      </c>
      <c r="M71" s="127" t="s">
        <v>2516</v>
      </c>
      <c r="N71" s="96" t="s">
        <v>2476</v>
      </c>
      <c r="O71" s="93" t="s">
        <v>2478</v>
      </c>
      <c r="P71" s="117"/>
      <c r="Q71" s="126">
        <v>44272.513888888891</v>
      </c>
    </row>
    <row r="72" spans="1:17" ht="18" x14ac:dyDescent="0.25">
      <c r="A72" s="93" t="str">
        <f>VLOOKUP(E72,'LISTADO ATM'!$A$2:$C$901,3,0)</f>
        <v>DISTRITO NACIONAL</v>
      </c>
      <c r="B72" s="107">
        <v>335823582</v>
      </c>
      <c r="C72" s="94">
        <v>44271.573935185188</v>
      </c>
      <c r="D72" s="93" t="s">
        <v>2189</v>
      </c>
      <c r="E72" s="102">
        <v>917</v>
      </c>
      <c r="F72" s="93" t="str">
        <f>VLOOKUP(E72,VIP!$A$2:$O11963,2,0)</f>
        <v>DRBR01B</v>
      </c>
      <c r="G72" s="93" t="str">
        <f>VLOOKUP(E72,'LISTADO ATM'!$A$2:$B$900,2,0)</f>
        <v xml:space="preserve">ATM Oficina Los Mina </v>
      </c>
      <c r="H72" s="93" t="str">
        <f>VLOOKUP(E72,VIP!$A$2:$O16884,7,FALSE)</f>
        <v>Si</v>
      </c>
      <c r="I72" s="93" t="str">
        <f>VLOOKUP(E72,VIP!$A$2:$O8849,8,FALSE)</f>
        <v>Si</v>
      </c>
      <c r="J72" s="93" t="str">
        <f>VLOOKUP(E72,VIP!$A$2:$O8799,8,FALSE)</f>
        <v>Si</v>
      </c>
      <c r="K72" s="93" t="str">
        <f>VLOOKUP(E72,VIP!$A$2:$O12373,6,0)</f>
        <v>NO</v>
      </c>
      <c r="L72" s="95" t="s">
        <v>2228</v>
      </c>
      <c r="M72" s="127" t="s">
        <v>2516</v>
      </c>
      <c r="N72" s="127" t="s">
        <v>2508</v>
      </c>
      <c r="O72" s="93" t="s">
        <v>2478</v>
      </c>
      <c r="P72" s="117"/>
      <c r="Q72" s="126">
        <v>44272.513888888891</v>
      </c>
    </row>
    <row r="73" spans="1:17" ht="18" x14ac:dyDescent="0.25">
      <c r="A73" s="93" t="str">
        <f>VLOOKUP(E73,'LISTADO ATM'!$A$2:$C$901,3,0)</f>
        <v>ESTE</v>
      </c>
      <c r="B73" s="107">
        <v>335824141</v>
      </c>
      <c r="C73" s="94">
        <v>44271.820810185185</v>
      </c>
      <c r="D73" s="93" t="s">
        <v>2189</v>
      </c>
      <c r="E73" s="102">
        <v>385</v>
      </c>
      <c r="F73" s="93" t="str">
        <f>VLOOKUP(E73,VIP!$A$2:$O12004,2,0)</f>
        <v>DRBR385</v>
      </c>
      <c r="G73" s="93" t="str">
        <f>VLOOKUP(E73,'LISTADO ATM'!$A$2:$B$900,2,0)</f>
        <v xml:space="preserve">ATM Plaza Verón I </v>
      </c>
      <c r="H73" s="93" t="str">
        <f>VLOOKUP(E73,VIP!$A$2:$O16925,7,FALSE)</f>
        <v>Si</v>
      </c>
      <c r="I73" s="93" t="str">
        <f>VLOOKUP(E73,VIP!$A$2:$O8890,8,FALSE)</f>
        <v>Si</v>
      </c>
      <c r="J73" s="93" t="str">
        <f>VLOOKUP(E73,VIP!$A$2:$O8840,8,FALSE)</f>
        <v>Si</v>
      </c>
      <c r="K73" s="93" t="str">
        <f>VLOOKUP(E73,VIP!$A$2:$O12414,6,0)</f>
        <v>NO</v>
      </c>
      <c r="L73" s="95" t="s">
        <v>2228</v>
      </c>
      <c r="M73" s="127" t="s">
        <v>2516</v>
      </c>
      <c r="N73" s="96" t="s">
        <v>2476</v>
      </c>
      <c r="O73" s="93" t="s">
        <v>2478</v>
      </c>
      <c r="P73" s="117"/>
      <c r="Q73" s="126">
        <v>44272.513888888891</v>
      </c>
    </row>
    <row r="74" spans="1:17" ht="18" x14ac:dyDescent="0.25">
      <c r="A74" s="93" t="str">
        <f>VLOOKUP(E74,'LISTADO ATM'!$A$2:$C$901,3,0)</f>
        <v>DISTRITO NACIONAL</v>
      </c>
      <c r="B74" s="107">
        <v>335824091</v>
      </c>
      <c r="C74" s="94">
        <v>44271.739699074074</v>
      </c>
      <c r="D74" s="93" t="s">
        <v>2189</v>
      </c>
      <c r="E74" s="102">
        <v>54</v>
      </c>
      <c r="F74" s="93" t="str">
        <f>VLOOKUP(E74,VIP!$A$2:$O11989,2,0)</f>
        <v>DRBR054</v>
      </c>
      <c r="G74" s="93" t="str">
        <f>VLOOKUP(E74,'LISTADO ATM'!$A$2:$B$900,2,0)</f>
        <v xml:space="preserve">ATM Autoservicio Galería 360 </v>
      </c>
      <c r="H74" s="93" t="str">
        <f>VLOOKUP(E74,VIP!$A$2:$O16910,7,FALSE)</f>
        <v>Si</v>
      </c>
      <c r="I74" s="93" t="str">
        <f>VLOOKUP(E74,VIP!$A$2:$O8875,8,FALSE)</f>
        <v>Si</v>
      </c>
      <c r="J74" s="93" t="str">
        <f>VLOOKUP(E74,VIP!$A$2:$O8825,8,FALSE)</f>
        <v>Si</v>
      </c>
      <c r="K74" s="93" t="str">
        <f>VLOOKUP(E74,VIP!$A$2:$O12399,6,0)</f>
        <v>NO</v>
      </c>
      <c r="L74" s="95" t="s">
        <v>2228</v>
      </c>
      <c r="M74" s="127" t="s">
        <v>2516</v>
      </c>
      <c r="N74" s="96" t="s">
        <v>2476</v>
      </c>
      <c r="O74" s="93" t="s">
        <v>2478</v>
      </c>
      <c r="P74" s="117"/>
      <c r="Q74" s="126">
        <v>44272.51458333333</v>
      </c>
    </row>
    <row r="75" spans="1:17" ht="18" x14ac:dyDescent="0.25">
      <c r="A75" s="93" t="str">
        <f>VLOOKUP(E75,'LISTADO ATM'!$A$2:$C$901,3,0)</f>
        <v>DISTRITO NACIONAL</v>
      </c>
      <c r="B75" s="107">
        <v>335824344</v>
      </c>
      <c r="C75" s="94">
        <v>44272.359456018516</v>
      </c>
      <c r="D75" s="93" t="s">
        <v>2189</v>
      </c>
      <c r="E75" s="102">
        <v>321</v>
      </c>
      <c r="F75" s="93" t="str">
        <f>VLOOKUP(E75,VIP!$A$2:$O12003,2,0)</f>
        <v>DRBR321</v>
      </c>
      <c r="G75" s="93" t="str">
        <f>VLOOKUP(E75,'LISTADO ATM'!$A$2:$B$900,2,0)</f>
        <v xml:space="preserve">ATM Oficina Jiménez Moya I </v>
      </c>
      <c r="H75" s="93" t="str">
        <f>VLOOKUP(E75,VIP!$A$2:$O16924,7,FALSE)</f>
        <v>Si</v>
      </c>
      <c r="I75" s="93" t="str">
        <f>VLOOKUP(E75,VIP!$A$2:$O8889,8,FALSE)</f>
        <v>Si</v>
      </c>
      <c r="J75" s="93" t="str">
        <f>VLOOKUP(E75,VIP!$A$2:$O8839,8,FALSE)</f>
        <v>Si</v>
      </c>
      <c r="K75" s="93" t="str">
        <f>VLOOKUP(E75,VIP!$A$2:$O12413,6,0)</f>
        <v>NO</v>
      </c>
      <c r="L75" s="95" t="s">
        <v>2228</v>
      </c>
      <c r="M75" s="127" t="s">
        <v>2516</v>
      </c>
      <c r="N75" s="96" t="s">
        <v>2476</v>
      </c>
      <c r="O75" s="93" t="s">
        <v>2478</v>
      </c>
      <c r="P75" s="117"/>
      <c r="Q75" s="126">
        <v>44272.51458333333</v>
      </c>
    </row>
    <row r="76" spans="1:17" ht="18" x14ac:dyDescent="0.25">
      <c r="A76" s="93" t="str">
        <f>VLOOKUP(E76,'LISTADO ATM'!$A$2:$C$901,3,0)</f>
        <v>NORTE</v>
      </c>
      <c r="B76" s="107">
        <v>335824068</v>
      </c>
      <c r="C76" s="94">
        <v>44271.726435185185</v>
      </c>
      <c r="D76" s="93" t="s">
        <v>2190</v>
      </c>
      <c r="E76" s="102">
        <v>937</v>
      </c>
      <c r="F76" s="93" t="str">
        <f>VLOOKUP(E76,VIP!$A$2:$O11992,2,0)</f>
        <v>DRBR937</v>
      </c>
      <c r="G76" s="93" t="str">
        <f>VLOOKUP(E76,'LISTADO ATM'!$A$2:$B$900,2,0)</f>
        <v xml:space="preserve">ATM Autobanco Oficina La Vega II </v>
      </c>
      <c r="H76" s="93" t="str">
        <f>VLOOKUP(E76,VIP!$A$2:$O16913,7,FALSE)</f>
        <v>Si</v>
      </c>
      <c r="I76" s="93" t="str">
        <f>VLOOKUP(E76,VIP!$A$2:$O8878,8,FALSE)</f>
        <v>Si</v>
      </c>
      <c r="J76" s="93" t="str">
        <f>VLOOKUP(E76,VIP!$A$2:$O8828,8,FALSE)</f>
        <v>Si</v>
      </c>
      <c r="K76" s="93" t="str">
        <f>VLOOKUP(E76,VIP!$A$2:$O12402,6,0)</f>
        <v>NO</v>
      </c>
      <c r="L76" s="95" t="s">
        <v>2228</v>
      </c>
      <c r="M76" s="127" t="s">
        <v>2516</v>
      </c>
      <c r="N76" s="96" t="s">
        <v>2476</v>
      </c>
      <c r="O76" s="93" t="s">
        <v>2512</v>
      </c>
      <c r="P76" s="117"/>
      <c r="Q76" s="126">
        <v>44272.515972222223</v>
      </c>
    </row>
    <row r="77" spans="1:17" ht="18" x14ac:dyDescent="0.25">
      <c r="A77" s="93" t="str">
        <f>VLOOKUP(E77,'LISTADO ATM'!$A$2:$C$901,3,0)</f>
        <v>NORTE</v>
      </c>
      <c r="B77" s="107">
        <v>335824637</v>
      </c>
      <c r="C77" s="94">
        <v>44272.428067129629</v>
      </c>
      <c r="D77" s="93" t="s">
        <v>2190</v>
      </c>
      <c r="E77" s="102">
        <v>79</v>
      </c>
      <c r="F77" s="93" t="str">
        <f>VLOOKUP(E77,VIP!$A$2:$O11991,2,0)</f>
        <v>DRBR079</v>
      </c>
      <c r="G77" s="93" t="str">
        <f>VLOOKUP(E77,'LISTADO ATM'!$A$2:$B$900,2,0)</f>
        <v xml:space="preserve">ATM UNP Luperón (Puerto Plata) </v>
      </c>
      <c r="H77" s="93" t="str">
        <f>VLOOKUP(E77,VIP!$A$2:$O16912,7,FALSE)</f>
        <v>Si</v>
      </c>
      <c r="I77" s="93" t="str">
        <f>VLOOKUP(E77,VIP!$A$2:$O8877,8,FALSE)</f>
        <v>Si</v>
      </c>
      <c r="J77" s="93" t="str">
        <f>VLOOKUP(E77,VIP!$A$2:$O8827,8,FALSE)</f>
        <v>Si</v>
      </c>
      <c r="K77" s="93" t="str">
        <f>VLOOKUP(E77,VIP!$A$2:$O12401,6,0)</f>
        <v>NO</v>
      </c>
      <c r="L77" s="95" t="s">
        <v>2228</v>
      </c>
      <c r="M77" s="127" t="s">
        <v>2516</v>
      </c>
      <c r="N77" s="96" t="s">
        <v>2476</v>
      </c>
      <c r="O77" s="93" t="s">
        <v>2512</v>
      </c>
      <c r="P77" s="117"/>
      <c r="Q77" s="126">
        <v>44272.51666666667</v>
      </c>
    </row>
    <row r="78" spans="1:17" ht="18" x14ac:dyDescent="0.25">
      <c r="A78" s="93" t="str">
        <f>VLOOKUP(E78,'LISTADO ATM'!$A$2:$C$901,3,0)</f>
        <v>NORTE</v>
      </c>
      <c r="B78" s="107">
        <v>335824067</v>
      </c>
      <c r="C78" s="94">
        <v>44271.725555555553</v>
      </c>
      <c r="D78" s="93" t="s">
        <v>2190</v>
      </c>
      <c r="E78" s="102">
        <v>502</v>
      </c>
      <c r="F78" s="93" t="str">
        <f>VLOOKUP(E78,VIP!$A$2:$O11993,2,0)</f>
        <v>DRBR502</v>
      </c>
      <c r="G78" s="93" t="str">
        <f>VLOOKUP(E78,'LISTADO ATM'!$A$2:$B$900,2,0)</f>
        <v xml:space="preserve">ATM Materno Infantil de (Santiago) </v>
      </c>
      <c r="H78" s="93" t="str">
        <f>VLOOKUP(E78,VIP!$A$2:$O16914,7,FALSE)</f>
        <v>Si</v>
      </c>
      <c r="I78" s="93" t="str">
        <f>VLOOKUP(E78,VIP!$A$2:$O8879,8,FALSE)</f>
        <v>Si</v>
      </c>
      <c r="J78" s="93" t="str">
        <f>VLOOKUP(E78,VIP!$A$2:$O8829,8,FALSE)</f>
        <v>Si</v>
      </c>
      <c r="K78" s="93" t="str">
        <f>VLOOKUP(E78,VIP!$A$2:$O12403,6,0)</f>
        <v>NO</v>
      </c>
      <c r="L78" s="95" t="s">
        <v>2228</v>
      </c>
      <c r="M78" s="127" t="s">
        <v>2516</v>
      </c>
      <c r="N78" s="96" t="s">
        <v>2476</v>
      </c>
      <c r="O78" s="93" t="s">
        <v>2512</v>
      </c>
      <c r="P78" s="117"/>
      <c r="Q78" s="126">
        <v>44272.518055555556</v>
      </c>
    </row>
    <row r="79" spans="1:17" ht="18" x14ac:dyDescent="0.25">
      <c r="A79" s="93" t="str">
        <f>VLOOKUP(E79,'LISTADO ATM'!$A$2:$C$901,3,0)</f>
        <v>DISTRITO NACIONAL</v>
      </c>
      <c r="B79" s="107">
        <v>335823987</v>
      </c>
      <c r="C79" s="94">
        <v>44271.696851851855</v>
      </c>
      <c r="D79" s="93" t="s">
        <v>2472</v>
      </c>
      <c r="E79" s="102">
        <v>562</v>
      </c>
      <c r="F79" s="93" t="str">
        <f>VLOOKUP(E79,VIP!$A$2:$O12005,2,0)</f>
        <v>DRBR226</v>
      </c>
      <c r="G79" s="93" t="str">
        <f>VLOOKUP(E79,'LISTADO ATM'!$A$2:$B$900,2,0)</f>
        <v xml:space="preserve">ATM S/M Jumbo Carretera Mella </v>
      </c>
      <c r="H79" s="93" t="str">
        <f>VLOOKUP(E79,VIP!$A$2:$O16926,7,FALSE)</f>
        <v>Si</v>
      </c>
      <c r="I79" s="93" t="str">
        <f>VLOOKUP(E79,VIP!$A$2:$O8891,8,FALSE)</f>
        <v>Si</v>
      </c>
      <c r="J79" s="93" t="str">
        <f>VLOOKUP(E79,VIP!$A$2:$O8841,8,FALSE)</f>
        <v>Si</v>
      </c>
      <c r="K79" s="93" t="str">
        <f>VLOOKUP(E79,VIP!$A$2:$O12415,6,0)</f>
        <v>SI</v>
      </c>
      <c r="L79" s="95" t="s">
        <v>2430</v>
      </c>
      <c r="M79" s="166" t="s">
        <v>2516</v>
      </c>
      <c r="N79" s="96" t="s">
        <v>2476</v>
      </c>
      <c r="O79" s="93" t="s">
        <v>2477</v>
      </c>
      <c r="P79" s="117"/>
      <c r="Q79" s="167">
        <v>44272.520833333336</v>
      </c>
    </row>
    <row r="80" spans="1:17" ht="18" x14ac:dyDescent="0.25">
      <c r="A80" s="93" t="str">
        <f>VLOOKUP(E80,'LISTADO ATM'!$A$2:$C$901,3,0)</f>
        <v>DISTRITO NACIONAL</v>
      </c>
      <c r="B80" s="107">
        <v>335824160</v>
      </c>
      <c r="C80" s="94">
        <v>44271.87709490741</v>
      </c>
      <c r="D80" s="93" t="s">
        <v>2189</v>
      </c>
      <c r="E80" s="102">
        <v>26</v>
      </c>
      <c r="F80" s="93" t="str">
        <f>VLOOKUP(E80,VIP!$A$2:$O11990,2,0)</f>
        <v>DRBR221</v>
      </c>
      <c r="G80" s="93" t="str">
        <f>VLOOKUP(E80,'LISTADO ATM'!$A$2:$B$900,2,0)</f>
        <v>ATM S/M Jumbo San Isidro</v>
      </c>
      <c r="H80" s="93" t="str">
        <f>VLOOKUP(E80,VIP!$A$2:$O16911,7,FALSE)</f>
        <v>Si</v>
      </c>
      <c r="I80" s="93" t="str">
        <f>VLOOKUP(E80,VIP!$A$2:$O8876,8,FALSE)</f>
        <v>Si</v>
      </c>
      <c r="J80" s="93" t="str">
        <f>VLOOKUP(E80,VIP!$A$2:$O8826,8,FALSE)</f>
        <v>Si</v>
      </c>
      <c r="K80" s="93" t="str">
        <f>VLOOKUP(E80,VIP!$A$2:$O12400,6,0)</f>
        <v>NO</v>
      </c>
      <c r="L80" s="95" t="s">
        <v>2228</v>
      </c>
      <c r="M80" s="127" t="s">
        <v>2516</v>
      </c>
      <c r="N80" s="96" t="s">
        <v>2476</v>
      </c>
      <c r="O80" s="93" t="s">
        <v>2478</v>
      </c>
      <c r="P80" s="117"/>
      <c r="Q80" s="126">
        <v>44272.520833333336</v>
      </c>
    </row>
    <row r="81" spans="1:17" ht="18" x14ac:dyDescent="0.25">
      <c r="A81" s="93" t="str">
        <f>VLOOKUP(E81,'LISTADO ATM'!$A$2:$C$901,3,0)</f>
        <v>DISTRITO NACIONAL</v>
      </c>
      <c r="B81" s="107">
        <v>335824215</v>
      </c>
      <c r="C81" s="94">
        <v>44272.331828703704</v>
      </c>
      <c r="D81" s="93" t="s">
        <v>2472</v>
      </c>
      <c r="E81" s="102">
        <v>26</v>
      </c>
      <c r="F81" s="93" t="str">
        <f>VLOOKUP(E81,VIP!$A$2:$O12009,2,0)</f>
        <v>DRBR221</v>
      </c>
      <c r="G81" s="93" t="str">
        <f>VLOOKUP(E81,'LISTADO ATM'!$A$2:$B$900,2,0)</f>
        <v>ATM S/M Jumbo San Isidro</v>
      </c>
      <c r="H81" s="93" t="str">
        <f>VLOOKUP(E81,VIP!$A$2:$O16930,7,FALSE)</f>
        <v>Si</v>
      </c>
      <c r="I81" s="93" t="str">
        <f>VLOOKUP(E81,VIP!$A$2:$O8895,8,FALSE)</f>
        <v>Si</v>
      </c>
      <c r="J81" s="93" t="str">
        <f>VLOOKUP(E81,VIP!$A$2:$O8845,8,FALSE)</f>
        <v>Si</v>
      </c>
      <c r="K81" s="93" t="str">
        <f>VLOOKUP(E81,VIP!$A$2:$O12419,6,0)</f>
        <v>NO</v>
      </c>
      <c r="L81" s="95" t="s">
        <v>2430</v>
      </c>
      <c r="M81" s="127" t="s">
        <v>2516</v>
      </c>
      <c r="N81" s="96" t="s">
        <v>2476</v>
      </c>
      <c r="O81" s="93" t="s">
        <v>2478</v>
      </c>
      <c r="P81" s="117"/>
      <c r="Q81" s="126">
        <v>44272.520833333336</v>
      </c>
    </row>
    <row r="82" spans="1:17" ht="18" x14ac:dyDescent="0.25">
      <c r="A82" s="93" t="str">
        <f>VLOOKUP(E82,'LISTADO ATM'!$A$2:$C$901,3,0)</f>
        <v>DISTRITO NACIONAL</v>
      </c>
      <c r="B82" s="107">
        <v>335822717</v>
      </c>
      <c r="C82" s="94">
        <v>44271.046238425923</v>
      </c>
      <c r="D82" s="93" t="s">
        <v>2472</v>
      </c>
      <c r="E82" s="102">
        <v>600</v>
      </c>
      <c r="F82" s="93" t="str">
        <f>VLOOKUP(E82,VIP!$A$2:$O11939,2,0)</f>
        <v>DRBR600</v>
      </c>
      <c r="G82" s="93" t="str">
        <f>VLOOKUP(E82,'LISTADO ATM'!$A$2:$B$900,2,0)</f>
        <v>ATM S/M Bravo Hipica</v>
      </c>
      <c r="H82" s="93" t="str">
        <f>VLOOKUP(E82,VIP!$A$2:$O16860,7,FALSE)</f>
        <v>N/A</v>
      </c>
      <c r="I82" s="93" t="str">
        <f>VLOOKUP(E82,VIP!$A$2:$O8825,8,FALSE)</f>
        <v>N/A</v>
      </c>
      <c r="J82" s="93" t="str">
        <f>VLOOKUP(E82,VIP!$A$2:$O8775,8,FALSE)</f>
        <v>N/A</v>
      </c>
      <c r="K82" s="93" t="str">
        <f>VLOOKUP(E82,VIP!$A$2:$O12349,6,0)</f>
        <v>N/A</v>
      </c>
      <c r="L82" s="95" t="s">
        <v>2462</v>
      </c>
      <c r="M82" s="127" t="s">
        <v>2516</v>
      </c>
      <c r="N82" s="96" t="s">
        <v>2476</v>
      </c>
      <c r="O82" s="93" t="s">
        <v>2477</v>
      </c>
      <c r="P82" s="117"/>
      <c r="Q82" s="126">
        <v>44272.527777777781</v>
      </c>
    </row>
    <row r="83" spans="1:17" ht="18" x14ac:dyDescent="0.25">
      <c r="A83" s="93" t="str">
        <f>VLOOKUP(E83,'LISTADO ATM'!$A$2:$C$901,3,0)</f>
        <v>DISTRITO NACIONAL</v>
      </c>
      <c r="B83" s="107">
        <v>335823609</v>
      </c>
      <c r="C83" s="94">
        <v>44271.590300925927</v>
      </c>
      <c r="D83" s="93" t="s">
        <v>2500</v>
      </c>
      <c r="E83" s="102">
        <v>701</v>
      </c>
      <c r="F83" s="93" t="str">
        <f>VLOOKUP(E83,VIP!$A$2:$O11956,2,0)</f>
        <v>DRBR701</v>
      </c>
      <c r="G83" s="93" t="str">
        <f>VLOOKUP(E83,'LISTADO ATM'!$A$2:$B$900,2,0)</f>
        <v>ATM Autoservicio Los Alcarrizos</v>
      </c>
      <c r="H83" s="93" t="str">
        <f>VLOOKUP(E83,VIP!$A$2:$O16877,7,FALSE)</f>
        <v>Si</v>
      </c>
      <c r="I83" s="93" t="str">
        <f>VLOOKUP(E83,VIP!$A$2:$O8842,8,FALSE)</f>
        <v>Si</v>
      </c>
      <c r="J83" s="93" t="str">
        <f>VLOOKUP(E83,VIP!$A$2:$O8792,8,FALSE)</f>
        <v>Si</v>
      </c>
      <c r="K83" s="93" t="str">
        <f>VLOOKUP(E83,VIP!$A$2:$O12366,6,0)</f>
        <v>NO</v>
      </c>
      <c r="L83" s="95" t="s">
        <v>2430</v>
      </c>
      <c r="M83" s="127" t="s">
        <v>2516</v>
      </c>
      <c r="N83" s="127" t="s">
        <v>2508</v>
      </c>
      <c r="O83" s="93" t="s">
        <v>2501</v>
      </c>
      <c r="P83" s="117"/>
      <c r="Q83" s="126">
        <v>44272.530555555553</v>
      </c>
    </row>
    <row r="84" spans="1:17" ht="18" x14ac:dyDescent="0.25">
      <c r="A84" s="93" t="str">
        <f>VLOOKUP(E84,'LISTADO ATM'!$A$2:$C$901,3,0)</f>
        <v>NORTE</v>
      </c>
      <c r="B84" s="107">
        <v>335823772</v>
      </c>
      <c r="C84" s="94">
        <v>44271.630995370368</v>
      </c>
      <c r="D84" s="93" t="s">
        <v>2500</v>
      </c>
      <c r="E84" s="102">
        <v>283</v>
      </c>
      <c r="F84" s="93" t="str">
        <f>VLOOKUP(E84,VIP!$A$2:$O11939,2,0)</f>
        <v>DRBR283</v>
      </c>
      <c r="G84" s="93" t="str">
        <f>VLOOKUP(E84,'LISTADO ATM'!$A$2:$B$900,2,0)</f>
        <v xml:space="preserve">ATM Oficina Nibaje </v>
      </c>
      <c r="H84" s="93" t="str">
        <f>VLOOKUP(E84,VIP!$A$2:$O16860,7,FALSE)</f>
        <v>Si</v>
      </c>
      <c r="I84" s="93" t="str">
        <f>VLOOKUP(E84,VIP!$A$2:$O8825,8,FALSE)</f>
        <v>Si</v>
      </c>
      <c r="J84" s="93" t="str">
        <f>VLOOKUP(E84,VIP!$A$2:$O8775,8,FALSE)</f>
        <v>Si</v>
      </c>
      <c r="K84" s="93" t="str">
        <f>VLOOKUP(E84,VIP!$A$2:$O12349,6,0)</f>
        <v>NO</v>
      </c>
      <c r="L84" s="95" t="s">
        <v>2430</v>
      </c>
      <c r="M84" s="127" t="s">
        <v>2516</v>
      </c>
      <c r="N84" s="127" t="s">
        <v>2508</v>
      </c>
      <c r="O84" s="93" t="s">
        <v>2501</v>
      </c>
      <c r="P84" s="117"/>
      <c r="Q84" s="126">
        <v>44272.53402777778</v>
      </c>
    </row>
    <row r="85" spans="1:17" ht="18" x14ac:dyDescent="0.25">
      <c r="A85" s="93" t="str">
        <f>VLOOKUP(E85,'LISTADO ATM'!$A$2:$C$901,3,0)</f>
        <v>DISTRITO NACIONAL</v>
      </c>
      <c r="B85" s="107">
        <v>335823996</v>
      </c>
      <c r="C85" s="94">
        <v>44271.699826388889</v>
      </c>
      <c r="D85" s="93" t="s">
        <v>2500</v>
      </c>
      <c r="E85" s="102">
        <v>755</v>
      </c>
      <c r="F85" s="93" t="str">
        <f>VLOOKUP(E85,VIP!$A$2:$O12003,2,0)</f>
        <v>DRBR755</v>
      </c>
      <c r="G85" s="93" t="str">
        <f>VLOOKUP(E85,'LISTADO ATM'!$A$2:$B$900,2,0)</f>
        <v xml:space="preserve">ATM Oficina Galería del Este (Plaza) </v>
      </c>
      <c r="H85" s="93" t="str">
        <f>VLOOKUP(E85,VIP!$A$2:$O16924,7,FALSE)</f>
        <v>Si</v>
      </c>
      <c r="I85" s="93" t="str">
        <f>VLOOKUP(E85,VIP!$A$2:$O8889,8,FALSE)</f>
        <v>Si</v>
      </c>
      <c r="J85" s="93" t="str">
        <f>VLOOKUP(E85,VIP!$A$2:$O8839,8,FALSE)</f>
        <v>Si</v>
      </c>
      <c r="K85" s="93" t="str">
        <f>VLOOKUP(E85,VIP!$A$2:$O12413,6,0)</f>
        <v>NO</v>
      </c>
      <c r="L85" s="95" t="s">
        <v>2430</v>
      </c>
      <c r="M85" s="127" t="s">
        <v>2516</v>
      </c>
      <c r="N85" s="127" t="s">
        <v>2508</v>
      </c>
      <c r="O85" s="93" t="s">
        <v>2501</v>
      </c>
      <c r="P85" s="117"/>
      <c r="Q85" s="126">
        <v>44272.53402777778</v>
      </c>
    </row>
    <row r="86" spans="1:17" ht="18" x14ac:dyDescent="0.25">
      <c r="A86" s="93" t="str">
        <f>VLOOKUP(E86,'LISTADO ATM'!$A$2:$C$901,3,0)</f>
        <v>NORTE</v>
      </c>
      <c r="B86" s="107">
        <v>335824610</v>
      </c>
      <c r="C86" s="94">
        <v>44272.42046296296</v>
      </c>
      <c r="D86" s="93" t="s">
        <v>2500</v>
      </c>
      <c r="E86" s="102">
        <v>405</v>
      </c>
      <c r="F86" s="93" t="str">
        <f>VLOOKUP(E86,VIP!$A$2:$O11995,2,0)</f>
        <v>DRBR405</v>
      </c>
      <c r="G86" s="93" t="str">
        <f>VLOOKUP(E86,'LISTADO ATM'!$A$2:$B$900,2,0)</f>
        <v xml:space="preserve">ATM UNP Loma de Cabrera </v>
      </c>
      <c r="H86" s="93" t="str">
        <f>VLOOKUP(E86,VIP!$A$2:$O16916,7,FALSE)</f>
        <v>Si</v>
      </c>
      <c r="I86" s="93" t="str">
        <f>VLOOKUP(E86,VIP!$A$2:$O8881,8,FALSE)</f>
        <v>Si</v>
      </c>
      <c r="J86" s="93" t="str">
        <f>VLOOKUP(E86,VIP!$A$2:$O8831,8,FALSE)</f>
        <v>Si</v>
      </c>
      <c r="K86" s="93" t="str">
        <f>VLOOKUP(E86,VIP!$A$2:$O12405,6,0)</f>
        <v>NO</v>
      </c>
      <c r="L86" s="95" t="s">
        <v>2430</v>
      </c>
      <c r="M86" s="127" t="s">
        <v>2516</v>
      </c>
      <c r="N86" s="127" t="s">
        <v>2508</v>
      </c>
      <c r="O86" s="93" t="s">
        <v>2501</v>
      </c>
      <c r="P86" s="117"/>
      <c r="Q86" s="126">
        <v>44272.535416666666</v>
      </c>
    </row>
    <row r="87" spans="1:17" ht="18" x14ac:dyDescent="0.25">
      <c r="A87" s="93" t="str">
        <f>VLOOKUP(E87,'LISTADO ATM'!$A$2:$C$901,3,0)</f>
        <v>NORTE</v>
      </c>
      <c r="B87" s="107">
        <v>335824618</v>
      </c>
      <c r="C87" s="94">
        <v>44272.422812500001</v>
      </c>
      <c r="D87" s="93" t="s">
        <v>2500</v>
      </c>
      <c r="E87" s="102">
        <v>703</v>
      </c>
      <c r="F87" s="93" t="str">
        <f>VLOOKUP(E87,VIP!$A$2:$O11994,2,0)</f>
        <v>DRBR703</v>
      </c>
      <c r="G87" s="93" t="str">
        <f>VLOOKUP(E87,'LISTADO ATM'!$A$2:$B$900,2,0)</f>
        <v xml:space="preserve">ATM Oficina El Mamey Los Hidalgos </v>
      </c>
      <c r="H87" s="93" t="str">
        <f>VLOOKUP(E87,VIP!$A$2:$O16915,7,FALSE)</f>
        <v>Si</v>
      </c>
      <c r="I87" s="93" t="str">
        <f>VLOOKUP(E87,VIP!$A$2:$O8880,8,FALSE)</f>
        <v>Si</v>
      </c>
      <c r="J87" s="93" t="str">
        <f>VLOOKUP(E87,VIP!$A$2:$O8830,8,FALSE)</f>
        <v>Si</v>
      </c>
      <c r="K87" s="93" t="str">
        <f>VLOOKUP(E87,VIP!$A$2:$O12404,6,0)</f>
        <v>NO</v>
      </c>
      <c r="L87" s="95" t="s">
        <v>2462</v>
      </c>
      <c r="M87" s="127" t="s">
        <v>2516</v>
      </c>
      <c r="N87" s="127" t="s">
        <v>2508</v>
      </c>
      <c r="O87" s="93" t="s">
        <v>2501</v>
      </c>
      <c r="P87" s="117"/>
      <c r="Q87" s="126">
        <v>44272.539583333331</v>
      </c>
    </row>
    <row r="88" spans="1:17" ht="18" x14ac:dyDescent="0.25">
      <c r="A88" s="93" t="str">
        <f>VLOOKUP(E88,'LISTADO ATM'!$A$2:$C$901,3,0)</f>
        <v>DISTRITO NACIONAL</v>
      </c>
      <c r="B88" s="107">
        <v>335824177</v>
      </c>
      <c r="C88" s="94">
        <v>44272.275717592594</v>
      </c>
      <c r="D88" s="93" t="s">
        <v>2189</v>
      </c>
      <c r="E88" s="102">
        <v>939</v>
      </c>
      <c r="F88" s="93" t="str">
        <f>VLOOKUP(E88,VIP!$A$2:$O11995,2,0)</f>
        <v>DRBR939</v>
      </c>
      <c r="G88" s="93" t="str">
        <f>VLOOKUP(E88,'LISTADO ATM'!$A$2:$B$900,2,0)</f>
        <v xml:space="preserve">ATM Estación Texaco Máximo Gómez </v>
      </c>
      <c r="H88" s="93" t="str">
        <f>VLOOKUP(E88,VIP!$A$2:$O16916,7,FALSE)</f>
        <v>Si</v>
      </c>
      <c r="I88" s="93" t="str">
        <f>VLOOKUP(E88,VIP!$A$2:$O8881,8,FALSE)</f>
        <v>Si</v>
      </c>
      <c r="J88" s="93" t="str">
        <f>VLOOKUP(E88,VIP!$A$2:$O8831,8,FALSE)</f>
        <v>Si</v>
      </c>
      <c r="K88" s="93" t="str">
        <f>VLOOKUP(E88,VIP!$A$2:$O12405,6,0)</f>
        <v>NO</v>
      </c>
      <c r="L88" s="95" t="s">
        <v>2254</v>
      </c>
      <c r="M88" s="127" t="s">
        <v>2516</v>
      </c>
      <c r="N88" s="96" t="s">
        <v>2476</v>
      </c>
      <c r="O88" s="93" t="s">
        <v>2478</v>
      </c>
      <c r="P88" s="117"/>
      <c r="Q88" s="126">
        <v>44272.599305555559</v>
      </c>
    </row>
    <row r="89" spans="1:17" ht="18" x14ac:dyDescent="0.25">
      <c r="A89" s="93" t="str">
        <f>VLOOKUP(E89,'LISTADO ATM'!$A$2:$C$901,3,0)</f>
        <v>NORTE</v>
      </c>
      <c r="B89" s="107">
        <v>335823999</v>
      </c>
      <c r="C89" s="94">
        <v>44271.700671296298</v>
      </c>
      <c r="D89" s="93" t="s">
        <v>2500</v>
      </c>
      <c r="E89" s="102">
        <v>944</v>
      </c>
      <c r="F89" s="93" t="str">
        <f>VLOOKUP(E89,VIP!$A$2:$O12002,2,0)</f>
        <v>DRBR944</v>
      </c>
      <c r="G89" s="93" t="str">
        <f>VLOOKUP(E89,'LISTADO ATM'!$A$2:$B$900,2,0)</f>
        <v xml:space="preserve">ATM UNP Mao </v>
      </c>
      <c r="H89" s="93" t="str">
        <f>VLOOKUP(E89,VIP!$A$2:$O16923,7,FALSE)</f>
        <v>Si</v>
      </c>
      <c r="I89" s="93" t="str">
        <f>VLOOKUP(E89,VIP!$A$2:$O8888,8,FALSE)</f>
        <v>Si</v>
      </c>
      <c r="J89" s="93" t="str">
        <f>VLOOKUP(E89,VIP!$A$2:$O8838,8,FALSE)</f>
        <v>Si</v>
      </c>
      <c r="K89" s="93" t="str">
        <f>VLOOKUP(E89,VIP!$A$2:$O12412,6,0)</f>
        <v>NO</v>
      </c>
      <c r="L89" s="95" t="s">
        <v>2430</v>
      </c>
      <c r="M89" s="127" t="s">
        <v>2516</v>
      </c>
      <c r="N89" s="127" t="s">
        <v>2508</v>
      </c>
      <c r="O89" s="93" t="s">
        <v>2501</v>
      </c>
      <c r="P89" s="117"/>
      <c r="Q89" s="126">
        <v>44272.6</v>
      </c>
    </row>
    <row r="90" spans="1:17" ht="18" x14ac:dyDescent="0.25">
      <c r="A90" s="93" t="str">
        <f>VLOOKUP(E90,'LISTADO ATM'!$A$2:$C$901,3,0)</f>
        <v>DISTRITO NACIONAL</v>
      </c>
      <c r="B90" s="107">
        <v>335822151</v>
      </c>
      <c r="C90" s="94">
        <v>44270.585636574076</v>
      </c>
      <c r="D90" s="93" t="s">
        <v>2189</v>
      </c>
      <c r="E90" s="102">
        <v>952</v>
      </c>
      <c r="F90" s="93" t="str">
        <f>VLOOKUP(E90,VIP!$A$2:$O11915,2,0)</f>
        <v>DRBR16L</v>
      </c>
      <c r="G90" s="93" t="str">
        <f>VLOOKUP(E90,'LISTADO ATM'!$A$2:$B$900,2,0)</f>
        <v xml:space="preserve">ATM Alvarez Rivas </v>
      </c>
      <c r="H90" s="93" t="str">
        <f>VLOOKUP(E90,VIP!$A$2:$O16836,7,FALSE)</f>
        <v>Si</v>
      </c>
      <c r="I90" s="93" t="str">
        <f>VLOOKUP(E90,VIP!$A$2:$O8801,8,FALSE)</f>
        <v>Si</v>
      </c>
      <c r="J90" s="93" t="str">
        <f>VLOOKUP(E90,VIP!$A$2:$O8751,8,FALSE)</f>
        <v>Si</v>
      </c>
      <c r="K90" s="93" t="str">
        <f>VLOOKUP(E90,VIP!$A$2:$O12325,6,0)</f>
        <v>NO</v>
      </c>
      <c r="L90" s="95" t="s">
        <v>2228</v>
      </c>
      <c r="M90" s="127" t="s">
        <v>2516</v>
      </c>
      <c r="N90" s="96" t="s">
        <v>2499</v>
      </c>
      <c r="O90" s="93" t="s">
        <v>2478</v>
      </c>
      <c r="P90" s="117"/>
      <c r="Q90" s="126">
        <v>44272.603472222225</v>
      </c>
    </row>
    <row r="91" spans="1:17" s="98" customFormat="1" ht="18" x14ac:dyDescent="0.25">
      <c r="A91" s="93" t="str">
        <f>VLOOKUP(E91,'LISTADO ATM'!$A$2:$C$901,3,0)</f>
        <v>DISTRITO NACIONAL</v>
      </c>
      <c r="B91" s="107">
        <v>335824093</v>
      </c>
      <c r="C91" s="94">
        <v>44271.740983796299</v>
      </c>
      <c r="D91" s="93" t="s">
        <v>2189</v>
      </c>
      <c r="E91" s="102">
        <v>390</v>
      </c>
      <c r="F91" s="93" t="str">
        <f>VLOOKUP(E91,VIP!$A$2:$O11988,2,0)</f>
        <v>DRBR390</v>
      </c>
      <c r="G91" s="93" t="str">
        <f>VLOOKUP(E91,'LISTADO ATM'!$A$2:$B$900,2,0)</f>
        <v xml:space="preserve">ATM Oficina Boca Chica II </v>
      </c>
      <c r="H91" s="93" t="str">
        <f>VLOOKUP(E91,VIP!$A$2:$O16909,7,FALSE)</f>
        <v>Si</v>
      </c>
      <c r="I91" s="93" t="str">
        <f>VLOOKUP(E91,VIP!$A$2:$O8874,8,FALSE)</f>
        <v>Si</v>
      </c>
      <c r="J91" s="93" t="str">
        <f>VLOOKUP(E91,VIP!$A$2:$O8824,8,FALSE)</f>
        <v>Si</v>
      </c>
      <c r="K91" s="93" t="str">
        <f>VLOOKUP(E91,VIP!$A$2:$O12398,6,0)</f>
        <v>NO</v>
      </c>
      <c r="L91" s="95" t="s">
        <v>2492</v>
      </c>
      <c r="M91" s="127" t="s">
        <v>2516</v>
      </c>
      <c r="N91" s="96" t="s">
        <v>2476</v>
      </c>
      <c r="O91" s="93" t="s">
        <v>2478</v>
      </c>
      <c r="P91" s="117"/>
      <c r="Q91" s="126">
        <v>44272.603472222225</v>
      </c>
    </row>
    <row r="92" spans="1:17" s="98" customFormat="1" ht="18" x14ac:dyDescent="0.25">
      <c r="A92" s="93" t="str">
        <f>VLOOKUP(E92,'LISTADO ATM'!$A$2:$C$901,3,0)</f>
        <v>DISTRITO NACIONAL</v>
      </c>
      <c r="B92" s="107">
        <v>335823869</v>
      </c>
      <c r="C92" s="94">
        <v>44271.660092592596</v>
      </c>
      <c r="D92" s="93" t="s">
        <v>2189</v>
      </c>
      <c r="E92" s="102">
        <v>23</v>
      </c>
      <c r="F92" s="93" t="str">
        <f>VLOOKUP(E92,VIP!$A$2:$O12011,2,0)</f>
        <v>DRBR023</v>
      </c>
      <c r="G92" s="93" t="str">
        <f>VLOOKUP(E92,'LISTADO ATM'!$A$2:$B$900,2,0)</f>
        <v xml:space="preserve">ATM Oficina México </v>
      </c>
      <c r="H92" s="93" t="str">
        <f>VLOOKUP(E92,VIP!$A$2:$O16932,7,FALSE)</f>
        <v>Si</v>
      </c>
      <c r="I92" s="93" t="str">
        <f>VLOOKUP(E92,VIP!$A$2:$O8897,8,FALSE)</f>
        <v>Si</v>
      </c>
      <c r="J92" s="93" t="str">
        <f>VLOOKUP(E92,VIP!$A$2:$O8847,8,FALSE)</f>
        <v>Si</v>
      </c>
      <c r="K92" s="93" t="str">
        <f>VLOOKUP(E92,VIP!$A$2:$O12421,6,0)</f>
        <v>NO</v>
      </c>
      <c r="L92" s="95" t="s">
        <v>2228</v>
      </c>
      <c r="M92" s="127" t="s">
        <v>2516</v>
      </c>
      <c r="N92" s="96" t="s">
        <v>2476</v>
      </c>
      <c r="O92" s="93" t="s">
        <v>2478</v>
      </c>
      <c r="P92" s="117"/>
      <c r="Q92" s="126">
        <v>44272.605555555558</v>
      </c>
    </row>
    <row r="93" spans="1:17" s="98" customFormat="1" ht="18" x14ac:dyDescent="0.25">
      <c r="A93" s="93" t="str">
        <f>VLOOKUP(E93,'LISTADO ATM'!$A$2:$C$901,3,0)</f>
        <v>DISTRITO NACIONAL</v>
      </c>
      <c r="B93" s="107">
        <v>335824057</v>
      </c>
      <c r="C93" s="94">
        <v>44271.720381944448</v>
      </c>
      <c r="D93" s="93" t="s">
        <v>2189</v>
      </c>
      <c r="E93" s="102">
        <v>833</v>
      </c>
      <c r="F93" s="93" t="str">
        <f>VLOOKUP(E93,VIP!$A$2:$O11995,2,0)</f>
        <v>DRBR833</v>
      </c>
      <c r="G93" s="93" t="str">
        <f>VLOOKUP(E93,'LISTADO ATM'!$A$2:$B$900,2,0)</f>
        <v xml:space="preserve">ATM Cafetería CTB I </v>
      </c>
      <c r="H93" s="93" t="str">
        <f>VLOOKUP(E93,VIP!$A$2:$O16916,7,FALSE)</f>
        <v>Si</v>
      </c>
      <c r="I93" s="93" t="str">
        <f>VLOOKUP(E93,VIP!$A$2:$O8881,8,FALSE)</f>
        <v>Si</v>
      </c>
      <c r="J93" s="93" t="str">
        <f>VLOOKUP(E93,VIP!$A$2:$O8831,8,FALSE)</f>
        <v>Si</v>
      </c>
      <c r="K93" s="93" t="str">
        <f>VLOOKUP(E93,VIP!$A$2:$O12405,6,0)</f>
        <v>NO</v>
      </c>
      <c r="L93" s="95" t="s">
        <v>2228</v>
      </c>
      <c r="M93" s="127" t="s">
        <v>2516</v>
      </c>
      <c r="N93" s="96" t="s">
        <v>2476</v>
      </c>
      <c r="O93" s="93" t="s">
        <v>2478</v>
      </c>
      <c r="P93" s="117"/>
      <c r="Q93" s="126">
        <v>44272.606944444444</v>
      </c>
    </row>
    <row r="94" spans="1:17" s="98" customFormat="1" ht="18" x14ac:dyDescent="0.25">
      <c r="A94" s="93" t="str">
        <f>VLOOKUP(E94,'LISTADO ATM'!$A$2:$C$901,3,0)</f>
        <v>DISTRITO NACIONAL</v>
      </c>
      <c r="B94" s="107">
        <v>335824785</v>
      </c>
      <c r="C94" s="94">
        <v>44272.468726851854</v>
      </c>
      <c r="D94" s="93" t="s">
        <v>2472</v>
      </c>
      <c r="E94" s="102">
        <v>391</v>
      </c>
      <c r="F94" s="93" t="str">
        <f>VLOOKUP(E94,VIP!$A$2:$O12008,2,0)</f>
        <v>DRBR391</v>
      </c>
      <c r="G94" s="93" t="str">
        <f>VLOOKUP(E94,'LISTADO ATM'!$A$2:$B$900,2,0)</f>
        <v xml:space="preserve">ATM S/M Jumbo Luperón </v>
      </c>
      <c r="H94" s="93" t="str">
        <f>VLOOKUP(E94,VIP!$A$2:$O16929,7,FALSE)</f>
        <v>Si</v>
      </c>
      <c r="I94" s="93" t="str">
        <f>VLOOKUP(E94,VIP!$A$2:$O8894,8,FALSE)</f>
        <v>Si</v>
      </c>
      <c r="J94" s="93" t="str">
        <f>VLOOKUP(E94,VIP!$A$2:$O8844,8,FALSE)</f>
        <v>Si</v>
      </c>
      <c r="K94" s="93" t="str">
        <f>VLOOKUP(E94,VIP!$A$2:$O12418,6,0)</f>
        <v>NO</v>
      </c>
      <c r="L94" s="95" t="s">
        <v>2462</v>
      </c>
      <c r="M94" s="127" t="s">
        <v>2516</v>
      </c>
      <c r="N94" s="96" t="s">
        <v>2476</v>
      </c>
      <c r="O94" s="93" t="s">
        <v>2477</v>
      </c>
      <c r="P94" s="117"/>
      <c r="Q94" s="126">
        <v>44272.607638888891</v>
      </c>
    </row>
    <row r="95" spans="1:17" s="98" customFormat="1" ht="18" x14ac:dyDescent="0.25">
      <c r="A95" s="93" t="str">
        <f>VLOOKUP(E95,'LISTADO ATM'!$A$2:$C$901,3,0)</f>
        <v>DISTRITO NACIONAL</v>
      </c>
      <c r="B95" s="107">
        <v>335823495</v>
      </c>
      <c r="C95" s="94">
        <v>44271.534259259257</v>
      </c>
      <c r="D95" s="93" t="s">
        <v>2189</v>
      </c>
      <c r="E95" s="102">
        <v>801</v>
      </c>
      <c r="F95" s="93" t="str">
        <f>VLOOKUP(E95,VIP!$A$2:$O11968,2,0)</f>
        <v>DRBR801</v>
      </c>
      <c r="G95" s="93" t="str">
        <f>VLOOKUP(E95,'LISTADO ATM'!$A$2:$B$900,2,0)</f>
        <v xml:space="preserve">ATM Galería 360 Food Court </v>
      </c>
      <c r="H95" s="93" t="str">
        <f>VLOOKUP(E95,VIP!$A$2:$O16889,7,FALSE)</f>
        <v>Si</v>
      </c>
      <c r="I95" s="93" t="str">
        <f>VLOOKUP(E95,VIP!$A$2:$O8854,8,FALSE)</f>
        <v>Si</v>
      </c>
      <c r="J95" s="93" t="str">
        <f>VLOOKUP(E95,VIP!$A$2:$O8804,8,FALSE)</f>
        <v>Si</v>
      </c>
      <c r="K95" s="93" t="str">
        <f>VLOOKUP(E95,VIP!$A$2:$O12378,6,0)</f>
        <v>SI</v>
      </c>
      <c r="L95" s="95" t="s">
        <v>2254</v>
      </c>
      <c r="M95" s="127" t="s">
        <v>2516</v>
      </c>
      <c r="N95" s="96" t="s">
        <v>2476</v>
      </c>
      <c r="O95" s="93" t="s">
        <v>2478</v>
      </c>
      <c r="P95" s="117"/>
      <c r="Q95" s="126">
        <v>44272.60833333333</v>
      </c>
    </row>
    <row r="96" spans="1:17" s="98" customFormat="1" ht="18" x14ac:dyDescent="0.25">
      <c r="A96" s="93" t="str">
        <f>VLOOKUP(E96,'LISTADO ATM'!$A$2:$C$901,3,0)</f>
        <v>NORTE</v>
      </c>
      <c r="B96" s="107">
        <v>335823486</v>
      </c>
      <c r="C96" s="94">
        <v>44271.531180555554</v>
      </c>
      <c r="D96" s="93" t="s">
        <v>2190</v>
      </c>
      <c r="E96" s="102">
        <v>689</v>
      </c>
      <c r="F96" s="93" t="str">
        <f>VLOOKUP(E96,VIP!$A$2:$O11972,2,0)</f>
        <v>DRBR689</v>
      </c>
      <c r="G96" s="93" t="str">
        <f>VLOOKUP(E96,'LISTADO ATM'!$A$2:$B$900,2,0)</f>
        <v>ATM Eco Petroleo Villa Gonzalez</v>
      </c>
      <c r="H96" s="93" t="str">
        <f>VLOOKUP(E96,VIP!$A$2:$O16893,7,FALSE)</f>
        <v>NO</v>
      </c>
      <c r="I96" s="93" t="str">
        <f>VLOOKUP(E96,VIP!$A$2:$O8858,8,FALSE)</f>
        <v>NO</v>
      </c>
      <c r="J96" s="93" t="str">
        <f>VLOOKUP(E96,VIP!$A$2:$O8808,8,FALSE)</f>
        <v>NO</v>
      </c>
      <c r="K96" s="93" t="str">
        <f>VLOOKUP(E96,VIP!$A$2:$O12382,6,0)</f>
        <v>NO</v>
      </c>
      <c r="L96" s="95" t="s">
        <v>2254</v>
      </c>
      <c r="M96" s="127" t="s">
        <v>2516</v>
      </c>
      <c r="N96" s="127" t="s">
        <v>2508</v>
      </c>
      <c r="O96" s="93" t="s">
        <v>2509</v>
      </c>
      <c r="P96" s="117"/>
      <c r="Q96" s="126">
        <v>44272.609027777777</v>
      </c>
    </row>
    <row r="97" spans="1:17" s="98" customFormat="1" ht="18" x14ac:dyDescent="0.25">
      <c r="A97" s="93" t="str">
        <f>VLOOKUP(E97,'LISTADO ATM'!$A$2:$C$901,3,0)</f>
        <v>NORTE</v>
      </c>
      <c r="B97" s="107">
        <v>335822719</v>
      </c>
      <c r="C97" s="94">
        <v>44271.057083333333</v>
      </c>
      <c r="D97" s="93" t="s">
        <v>2506</v>
      </c>
      <c r="E97" s="102">
        <v>747</v>
      </c>
      <c r="F97" s="93" t="str">
        <f>VLOOKUP(E97,VIP!$A$2:$O11937,2,0)</f>
        <v>DRBR200</v>
      </c>
      <c r="G97" s="93" t="str">
        <f>VLOOKUP(E97,'LISTADO ATM'!$A$2:$B$900,2,0)</f>
        <v xml:space="preserve">ATM Club BR (Santiago) </v>
      </c>
      <c r="H97" s="93" t="str">
        <f>VLOOKUP(E97,VIP!$A$2:$O16858,7,FALSE)</f>
        <v>Si</v>
      </c>
      <c r="I97" s="93" t="str">
        <f>VLOOKUP(E97,VIP!$A$2:$O8823,8,FALSE)</f>
        <v>Si</v>
      </c>
      <c r="J97" s="93" t="str">
        <f>VLOOKUP(E97,VIP!$A$2:$O8773,8,FALSE)</f>
        <v>Si</v>
      </c>
      <c r="K97" s="93" t="str">
        <f>VLOOKUP(E97,VIP!$A$2:$O12347,6,0)</f>
        <v>SI</v>
      </c>
      <c r="L97" s="95" t="s">
        <v>2462</v>
      </c>
      <c r="M97" s="127" t="s">
        <v>2516</v>
      </c>
      <c r="N97" s="96" t="s">
        <v>2476</v>
      </c>
      <c r="O97" s="93" t="s">
        <v>2507</v>
      </c>
      <c r="P97" s="117"/>
      <c r="Q97" s="126">
        <v>44272.615972222222</v>
      </c>
    </row>
    <row r="98" spans="1:17" ht="18" x14ac:dyDescent="0.25">
      <c r="A98" s="93" t="str">
        <f>VLOOKUP(E98,'LISTADO ATM'!$A$2:$C$901,3,0)</f>
        <v>DISTRITO NACIONAL</v>
      </c>
      <c r="B98" s="107">
        <v>335823491</v>
      </c>
      <c r="C98" s="94">
        <v>44271.532569444447</v>
      </c>
      <c r="D98" s="93" t="s">
        <v>2189</v>
      </c>
      <c r="E98" s="102">
        <v>744</v>
      </c>
      <c r="F98" s="93" t="str">
        <f>VLOOKUP(E98,VIP!$A$2:$O11971,2,0)</f>
        <v>DRBR289</v>
      </c>
      <c r="G98" s="93" t="str">
        <f>VLOOKUP(E98,'LISTADO ATM'!$A$2:$B$900,2,0)</f>
        <v xml:space="preserve">ATM Multicentro La Sirena Venezuela </v>
      </c>
      <c r="H98" s="93" t="str">
        <f>VLOOKUP(E98,VIP!$A$2:$O16892,7,FALSE)</f>
        <v>Si</v>
      </c>
      <c r="I98" s="93" t="str">
        <f>VLOOKUP(E98,VIP!$A$2:$O8857,8,FALSE)</f>
        <v>Si</v>
      </c>
      <c r="J98" s="93" t="str">
        <f>VLOOKUP(E98,VIP!$A$2:$O8807,8,FALSE)</f>
        <v>Si</v>
      </c>
      <c r="K98" s="93" t="str">
        <f>VLOOKUP(E98,VIP!$A$2:$O12381,6,0)</f>
        <v>SI</v>
      </c>
      <c r="L98" s="95" t="s">
        <v>2254</v>
      </c>
      <c r="M98" s="127" t="s">
        <v>2516</v>
      </c>
      <c r="N98" s="96" t="s">
        <v>2476</v>
      </c>
      <c r="O98" s="93" t="s">
        <v>2478</v>
      </c>
      <c r="P98" s="117"/>
      <c r="Q98" s="126">
        <v>44272.616666666669</v>
      </c>
    </row>
    <row r="99" spans="1:17" ht="18" x14ac:dyDescent="0.25">
      <c r="A99" s="93" t="str">
        <f>VLOOKUP(E99,'LISTADO ATM'!$A$2:$C$901,3,0)</f>
        <v>NORTE</v>
      </c>
      <c r="B99" s="107">
        <v>335824148</v>
      </c>
      <c r="C99" s="94">
        <v>44271.83625</v>
      </c>
      <c r="D99" s="93" t="s">
        <v>2506</v>
      </c>
      <c r="E99" s="102">
        <v>500</v>
      </c>
      <c r="F99" s="93" t="str">
        <f>VLOOKUP(E99,VIP!$A$2:$O11998,2,0)</f>
        <v>DRBR500</v>
      </c>
      <c r="G99" s="93" t="str">
        <f>VLOOKUP(E99,'LISTADO ATM'!$A$2:$B$900,2,0)</f>
        <v xml:space="preserve">ATM UNP Cutupú </v>
      </c>
      <c r="H99" s="93" t="str">
        <f>VLOOKUP(E99,VIP!$A$2:$O16919,7,FALSE)</f>
        <v>Si</v>
      </c>
      <c r="I99" s="93" t="str">
        <f>VLOOKUP(E99,VIP!$A$2:$O8884,8,FALSE)</f>
        <v>Si</v>
      </c>
      <c r="J99" s="93" t="str">
        <f>VLOOKUP(E99,VIP!$A$2:$O8834,8,FALSE)</f>
        <v>Si</v>
      </c>
      <c r="K99" s="93" t="str">
        <f>VLOOKUP(E99,VIP!$A$2:$O12408,6,0)</f>
        <v>NO</v>
      </c>
      <c r="L99" s="95" t="s">
        <v>2462</v>
      </c>
      <c r="M99" s="127" t="s">
        <v>2516</v>
      </c>
      <c r="N99" s="96" t="s">
        <v>2476</v>
      </c>
      <c r="O99" s="93" t="s">
        <v>2507</v>
      </c>
      <c r="P99" s="117"/>
      <c r="Q99" s="126">
        <v>44272.616666666669</v>
      </c>
    </row>
    <row r="100" spans="1:17" ht="18" x14ac:dyDescent="0.25">
      <c r="A100" s="93" t="str">
        <f>VLOOKUP(E100,'LISTADO ATM'!$A$2:$C$901,3,0)</f>
        <v>ESTE</v>
      </c>
      <c r="B100" s="107">
        <v>335823441</v>
      </c>
      <c r="C100" s="94">
        <v>44271.512395833335</v>
      </c>
      <c r="D100" s="93" t="s">
        <v>2189</v>
      </c>
      <c r="E100" s="102">
        <v>867</v>
      </c>
      <c r="F100" s="93" t="str">
        <f>VLOOKUP(E100,VIP!$A$2:$O11979,2,0)</f>
        <v>DRBR867</v>
      </c>
      <c r="G100" s="93" t="str">
        <f>VLOOKUP(E100,'LISTADO ATM'!$A$2:$B$900,2,0)</f>
        <v xml:space="preserve">ATM Estación Combustible Autopista El Coral </v>
      </c>
      <c r="H100" s="93" t="str">
        <f>VLOOKUP(E100,VIP!$A$2:$O16900,7,FALSE)</f>
        <v>Si</v>
      </c>
      <c r="I100" s="93" t="str">
        <f>VLOOKUP(E100,VIP!$A$2:$O8865,8,FALSE)</f>
        <v>Si</v>
      </c>
      <c r="J100" s="93" t="str">
        <f>VLOOKUP(E100,VIP!$A$2:$O8815,8,FALSE)</f>
        <v>Si</v>
      </c>
      <c r="K100" s="93" t="str">
        <f>VLOOKUP(E100,VIP!$A$2:$O12389,6,0)</f>
        <v>NO</v>
      </c>
      <c r="L100" s="95" t="s">
        <v>2492</v>
      </c>
      <c r="M100" s="127" t="s">
        <v>2516</v>
      </c>
      <c r="N100" s="96" t="s">
        <v>2499</v>
      </c>
      <c r="O100" s="93" t="s">
        <v>2478</v>
      </c>
      <c r="P100" s="117"/>
      <c r="Q100" s="126">
        <v>44272.617361111108</v>
      </c>
    </row>
    <row r="101" spans="1:17" ht="18" x14ac:dyDescent="0.25">
      <c r="A101" s="93" t="str">
        <f>VLOOKUP(E101,'LISTADO ATM'!$A$2:$C$901,3,0)</f>
        <v>DISTRITO NACIONAL</v>
      </c>
      <c r="B101" s="107">
        <v>335823543</v>
      </c>
      <c r="C101" s="94">
        <v>44271.553136574075</v>
      </c>
      <c r="D101" s="93" t="s">
        <v>2472</v>
      </c>
      <c r="E101" s="102">
        <v>318</v>
      </c>
      <c r="F101" s="93" t="str">
        <f>VLOOKUP(E101,VIP!$A$2:$O11965,2,0)</f>
        <v>DRBR318</v>
      </c>
      <c r="G101" s="93" t="str">
        <f>VLOOKUP(E101,'LISTADO ATM'!$A$2:$B$900,2,0)</f>
        <v>ATM Autoservicio Lope de Vega</v>
      </c>
      <c r="H101" s="93" t="str">
        <f>VLOOKUP(E101,VIP!$A$2:$O16886,7,FALSE)</f>
        <v>Si</v>
      </c>
      <c r="I101" s="93" t="str">
        <f>VLOOKUP(E101,VIP!$A$2:$O8851,8,FALSE)</f>
        <v>Si</v>
      </c>
      <c r="J101" s="93" t="str">
        <f>VLOOKUP(E101,VIP!$A$2:$O8801,8,FALSE)</f>
        <v>Si</v>
      </c>
      <c r="K101" s="93" t="str">
        <f>VLOOKUP(E101,VIP!$A$2:$O12375,6,0)</f>
        <v>NO</v>
      </c>
      <c r="L101" s="95" t="s">
        <v>2511</v>
      </c>
      <c r="M101" s="127" t="s">
        <v>2516</v>
      </c>
      <c r="N101" s="96" t="s">
        <v>2476</v>
      </c>
      <c r="O101" s="93" t="s">
        <v>2477</v>
      </c>
      <c r="P101" s="117"/>
      <c r="Q101" s="126">
        <v>44272.618055555555</v>
      </c>
    </row>
    <row r="102" spans="1:17" ht="18" x14ac:dyDescent="0.25">
      <c r="A102" s="93" t="str">
        <f>VLOOKUP(E102,'LISTADO ATM'!$A$2:$C$901,3,0)</f>
        <v>DISTRITO NACIONAL</v>
      </c>
      <c r="B102" s="107">
        <v>335824081</v>
      </c>
      <c r="C102" s="94">
        <v>44271.730856481481</v>
      </c>
      <c r="D102" s="93" t="s">
        <v>2189</v>
      </c>
      <c r="E102" s="102">
        <v>149</v>
      </c>
      <c r="F102" s="93" t="str">
        <f>VLOOKUP(E102,VIP!$A$2:$O11991,2,0)</f>
        <v>DRBR149</v>
      </c>
      <c r="G102" s="93" t="str">
        <f>VLOOKUP(E102,'LISTADO ATM'!$A$2:$B$900,2,0)</f>
        <v>ATM Estación Metro Concepción</v>
      </c>
      <c r="H102" s="93" t="str">
        <f>VLOOKUP(E102,VIP!$A$2:$O16912,7,FALSE)</f>
        <v>N/A</v>
      </c>
      <c r="I102" s="93" t="str">
        <f>VLOOKUP(E102,VIP!$A$2:$O8877,8,FALSE)</f>
        <v>N/A</v>
      </c>
      <c r="J102" s="93" t="str">
        <f>VLOOKUP(E102,VIP!$A$2:$O8827,8,FALSE)</f>
        <v>N/A</v>
      </c>
      <c r="K102" s="93" t="str">
        <f>VLOOKUP(E102,VIP!$A$2:$O12401,6,0)</f>
        <v>N/A</v>
      </c>
      <c r="L102" s="95" t="s">
        <v>2492</v>
      </c>
      <c r="M102" s="127" t="s">
        <v>2516</v>
      </c>
      <c r="N102" s="96" t="s">
        <v>2476</v>
      </c>
      <c r="O102" s="93" t="s">
        <v>2478</v>
      </c>
      <c r="P102" s="117"/>
      <c r="Q102" s="126">
        <v>44272.620138888888</v>
      </c>
    </row>
    <row r="103" spans="1:17" ht="18" x14ac:dyDescent="0.25">
      <c r="A103" s="93" t="str">
        <f>VLOOKUP(E103,'LISTADO ATM'!$A$2:$C$901,3,0)</f>
        <v>DISTRITO NACIONAL</v>
      </c>
      <c r="B103" s="107">
        <v>335824921</v>
      </c>
      <c r="C103" s="94">
        <v>44272.500717592593</v>
      </c>
      <c r="D103" s="93" t="s">
        <v>2189</v>
      </c>
      <c r="E103" s="102">
        <v>883</v>
      </c>
      <c r="F103" s="93" t="str">
        <f>VLOOKUP(E103,VIP!$A$2:$O12000,2,0)</f>
        <v>DRBR883</v>
      </c>
      <c r="G103" s="93" t="str">
        <f>VLOOKUP(E103,'LISTADO ATM'!$A$2:$B$900,2,0)</f>
        <v xml:space="preserve">ATM Oficina Filadelfia Plaza </v>
      </c>
      <c r="H103" s="93" t="str">
        <f>VLOOKUP(E103,VIP!$A$2:$O16921,7,FALSE)</f>
        <v>Si</v>
      </c>
      <c r="I103" s="93" t="str">
        <f>VLOOKUP(E103,VIP!$A$2:$O8886,8,FALSE)</f>
        <v>Si</v>
      </c>
      <c r="J103" s="93" t="str">
        <f>VLOOKUP(E103,VIP!$A$2:$O8836,8,FALSE)</f>
        <v>Si</v>
      </c>
      <c r="K103" s="93" t="str">
        <f>VLOOKUP(E103,VIP!$A$2:$O12410,6,0)</f>
        <v>NO</v>
      </c>
      <c r="L103" s="95" t="s">
        <v>2492</v>
      </c>
      <c r="M103" s="127" t="s">
        <v>2516</v>
      </c>
      <c r="N103" s="96" t="s">
        <v>2476</v>
      </c>
      <c r="O103" s="93" t="s">
        <v>2478</v>
      </c>
      <c r="P103" s="117"/>
      <c r="Q103" s="126">
        <v>44272.620138888888</v>
      </c>
    </row>
    <row r="104" spans="1:17" ht="18" x14ac:dyDescent="0.25">
      <c r="A104" s="93" t="str">
        <f>VLOOKUP(E104,'LISTADO ATM'!$A$2:$C$901,3,0)</f>
        <v>NORTE</v>
      </c>
      <c r="B104" s="107">
        <v>335825274</v>
      </c>
      <c r="C104" s="94">
        <v>44272.646238425928</v>
      </c>
      <c r="D104" s="93" t="s">
        <v>2190</v>
      </c>
      <c r="E104" s="102">
        <v>413</v>
      </c>
      <c r="F104" s="93" t="str">
        <f>VLOOKUP(E104,VIP!$A$2:$O12034,2,0)</f>
        <v>DRBR413</v>
      </c>
      <c r="G104" s="93" t="str">
        <f>VLOOKUP(E104,'LISTADO ATM'!$A$2:$B$900,2,0)</f>
        <v xml:space="preserve">ATM UNP Las Galeras Samaná </v>
      </c>
      <c r="H104" s="93" t="str">
        <f>VLOOKUP(E104,VIP!$A$2:$O16955,7,FALSE)</f>
        <v>Si</v>
      </c>
      <c r="I104" s="93" t="str">
        <f>VLOOKUP(E104,VIP!$A$2:$O8920,8,FALSE)</f>
        <v>Si</v>
      </c>
      <c r="J104" s="93" t="str">
        <f>VLOOKUP(E104,VIP!$A$2:$O8870,8,FALSE)</f>
        <v>Si</v>
      </c>
      <c r="K104" s="93" t="str">
        <f>VLOOKUP(E104,VIP!$A$2:$O12444,6,0)</f>
        <v>NO</v>
      </c>
      <c r="L104" s="95" t="s">
        <v>2254</v>
      </c>
      <c r="M104" s="166" t="s">
        <v>2516</v>
      </c>
      <c r="N104" s="96" t="s">
        <v>2476</v>
      </c>
      <c r="O104" s="93" t="s">
        <v>2493</v>
      </c>
      <c r="P104" s="117"/>
      <c r="Q104" s="167">
        <v>44272.765972222223</v>
      </c>
    </row>
    <row r="105" spans="1:17" ht="18" x14ac:dyDescent="0.25">
      <c r="A105" s="93" t="str">
        <f>VLOOKUP(E105,'LISTADO ATM'!$A$2:$C$901,3,0)</f>
        <v>SUR</v>
      </c>
      <c r="B105" s="107">
        <v>335822739</v>
      </c>
      <c r="C105" s="94">
        <v>44271.318009259259</v>
      </c>
      <c r="D105" s="93" t="s">
        <v>2189</v>
      </c>
      <c r="E105" s="102">
        <v>5</v>
      </c>
      <c r="F105" s="93" t="str">
        <f>VLOOKUP(E105,VIP!$A$2:$O11941,2,0)</f>
        <v>DRBR005</v>
      </c>
      <c r="G105" s="93" t="str">
        <f>VLOOKUP(E105,'LISTADO ATM'!$A$2:$B$900,2,0)</f>
        <v>ATM Oficina Autoservicio Villa Ofelia (San Juan)</v>
      </c>
      <c r="H105" s="93" t="str">
        <f>VLOOKUP(E105,VIP!$A$2:$O16862,7,FALSE)</f>
        <v>Si</v>
      </c>
      <c r="I105" s="93" t="str">
        <f>VLOOKUP(E105,VIP!$A$2:$O8827,8,FALSE)</f>
        <v>Si</v>
      </c>
      <c r="J105" s="93" t="str">
        <f>VLOOKUP(E105,VIP!$A$2:$O8777,8,FALSE)</f>
        <v>Si</v>
      </c>
      <c r="K105" s="93" t="str">
        <f>VLOOKUP(E105,VIP!$A$2:$O12351,6,0)</f>
        <v>NO</v>
      </c>
      <c r="L105" s="95" t="s">
        <v>2228</v>
      </c>
      <c r="M105" s="166" t="s">
        <v>2516</v>
      </c>
      <c r="N105" s="96" t="s">
        <v>2499</v>
      </c>
      <c r="O105" s="93" t="s">
        <v>2478</v>
      </c>
      <c r="P105" s="117"/>
      <c r="Q105" s="167">
        <v>44272.767361111109</v>
      </c>
    </row>
    <row r="106" spans="1:17" ht="18" x14ac:dyDescent="0.25">
      <c r="A106" s="93" t="str">
        <f>VLOOKUP(E106,'LISTADO ATM'!$A$2:$C$901,3,0)</f>
        <v>ESTE</v>
      </c>
      <c r="B106" s="107">
        <v>335824182</v>
      </c>
      <c r="C106" s="94">
        <v>44272.303680555553</v>
      </c>
      <c r="D106" s="93" t="s">
        <v>2189</v>
      </c>
      <c r="E106" s="102">
        <v>912</v>
      </c>
      <c r="F106" s="93" t="str">
        <f>VLOOKUP(E106,VIP!$A$2:$O11993,2,0)</f>
        <v>DRBR973</v>
      </c>
      <c r="G106" s="93" t="str">
        <f>VLOOKUP(E106,'LISTADO ATM'!$A$2:$B$900,2,0)</f>
        <v xml:space="preserve">ATM Oficina San Pedro II </v>
      </c>
      <c r="H106" s="93" t="str">
        <f>VLOOKUP(E106,VIP!$A$2:$O16914,7,FALSE)</f>
        <v>Si</v>
      </c>
      <c r="I106" s="93" t="str">
        <f>VLOOKUP(E106,VIP!$A$2:$O8879,8,FALSE)</f>
        <v>Si</v>
      </c>
      <c r="J106" s="93" t="str">
        <f>VLOOKUP(E106,VIP!$A$2:$O8829,8,FALSE)</f>
        <v>Si</v>
      </c>
      <c r="K106" s="93" t="str">
        <f>VLOOKUP(E106,VIP!$A$2:$O12403,6,0)</f>
        <v>SI</v>
      </c>
      <c r="L106" s="95" t="s">
        <v>2228</v>
      </c>
      <c r="M106" s="166" t="s">
        <v>2516</v>
      </c>
      <c r="N106" s="96" t="s">
        <v>2476</v>
      </c>
      <c r="O106" s="93" t="s">
        <v>2478</v>
      </c>
      <c r="P106" s="117"/>
      <c r="Q106" s="167">
        <v>44272.768750000003</v>
      </c>
    </row>
    <row r="107" spans="1:17" ht="18" x14ac:dyDescent="0.25">
      <c r="A107" s="93" t="str">
        <f>VLOOKUP(E107,'LISTADO ATM'!$A$2:$C$901,3,0)</f>
        <v>DISTRITO NACIONAL</v>
      </c>
      <c r="B107" s="107">
        <v>335823866</v>
      </c>
      <c r="C107" s="94">
        <v>44271.659733796296</v>
      </c>
      <c r="D107" s="93" t="s">
        <v>2189</v>
      </c>
      <c r="E107" s="102">
        <v>967</v>
      </c>
      <c r="F107" s="93" t="str">
        <f>VLOOKUP(E107,VIP!$A$2:$O12012,2,0)</f>
        <v>DRBR967</v>
      </c>
      <c r="G107" s="93" t="str">
        <f>VLOOKUP(E107,'LISTADO ATM'!$A$2:$B$900,2,0)</f>
        <v xml:space="preserve">ATM UNP Hiper Olé Autopista Duarte </v>
      </c>
      <c r="H107" s="93" t="str">
        <f>VLOOKUP(E107,VIP!$A$2:$O16933,7,FALSE)</f>
        <v>Si</v>
      </c>
      <c r="I107" s="93" t="str">
        <f>VLOOKUP(E107,VIP!$A$2:$O8898,8,FALSE)</f>
        <v>Si</v>
      </c>
      <c r="J107" s="93" t="str">
        <f>VLOOKUP(E107,VIP!$A$2:$O8848,8,FALSE)</f>
        <v>Si</v>
      </c>
      <c r="K107" s="93" t="str">
        <f>VLOOKUP(E107,VIP!$A$2:$O12422,6,0)</f>
        <v>NO</v>
      </c>
      <c r="L107" s="95" t="s">
        <v>2228</v>
      </c>
      <c r="M107" s="166" t="s">
        <v>2516</v>
      </c>
      <c r="N107" s="96" t="s">
        <v>2476</v>
      </c>
      <c r="O107" s="93" t="s">
        <v>2478</v>
      </c>
      <c r="P107" s="117"/>
      <c r="Q107" s="167">
        <v>44272.769444444442</v>
      </c>
    </row>
    <row r="108" spans="1:17" ht="18" x14ac:dyDescent="0.25">
      <c r="A108" s="93" t="str">
        <f>VLOOKUP(E108,'LISTADO ATM'!$A$2:$C$901,3,0)</f>
        <v>NORTE</v>
      </c>
      <c r="B108" s="107">
        <v>335825281</v>
      </c>
      <c r="C108" s="94">
        <v>44272.648854166669</v>
      </c>
      <c r="D108" s="93" t="s">
        <v>2190</v>
      </c>
      <c r="E108" s="102">
        <v>380</v>
      </c>
      <c r="F108" s="93" t="str">
        <f>VLOOKUP(E108,VIP!$A$2:$O12033,2,0)</f>
        <v>DRBR380</v>
      </c>
      <c r="G108" s="93" t="str">
        <f>VLOOKUP(E108,'LISTADO ATM'!$A$2:$B$900,2,0)</f>
        <v xml:space="preserve">ATM Oficina Navarrete </v>
      </c>
      <c r="H108" s="93" t="str">
        <f>VLOOKUP(E108,VIP!$A$2:$O16954,7,FALSE)</f>
        <v>Si</v>
      </c>
      <c r="I108" s="93" t="str">
        <f>VLOOKUP(E108,VIP!$A$2:$O8919,8,FALSE)</f>
        <v>Si</v>
      </c>
      <c r="J108" s="93" t="str">
        <f>VLOOKUP(E108,VIP!$A$2:$O8869,8,FALSE)</f>
        <v>Si</v>
      </c>
      <c r="K108" s="93" t="str">
        <f>VLOOKUP(E108,VIP!$A$2:$O12443,6,0)</f>
        <v>NO</v>
      </c>
      <c r="L108" s="95" t="s">
        <v>2228</v>
      </c>
      <c r="M108" s="166" t="s">
        <v>2516</v>
      </c>
      <c r="N108" s="96" t="s">
        <v>2476</v>
      </c>
      <c r="O108" s="93" t="s">
        <v>2493</v>
      </c>
      <c r="P108" s="117"/>
      <c r="Q108" s="167">
        <v>44272.769444444442</v>
      </c>
    </row>
    <row r="109" spans="1:17" ht="18" x14ac:dyDescent="0.25">
      <c r="A109" s="93" t="str">
        <f>VLOOKUP(E109,'LISTADO ATM'!$A$2:$C$901,3,0)</f>
        <v>DISTRITO NACIONAL</v>
      </c>
      <c r="B109" s="107">
        <v>335825226</v>
      </c>
      <c r="C109" s="94">
        <v>44272.631192129629</v>
      </c>
      <c r="D109" s="93" t="s">
        <v>2500</v>
      </c>
      <c r="E109" s="102">
        <v>930</v>
      </c>
      <c r="F109" s="93" t="str">
        <f>VLOOKUP(E109,VIP!$A$2:$O11997,2,0)</f>
        <v>DRBR930</v>
      </c>
      <c r="G109" s="93" t="str">
        <f>VLOOKUP(E109,'LISTADO ATM'!$A$2:$B$900,2,0)</f>
        <v>ATM Oficina Plaza Spring Center</v>
      </c>
      <c r="H109" s="93" t="str">
        <f>VLOOKUP(E109,VIP!$A$2:$O16918,7,FALSE)</f>
        <v>Si</v>
      </c>
      <c r="I109" s="93" t="str">
        <f>VLOOKUP(E109,VIP!$A$2:$O8883,8,FALSE)</f>
        <v>Si</v>
      </c>
      <c r="J109" s="93" t="str">
        <f>VLOOKUP(E109,VIP!$A$2:$O8833,8,FALSE)</f>
        <v>Si</v>
      </c>
      <c r="K109" s="93" t="str">
        <f>VLOOKUP(E109,VIP!$A$2:$O12407,6,0)</f>
        <v>NO</v>
      </c>
      <c r="L109" s="95" t="s">
        <v>2430</v>
      </c>
      <c r="M109" s="166" t="s">
        <v>2516</v>
      </c>
      <c r="N109" s="96" t="s">
        <v>2476</v>
      </c>
      <c r="O109" s="93" t="s">
        <v>2501</v>
      </c>
      <c r="P109" s="117"/>
      <c r="Q109" s="167">
        <v>44272.772222222222</v>
      </c>
    </row>
    <row r="110" spans="1:17" ht="18" x14ac:dyDescent="0.25">
      <c r="A110" s="93" t="str">
        <f>VLOOKUP(E110,'LISTADO ATM'!$A$2:$C$901,3,0)</f>
        <v>DISTRITO NACIONAL</v>
      </c>
      <c r="B110" s="107">
        <v>335824713</v>
      </c>
      <c r="C110" s="94">
        <v>44272.449479166666</v>
      </c>
      <c r="D110" s="93" t="s">
        <v>2472</v>
      </c>
      <c r="E110" s="102">
        <v>672</v>
      </c>
      <c r="F110" s="93" t="str">
        <f>VLOOKUP(E110,VIP!$A$2:$O11993,2,0)</f>
        <v>DRBR672</v>
      </c>
      <c r="G110" s="93" t="str">
        <f>VLOOKUP(E110,'LISTADO ATM'!$A$2:$B$900,2,0)</f>
        <v>ATM Destacamento Policía Nacional La Victoria</v>
      </c>
      <c r="H110" s="93" t="str">
        <f>VLOOKUP(E110,VIP!$A$2:$O16914,7,FALSE)</f>
        <v>Si</v>
      </c>
      <c r="I110" s="93" t="str">
        <f>VLOOKUP(E110,VIP!$A$2:$O8879,8,FALSE)</f>
        <v>Si</v>
      </c>
      <c r="J110" s="93" t="str">
        <f>VLOOKUP(E110,VIP!$A$2:$O8829,8,FALSE)</f>
        <v>Si</v>
      </c>
      <c r="K110" s="93" t="str">
        <f>VLOOKUP(E110,VIP!$A$2:$O12403,6,0)</f>
        <v>SI</v>
      </c>
      <c r="L110" s="95" t="s">
        <v>2430</v>
      </c>
      <c r="M110" s="166" t="s">
        <v>2516</v>
      </c>
      <c r="N110" s="96" t="s">
        <v>2476</v>
      </c>
      <c r="O110" s="93" t="s">
        <v>2477</v>
      </c>
      <c r="P110" s="117"/>
      <c r="Q110" s="167">
        <v>44272.772916666669</v>
      </c>
    </row>
    <row r="111" spans="1:17" ht="18" x14ac:dyDescent="0.25">
      <c r="A111" s="93" t="str">
        <f>VLOOKUP(E111,'LISTADO ATM'!$A$2:$C$901,3,0)</f>
        <v>DISTRITO NACIONAL</v>
      </c>
      <c r="B111" s="107">
        <v>335824143</v>
      </c>
      <c r="C111" s="94">
        <v>44271.823483796295</v>
      </c>
      <c r="D111" s="93" t="s">
        <v>2189</v>
      </c>
      <c r="E111" s="102">
        <v>515</v>
      </c>
      <c r="F111" s="93" t="str">
        <f>VLOOKUP(E111,VIP!$A$2:$O12002,2,0)</f>
        <v>DRBR515</v>
      </c>
      <c r="G111" s="93" t="str">
        <f>VLOOKUP(E111,'LISTADO ATM'!$A$2:$B$900,2,0)</f>
        <v xml:space="preserve">ATM Oficina Agora Mall I </v>
      </c>
      <c r="H111" s="93" t="str">
        <f>VLOOKUP(E111,VIP!$A$2:$O16923,7,FALSE)</f>
        <v>Si</v>
      </c>
      <c r="I111" s="93" t="str">
        <f>VLOOKUP(E111,VIP!$A$2:$O8888,8,FALSE)</f>
        <v>Si</v>
      </c>
      <c r="J111" s="93" t="str">
        <f>VLOOKUP(E111,VIP!$A$2:$O8838,8,FALSE)</f>
        <v>Si</v>
      </c>
      <c r="K111" s="93" t="str">
        <f>VLOOKUP(E111,VIP!$A$2:$O12412,6,0)</f>
        <v>SI</v>
      </c>
      <c r="L111" s="95" t="s">
        <v>2492</v>
      </c>
      <c r="M111" s="166" t="s">
        <v>2516</v>
      </c>
      <c r="N111" s="96" t="s">
        <v>2476</v>
      </c>
      <c r="O111" s="93" t="s">
        <v>2478</v>
      </c>
      <c r="P111" s="117"/>
      <c r="Q111" s="167">
        <v>44272.775000000001</v>
      </c>
    </row>
    <row r="112" spans="1:17" ht="18" x14ac:dyDescent="0.25">
      <c r="A112" s="93" t="str">
        <f>VLOOKUP(E112,'LISTADO ATM'!$A$2:$C$901,3,0)</f>
        <v>ESTE</v>
      </c>
      <c r="B112" s="107">
        <v>335824155</v>
      </c>
      <c r="C112" s="94">
        <v>44271.849710648145</v>
      </c>
      <c r="D112" s="93" t="s">
        <v>2500</v>
      </c>
      <c r="E112" s="102">
        <v>345</v>
      </c>
      <c r="F112" s="93" t="e">
        <f>VLOOKUP(E112,VIP!$A$2:$O11992,2,0)</f>
        <v>#N/A</v>
      </c>
      <c r="G112" s="93" t="str">
        <f>VLOOKUP(E112,'LISTADO ATM'!$A$2:$B$900,2,0)</f>
        <v>ATM Oficina Yamasá  II</v>
      </c>
      <c r="H112" s="93" t="e">
        <f>VLOOKUP(E112,VIP!$A$2:$O16913,7,FALSE)</f>
        <v>#N/A</v>
      </c>
      <c r="I112" s="93" t="e">
        <f>VLOOKUP(E112,VIP!$A$2:$O8878,8,FALSE)</f>
        <v>#N/A</v>
      </c>
      <c r="J112" s="93" t="e">
        <f>VLOOKUP(E112,VIP!$A$2:$O8828,8,FALSE)</f>
        <v>#N/A</v>
      </c>
      <c r="K112" s="93" t="e">
        <f>VLOOKUP(E112,VIP!$A$2:$O12402,6,0)</f>
        <v>#N/A</v>
      </c>
      <c r="L112" s="95" t="s">
        <v>2462</v>
      </c>
      <c r="M112" s="166" t="s">
        <v>2516</v>
      </c>
      <c r="N112" s="96" t="s">
        <v>2476</v>
      </c>
      <c r="O112" s="93" t="s">
        <v>2501</v>
      </c>
      <c r="P112" s="117"/>
      <c r="Q112" s="167">
        <v>44272.775000000001</v>
      </c>
    </row>
    <row r="113" spans="1:17" ht="18" x14ac:dyDescent="0.25">
      <c r="A113" s="93" t="str">
        <f>VLOOKUP(E113,'LISTADO ATM'!$A$2:$C$901,3,0)</f>
        <v>NORTE</v>
      </c>
      <c r="B113" s="107">
        <v>335824299</v>
      </c>
      <c r="C113" s="94">
        <v>44272.350266203706</v>
      </c>
      <c r="D113" s="93" t="s">
        <v>2506</v>
      </c>
      <c r="E113" s="102">
        <v>315</v>
      </c>
      <c r="F113" s="93" t="str">
        <f>VLOOKUP(E113,VIP!$A$2:$O12005,2,0)</f>
        <v>DRBR315</v>
      </c>
      <c r="G113" s="93" t="str">
        <f>VLOOKUP(E113,'LISTADO ATM'!$A$2:$B$900,2,0)</f>
        <v xml:space="preserve">ATM Oficina Estrella Sadalá </v>
      </c>
      <c r="H113" s="93" t="str">
        <f>VLOOKUP(E113,VIP!$A$2:$O16926,7,FALSE)</f>
        <v>Si</v>
      </c>
      <c r="I113" s="93" t="str">
        <f>VLOOKUP(E113,VIP!$A$2:$O8891,8,FALSE)</f>
        <v>Si</v>
      </c>
      <c r="J113" s="93" t="str">
        <f>VLOOKUP(E113,VIP!$A$2:$O8841,8,FALSE)</f>
        <v>Si</v>
      </c>
      <c r="K113" s="93" t="str">
        <f>VLOOKUP(E113,VIP!$A$2:$O12415,6,0)</f>
        <v>NO</v>
      </c>
      <c r="L113" s="95" t="s">
        <v>2462</v>
      </c>
      <c r="M113" s="166" t="s">
        <v>2516</v>
      </c>
      <c r="N113" s="96" t="s">
        <v>2476</v>
      </c>
      <c r="O113" s="93" t="s">
        <v>2507</v>
      </c>
      <c r="P113" s="117"/>
      <c r="Q113" s="167">
        <v>44272.775000000001</v>
      </c>
    </row>
    <row r="114" spans="1:17" ht="18" x14ac:dyDescent="0.25">
      <c r="A114" s="93" t="str">
        <f>VLOOKUP(E114,'LISTADO ATM'!$A$2:$C$901,3,0)</f>
        <v>NORTE</v>
      </c>
      <c r="B114" s="107">
        <v>335824419</v>
      </c>
      <c r="C114" s="94">
        <v>44272.377314814818</v>
      </c>
      <c r="D114" s="93" t="s">
        <v>2500</v>
      </c>
      <c r="E114" s="102">
        <v>138</v>
      </c>
      <c r="F114" s="93" t="str">
        <f>VLOOKUP(E114,VIP!$A$2:$O12000,2,0)</f>
        <v>DRBR138</v>
      </c>
      <c r="G114" s="93" t="str">
        <f>VLOOKUP(E114,'LISTADO ATM'!$A$2:$B$900,2,0)</f>
        <v xml:space="preserve">ATM UNP Fantino </v>
      </c>
      <c r="H114" s="93" t="str">
        <f>VLOOKUP(E114,VIP!$A$2:$O16921,7,FALSE)</f>
        <v>Si</v>
      </c>
      <c r="I114" s="93" t="str">
        <f>VLOOKUP(E114,VIP!$A$2:$O8886,8,FALSE)</f>
        <v>Si</v>
      </c>
      <c r="J114" s="93" t="str">
        <f>VLOOKUP(E114,VIP!$A$2:$O8836,8,FALSE)</f>
        <v>Si</v>
      </c>
      <c r="K114" s="93" t="str">
        <f>VLOOKUP(E114,VIP!$A$2:$O12410,6,0)</f>
        <v>NO</v>
      </c>
      <c r="L114" s="95" t="s">
        <v>2462</v>
      </c>
      <c r="M114" s="166" t="s">
        <v>2516</v>
      </c>
      <c r="N114" s="96" t="s">
        <v>2476</v>
      </c>
      <c r="O114" s="93" t="s">
        <v>2501</v>
      </c>
      <c r="P114" s="117"/>
      <c r="Q114" s="167">
        <v>44272.775694444441</v>
      </c>
    </row>
    <row r="115" spans="1:17" ht="18" x14ac:dyDescent="0.25">
      <c r="A115" s="93" t="str">
        <f>VLOOKUP(E115,'LISTADO ATM'!$A$2:$C$901,3,0)</f>
        <v>DISTRITO NACIONAL</v>
      </c>
      <c r="B115" s="107">
        <v>335823690</v>
      </c>
      <c r="C115" s="94">
        <v>44271.611250000002</v>
      </c>
      <c r="D115" s="93" t="s">
        <v>2472</v>
      </c>
      <c r="E115" s="102">
        <v>560</v>
      </c>
      <c r="F115" s="93" t="str">
        <f>VLOOKUP(E115,VIP!$A$2:$O11948,2,0)</f>
        <v>DRBR229</v>
      </c>
      <c r="G115" s="93" t="str">
        <f>VLOOKUP(E115,'LISTADO ATM'!$A$2:$B$900,2,0)</f>
        <v xml:space="preserve">ATM Junta Central Electoral </v>
      </c>
      <c r="H115" s="93" t="str">
        <f>VLOOKUP(E115,VIP!$A$2:$O16869,7,FALSE)</f>
        <v>Si</v>
      </c>
      <c r="I115" s="93" t="str">
        <f>VLOOKUP(E115,VIP!$A$2:$O8834,8,FALSE)</f>
        <v>Si</v>
      </c>
      <c r="J115" s="93" t="str">
        <f>VLOOKUP(E115,VIP!$A$2:$O8784,8,FALSE)</f>
        <v>Si</v>
      </c>
      <c r="K115" s="93" t="str">
        <f>VLOOKUP(E115,VIP!$A$2:$O12358,6,0)</f>
        <v>SI</v>
      </c>
      <c r="L115" s="95" t="s">
        <v>2430</v>
      </c>
      <c r="M115" s="166" t="s">
        <v>2516</v>
      </c>
      <c r="N115" s="96" t="s">
        <v>2476</v>
      </c>
      <c r="O115" s="93" t="s">
        <v>2477</v>
      </c>
      <c r="P115" s="117"/>
      <c r="Q115" s="167">
        <v>44272.779166666667</v>
      </c>
    </row>
    <row r="116" spans="1:17" ht="18" x14ac:dyDescent="0.25">
      <c r="A116" s="93" t="str">
        <f>VLOOKUP(E116,'LISTADO ATM'!$A$2:$C$901,3,0)</f>
        <v>NORTE</v>
      </c>
      <c r="B116" s="107">
        <v>335824153</v>
      </c>
      <c r="C116" s="94">
        <v>44271.848310185182</v>
      </c>
      <c r="D116" s="93" t="s">
        <v>2500</v>
      </c>
      <c r="E116" s="102">
        <v>605</v>
      </c>
      <c r="F116" s="93" t="str">
        <f>VLOOKUP(E116,VIP!$A$2:$O11993,2,0)</f>
        <v>DRBR141</v>
      </c>
      <c r="G116" s="93" t="str">
        <f>VLOOKUP(E116,'LISTADO ATM'!$A$2:$B$900,2,0)</f>
        <v xml:space="preserve">ATM Oficina Bonao I </v>
      </c>
      <c r="H116" s="93" t="str">
        <f>VLOOKUP(E116,VIP!$A$2:$O16914,7,FALSE)</f>
        <v>Si</v>
      </c>
      <c r="I116" s="93" t="str">
        <f>VLOOKUP(E116,VIP!$A$2:$O8879,8,FALSE)</f>
        <v>Si</v>
      </c>
      <c r="J116" s="93" t="str">
        <f>VLOOKUP(E116,VIP!$A$2:$O8829,8,FALSE)</f>
        <v>Si</v>
      </c>
      <c r="K116" s="93" t="str">
        <f>VLOOKUP(E116,VIP!$A$2:$O12403,6,0)</f>
        <v>SI</v>
      </c>
      <c r="L116" s="95" t="s">
        <v>2430</v>
      </c>
      <c r="M116" s="166" t="s">
        <v>2516</v>
      </c>
      <c r="N116" s="96" t="s">
        <v>2476</v>
      </c>
      <c r="O116" s="93" t="s">
        <v>2501</v>
      </c>
      <c r="P116" s="117"/>
      <c r="Q116" s="167">
        <v>44272.779166666667</v>
      </c>
    </row>
    <row r="117" spans="1:17" ht="18" x14ac:dyDescent="0.25">
      <c r="A117" s="93" t="str">
        <f>VLOOKUP(E117,'LISTADO ATM'!$A$2:$C$901,3,0)</f>
        <v>DISTRITO NACIONAL</v>
      </c>
      <c r="B117" s="107">
        <v>335823410</v>
      </c>
      <c r="C117" s="94">
        <v>44271.504328703704</v>
      </c>
      <c r="D117" s="93" t="s">
        <v>2500</v>
      </c>
      <c r="E117" s="102">
        <v>231</v>
      </c>
      <c r="F117" s="93" t="str">
        <f>VLOOKUP(E117,VIP!$A$2:$O11981,2,0)</f>
        <v>DRBR231</v>
      </c>
      <c r="G117" s="93" t="str">
        <f>VLOOKUP(E117,'LISTADO ATM'!$A$2:$B$900,2,0)</f>
        <v xml:space="preserve">ATM Oficina Zona Oriental </v>
      </c>
      <c r="H117" s="93" t="str">
        <f>VLOOKUP(E117,VIP!$A$2:$O16902,7,FALSE)</f>
        <v>Si</v>
      </c>
      <c r="I117" s="93" t="str">
        <f>VLOOKUP(E117,VIP!$A$2:$O8867,8,FALSE)</f>
        <v>Si</v>
      </c>
      <c r="J117" s="93" t="str">
        <f>VLOOKUP(E117,VIP!$A$2:$O8817,8,FALSE)</f>
        <v>Si</v>
      </c>
      <c r="K117" s="93" t="str">
        <f>VLOOKUP(E117,VIP!$A$2:$O12391,6,0)</f>
        <v>SI</v>
      </c>
      <c r="L117" s="95" t="s">
        <v>2430</v>
      </c>
      <c r="M117" s="166" t="s">
        <v>2516</v>
      </c>
      <c r="N117" s="96" t="s">
        <v>2476</v>
      </c>
      <c r="O117" s="93" t="s">
        <v>2501</v>
      </c>
      <c r="P117" s="117"/>
      <c r="Q117" s="167">
        <v>44272.780555555553</v>
      </c>
    </row>
    <row r="118" spans="1:17" ht="18" x14ac:dyDescent="0.25">
      <c r="A118" s="93" t="str">
        <f>VLOOKUP(E118,'LISTADO ATM'!$A$2:$C$901,3,0)</f>
        <v>DISTRITO NACIONAL</v>
      </c>
      <c r="B118" s="107">
        <v>335823720</v>
      </c>
      <c r="C118" s="94">
        <v>44271.616631944446</v>
      </c>
      <c r="D118" s="93" t="s">
        <v>2472</v>
      </c>
      <c r="E118" s="102">
        <v>983</v>
      </c>
      <c r="F118" s="93" t="str">
        <f>VLOOKUP(E118,VIP!$A$2:$O11942,2,0)</f>
        <v>DRBR983</v>
      </c>
      <c r="G118" s="93" t="str">
        <f>VLOOKUP(E118,'LISTADO ATM'!$A$2:$B$900,2,0)</f>
        <v xml:space="preserve">ATM Bravo República de Colombia </v>
      </c>
      <c r="H118" s="93" t="str">
        <f>VLOOKUP(E118,VIP!$A$2:$O16863,7,FALSE)</f>
        <v>Si</v>
      </c>
      <c r="I118" s="93" t="str">
        <f>VLOOKUP(E118,VIP!$A$2:$O8828,8,FALSE)</f>
        <v>No</v>
      </c>
      <c r="J118" s="93" t="str">
        <f>VLOOKUP(E118,VIP!$A$2:$O8778,8,FALSE)</f>
        <v>No</v>
      </c>
      <c r="K118" s="93" t="str">
        <f>VLOOKUP(E118,VIP!$A$2:$O12352,6,0)</f>
        <v>NO</v>
      </c>
      <c r="L118" s="95" t="s">
        <v>2430</v>
      </c>
      <c r="M118" s="166" t="s">
        <v>2516</v>
      </c>
      <c r="N118" s="96" t="s">
        <v>2476</v>
      </c>
      <c r="O118" s="93" t="s">
        <v>2477</v>
      </c>
      <c r="P118" s="117"/>
      <c r="Q118" s="167">
        <v>44272.780555555553</v>
      </c>
    </row>
    <row r="119" spans="1:17" ht="18" x14ac:dyDescent="0.25">
      <c r="A119" s="93" t="str">
        <f>VLOOKUP(E119,'LISTADO ATM'!$A$2:$C$901,3,0)</f>
        <v>NORTE</v>
      </c>
      <c r="B119" s="107">
        <v>335824859</v>
      </c>
      <c r="C119" s="94">
        <v>44272.484884259262</v>
      </c>
      <c r="D119" s="93" t="s">
        <v>2190</v>
      </c>
      <c r="E119" s="102">
        <v>809</v>
      </c>
      <c r="F119" s="93" t="str">
        <f>VLOOKUP(E119,VIP!$A$2:$O12003,2,0)</f>
        <v>DRBR809</v>
      </c>
      <c r="G119" s="93" t="str">
        <f>VLOOKUP(E119,'LISTADO ATM'!$A$2:$B$900,2,0)</f>
        <v>ATM Yoma (Cotuí)</v>
      </c>
      <c r="H119" s="93" t="str">
        <f>VLOOKUP(E119,VIP!$A$2:$O16924,7,FALSE)</f>
        <v>Si</v>
      </c>
      <c r="I119" s="93" t="str">
        <f>VLOOKUP(E119,VIP!$A$2:$O8889,8,FALSE)</f>
        <v>Si</v>
      </c>
      <c r="J119" s="93" t="str">
        <f>VLOOKUP(E119,VIP!$A$2:$O8839,8,FALSE)</f>
        <v>Si</v>
      </c>
      <c r="K119" s="93" t="str">
        <f>VLOOKUP(E119,VIP!$A$2:$O12413,6,0)</f>
        <v>NO</v>
      </c>
      <c r="L119" s="95" t="s">
        <v>2525</v>
      </c>
      <c r="M119" s="166" t="s">
        <v>2516</v>
      </c>
      <c r="N119" s="96" t="s">
        <v>2476</v>
      </c>
      <c r="O119" s="93" t="s">
        <v>2493</v>
      </c>
      <c r="P119" s="117"/>
      <c r="Q119" s="167">
        <v>44272.780555555553</v>
      </c>
    </row>
    <row r="120" spans="1:17" ht="18" x14ac:dyDescent="0.25">
      <c r="A120" s="93" t="str">
        <f>VLOOKUP(E120,'LISTADO ATM'!$A$2:$C$901,3,0)</f>
        <v>DISTRITO NACIONAL</v>
      </c>
      <c r="B120" s="107">
        <v>335824656</v>
      </c>
      <c r="C120" s="94">
        <v>44272.434861111113</v>
      </c>
      <c r="D120" s="93" t="s">
        <v>2472</v>
      </c>
      <c r="E120" s="102">
        <v>904</v>
      </c>
      <c r="F120" s="93" t="str">
        <f>VLOOKUP(E120,VIP!$A$2:$O11995,2,0)</f>
        <v>DRBR24B</v>
      </c>
      <c r="G120" s="93" t="str">
        <f>VLOOKUP(E120,'LISTADO ATM'!$A$2:$B$900,2,0)</f>
        <v xml:space="preserve">ATM Oficina Multicentro La Sirena Churchill </v>
      </c>
      <c r="H120" s="93" t="str">
        <f>VLOOKUP(E120,VIP!$A$2:$O16916,7,FALSE)</f>
        <v>Si</v>
      </c>
      <c r="I120" s="93" t="str">
        <f>VLOOKUP(E120,VIP!$A$2:$O8881,8,FALSE)</f>
        <v>Si</v>
      </c>
      <c r="J120" s="93" t="str">
        <f>VLOOKUP(E120,VIP!$A$2:$O8831,8,FALSE)</f>
        <v>Si</v>
      </c>
      <c r="K120" s="93" t="str">
        <f>VLOOKUP(E120,VIP!$A$2:$O12405,6,0)</f>
        <v>SI</v>
      </c>
      <c r="L120" s="95" t="s">
        <v>2430</v>
      </c>
      <c r="M120" s="166" t="s">
        <v>2516</v>
      </c>
      <c r="N120" s="96" t="s">
        <v>2476</v>
      </c>
      <c r="O120" s="93" t="s">
        <v>2477</v>
      </c>
      <c r="P120" s="117"/>
      <c r="Q120" s="167">
        <v>44272.78125</v>
      </c>
    </row>
    <row r="121" spans="1:17" ht="18" x14ac:dyDescent="0.25">
      <c r="A121" s="93" t="str">
        <f>VLOOKUP(E121,'LISTADO ATM'!$A$2:$C$901,3,0)</f>
        <v>SUR</v>
      </c>
      <c r="B121" s="107">
        <v>335825322</v>
      </c>
      <c r="C121" s="94">
        <v>44272.660775462966</v>
      </c>
      <c r="D121" s="93" t="s">
        <v>2189</v>
      </c>
      <c r="E121" s="102">
        <v>968</v>
      </c>
      <c r="F121" s="93" t="str">
        <f>VLOOKUP(E121,VIP!$A$2:$O12031,2,0)</f>
        <v>DRBR24I</v>
      </c>
      <c r="G121" s="93" t="str">
        <f>VLOOKUP(E121,'LISTADO ATM'!$A$2:$B$900,2,0)</f>
        <v xml:space="preserve">ATM UNP Mercado Baní </v>
      </c>
      <c r="H121" s="93" t="str">
        <f>VLOOKUP(E121,VIP!$A$2:$O16952,7,FALSE)</f>
        <v>Si</v>
      </c>
      <c r="I121" s="93" t="str">
        <f>VLOOKUP(E121,VIP!$A$2:$O8917,8,FALSE)</f>
        <v>Si</v>
      </c>
      <c r="J121" s="93" t="str">
        <f>VLOOKUP(E121,VIP!$A$2:$O8867,8,FALSE)</f>
        <v>Si</v>
      </c>
      <c r="K121" s="93" t="str">
        <f>VLOOKUP(E121,VIP!$A$2:$O12441,6,0)</f>
        <v>SI</v>
      </c>
      <c r="L121" s="95" t="s">
        <v>2492</v>
      </c>
      <c r="M121" s="166" t="s">
        <v>2516</v>
      </c>
      <c r="N121" s="96" t="s">
        <v>2476</v>
      </c>
      <c r="O121" s="93" t="s">
        <v>2478</v>
      </c>
      <c r="P121" s="117"/>
      <c r="Q121" s="167">
        <v>44272.78125</v>
      </c>
    </row>
    <row r="122" spans="1:17" ht="18" x14ac:dyDescent="0.25">
      <c r="A122" s="93" t="str">
        <f>VLOOKUP(E122,'LISTADO ATM'!$A$2:$C$901,3,0)</f>
        <v>ESTE</v>
      </c>
      <c r="B122" s="107">
        <v>335824152</v>
      </c>
      <c r="C122" s="94">
        <v>44271.845868055556</v>
      </c>
      <c r="D122" s="93" t="s">
        <v>2472</v>
      </c>
      <c r="E122" s="102">
        <v>114</v>
      </c>
      <c r="F122" s="93" t="str">
        <f>VLOOKUP(E122,VIP!$A$2:$O11994,2,0)</f>
        <v>DRBR114</v>
      </c>
      <c r="G122" s="93" t="str">
        <f>VLOOKUP(E122,'LISTADO ATM'!$A$2:$B$900,2,0)</f>
        <v xml:space="preserve">ATM Oficina Hato Mayor </v>
      </c>
      <c r="H122" s="93" t="str">
        <f>VLOOKUP(E122,VIP!$A$2:$O16915,7,FALSE)</f>
        <v>Si</v>
      </c>
      <c r="I122" s="93" t="str">
        <f>VLOOKUP(E122,VIP!$A$2:$O8880,8,FALSE)</f>
        <v>Si</v>
      </c>
      <c r="J122" s="93" t="str">
        <f>VLOOKUP(E122,VIP!$A$2:$O8830,8,FALSE)</f>
        <v>Si</v>
      </c>
      <c r="K122" s="93" t="str">
        <f>VLOOKUP(E122,VIP!$A$2:$O12404,6,0)</f>
        <v>NO</v>
      </c>
      <c r="L122" s="95" t="s">
        <v>2430</v>
      </c>
      <c r="M122" s="166" t="s">
        <v>2516</v>
      </c>
      <c r="N122" s="96" t="s">
        <v>2476</v>
      </c>
      <c r="O122" s="93" t="s">
        <v>2477</v>
      </c>
      <c r="P122" s="117"/>
      <c r="Q122" s="167">
        <v>44272.781944444447</v>
      </c>
    </row>
    <row r="123" spans="1:17" ht="18" x14ac:dyDescent="0.25">
      <c r="A123" s="93" t="str">
        <f>VLOOKUP(E123,'LISTADO ATM'!$A$2:$C$901,3,0)</f>
        <v>DISTRITO NACIONAL</v>
      </c>
      <c r="B123" s="107">
        <v>335824187</v>
      </c>
      <c r="C123" s="94">
        <v>44272.307638888888</v>
      </c>
      <c r="D123" s="93" t="s">
        <v>2189</v>
      </c>
      <c r="E123" s="102">
        <v>600</v>
      </c>
      <c r="F123" s="93" t="str">
        <f>VLOOKUP(E123,VIP!$A$2:$O11991,2,0)</f>
        <v>DRBR600</v>
      </c>
      <c r="G123" s="93" t="str">
        <f>VLOOKUP(E123,'LISTADO ATM'!$A$2:$B$900,2,0)</f>
        <v>ATM S/M Bravo Hipica</v>
      </c>
      <c r="H123" s="93" t="str">
        <f>VLOOKUP(E123,VIP!$A$2:$O16912,7,FALSE)</f>
        <v>N/A</v>
      </c>
      <c r="I123" s="93" t="str">
        <f>VLOOKUP(E123,VIP!$A$2:$O8877,8,FALSE)</f>
        <v>N/A</v>
      </c>
      <c r="J123" s="93" t="str">
        <f>VLOOKUP(E123,VIP!$A$2:$O8827,8,FALSE)</f>
        <v>N/A</v>
      </c>
      <c r="K123" s="93" t="str">
        <f>VLOOKUP(E123,VIP!$A$2:$O12401,6,0)</f>
        <v>N/A</v>
      </c>
      <c r="L123" s="95" t="s">
        <v>2492</v>
      </c>
      <c r="M123" s="166" t="s">
        <v>2516</v>
      </c>
      <c r="N123" s="96" t="s">
        <v>2476</v>
      </c>
      <c r="O123" s="93" t="s">
        <v>2478</v>
      </c>
      <c r="P123" s="117"/>
      <c r="Q123" s="167">
        <v>44272.781944444447</v>
      </c>
    </row>
    <row r="124" spans="1:17" ht="18" x14ac:dyDescent="0.25">
      <c r="A124" s="93" t="str">
        <f>VLOOKUP(E124,'LISTADO ATM'!$A$2:$C$901,3,0)</f>
        <v>NORTE</v>
      </c>
      <c r="B124" s="107">
        <v>335825117</v>
      </c>
      <c r="C124" s="94">
        <v>44272.589016203703</v>
      </c>
      <c r="D124" s="93" t="s">
        <v>2500</v>
      </c>
      <c r="E124" s="102">
        <v>990</v>
      </c>
      <c r="F124" s="93" t="str">
        <f>VLOOKUP(E124,VIP!$A$2:$O12010,2,0)</f>
        <v>DRBR742</v>
      </c>
      <c r="G124" s="93" t="str">
        <f>VLOOKUP(E124,'LISTADO ATM'!$A$2:$B$900,2,0)</f>
        <v xml:space="preserve">ATM Autoservicio Bonao II </v>
      </c>
      <c r="H124" s="93" t="str">
        <f>VLOOKUP(E124,VIP!$A$2:$O16931,7,FALSE)</f>
        <v>Si</v>
      </c>
      <c r="I124" s="93" t="str">
        <f>VLOOKUP(E124,VIP!$A$2:$O8896,8,FALSE)</f>
        <v>Si</v>
      </c>
      <c r="J124" s="93" t="str">
        <f>VLOOKUP(E124,VIP!$A$2:$O8846,8,FALSE)</f>
        <v>Si</v>
      </c>
      <c r="K124" s="93" t="str">
        <f>VLOOKUP(E124,VIP!$A$2:$O12420,6,0)</f>
        <v>NO</v>
      </c>
      <c r="L124" s="95" t="s">
        <v>2430</v>
      </c>
      <c r="M124" s="166" t="s">
        <v>2516</v>
      </c>
      <c r="N124" s="96" t="s">
        <v>2476</v>
      </c>
      <c r="O124" s="93" t="s">
        <v>2501</v>
      </c>
      <c r="P124" s="117"/>
      <c r="Q124" s="167">
        <v>44272.783333333333</v>
      </c>
    </row>
    <row r="125" spans="1:17" ht="18" x14ac:dyDescent="0.25">
      <c r="A125" s="93" t="str">
        <f>VLOOKUP(E125,'LISTADO ATM'!$A$2:$C$901,3,0)</f>
        <v>DISTRITO NACIONAL</v>
      </c>
      <c r="B125" s="107">
        <v>335825206</v>
      </c>
      <c r="C125" s="94">
        <v>44272.627164351848</v>
      </c>
      <c r="D125" s="93" t="s">
        <v>2500</v>
      </c>
      <c r="E125" s="102">
        <v>390</v>
      </c>
      <c r="F125" s="93" t="str">
        <f>VLOOKUP(E125,VIP!$A$2:$O11999,2,0)</f>
        <v>DRBR390</v>
      </c>
      <c r="G125" s="93" t="str">
        <f>VLOOKUP(E125,'LISTADO ATM'!$A$2:$B$900,2,0)</f>
        <v xml:space="preserve">ATM Oficina Boca Chica II </v>
      </c>
      <c r="H125" s="93" t="str">
        <f>VLOOKUP(E125,VIP!$A$2:$O16920,7,FALSE)</f>
        <v>Si</v>
      </c>
      <c r="I125" s="93" t="str">
        <f>VLOOKUP(E125,VIP!$A$2:$O8885,8,FALSE)</f>
        <v>Si</v>
      </c>
      <c r="J125" s="93" t="str">
        <f>VLOOKUP(E125,VIP!$A$2:$O8835,8,FALSE)</f>
        <v>Si</v>
      </c>
      <c r="K125" s="93" t="str">
        <f>VLOOKUP(E125,VIP!$A$2:$O12409,6,0)</f>
        <v>NO</v>
      </c>
      <c r="L125" s="95" t="s">
        <v>2430</v>
      </c>
      <c r="M125" s="166" t="s">
        <v>2516</v>
      </c>
      <c r="N125" s="96" t="s">
        <v>2476</v>
      </c>
      <c r="O125" s="93" t="s">
        <v>2501</v>
      </c>
      <c r="P125" s="117"/>
      <c r="Q125" s="167">
        <v>44272.783333333333</v>
      </c>
    </row>
    <row r="126" spans="1:17" ht="18" x14ac:dyDescent="0.25">
      <c r="A126" s="93" t="str">
        <f>VLOOKUP(E126,'LISTADO ATM'!$A$2:$C$901,3,0)</f>
        <v>NORTE</v>
      </c>
      <c r="B126" s="107">
        <v>335824995</v>
      </c>
      <c r="C126" s="94">
        <v>44272.525127314817</v>
      </c>
      <c r="D126" s="93" t="s">
        <v>2190</v>
      </c>
      <c r="E126" s="102">
        <v>291</v>
      </c>
      <c r="F126" s="93" t="str">
        <f>VLOOKUP(E126,VIP!$A$2:$O11995,2,0)</f>
        <v>DRBR291</v>
      </c>
      <c r="G126" s="93" t="str">
        <f>VLOOKUP(E126,'LISTADO ATM'!$A$2:$B$900,2,0)</f>
        <v xml:space="preserve">ATM S/M Jumbo Las Colinas </v>
      </c>
      <c r="H126" s="93" t="str">
        <f>VLOOKUP(E126,VIP!$A$2:$O16916,7,FALSE)</f>
        <v>Si</v>
      </c>
      <c r="I126" s="93" t="str">
        <f>VLOOKUP(E126,VIP!$A$2:$O8881,8,FALSE)</f>
        <v>Si</v>
      </c>
      <c r="J126" s="93" t="str">
        <f>VLOOKUP(E126,VIP!$A$2:$O8831,8,FALSE)</f>
        <v>Si</v>
      </c>
      <c r="K126" s="93" t="str">
        <f>VLOOKUP(E126,VIP!$A$2:$O12405,6,0)</f>
        <v>NO</v>
      </c>
      <c r="L126" s="95" t="s">
        <v>2492</v>
      </c>
      <c r="M126" s="166" t="s">
        <v>2516</v>
      </c>
      <c r="N126" s="96" t="s">
        <v>2476</v>
      </c>
      <c r="O126" s="93" t="s">
        <v>2512</v>
      </c>
      <c r="P126" s="117"/>
      <c r="Q126" s="167">
        <v>44272.784722222219</v>
      </c>
    </row>
    <row r="127" spans="1:17" ht="18" x14ac:dyDescent="0.25">
      <c r="A127" s="93" t="str">
        <f>VLOOKUP(E127,'LISTADO ATM'!$A$2:$C$901,3,0)</f>
        <v>DISTRITO NACIONAL</v>
      </c>
      <c r="B127" s="107">
        <v>335824181</v>
      </c>
      <c r="C127" s="94">
        <v>44272.303020833337</v>
      </c>
      <c r="D127" s="93" t="s">
        <v>2189</v>
      </c>
      <c r="E127" s="102">
        <v>527</v>
      </c>
      <c r="F127" s="93" t="str">
        <f>VLOOKUP(E127,VIP!$A$2:$O11994,2,0)</f>
        <v>DRBR527</v>
      </c>
      <c r="G127" s="93" t="str">
        <f>VLOOKUP(E127,'LISTADO ATM'!$A$2:$B$900,2,0)</f>
        <v>ATM Oficina Zona Oriental II</v>
      </c>
      <c r="H127" s="93" t="str">
        <f>VLOOKUP(E127,VIP!$A$2:$O16915,7,FALSE)</f>
        <v>Si</v>
      </c>
      <c r="I127" s="93" t="str">
        <f>VLOOKUP(E127,VIP!$A$2:$O8880,8,FALSE)</f>
        <v>Si</v>
      </c>
      <c r="J127" s="93" t="str">
        <f>VLOOKUP(E127,VIP!$A$2:$O8830,8,FALSE)</f>
        <v>Si</v>
      </c>
      <c r="K127" s="93" t="str">
        <f>VLOOKUP(E127,VIP!$A$2:$O12404,6,0)</f>
        <v>SI</v>
      </c>
      <c r="L127" s="95" t="s">
        <v>2228</v>
      </c>
      <c r="M127" s="166" t="s">
        <v>2516</v>
      </c>
      <c r="N127" s="96" t="s">
        <v>2476</v>
      </c>
      <c r="O127" s="93" t="s">
        <v>2478</v>
      </c>
      <c r="P127" s="117"/>
      <c r="Q127" s="167">
        <v>44272.9375</v>
      </c>
    </row>
    <row r="128" spans="1:17" ht="18" x14ac:dyDescent="0.25">
      <c r="A128" s="93" t="str">
        <f>VLOOKUP(E128,'LISTADO ATM'!$A$2:$C$901,3,0)</f>
        <v>SUR</v>
      </c>
      <c r="B128" s="107">
        <v>335820922</v>
      </c>
      <c r="C128" s="94">
        <v>44269.429201388892</v>
      </c>
      <c r="D128" s="93" t="s">
        <v>2189</v>
      </c>
      <c r="E128" s="102">
        <v>829</v>
      </c>
      <c r="F128" s="93" t="str">
        <f>VLOOKUP(E128,VIP!$A$2:$O11891,2,0)</f>
        <v>DRBR829</v>
      </c>
      <c r="G128" s="93" t="str">
        <f>VLOOKUP(E128,'LISTADO ATM'!$A$2:$B$900,2,0)</f>
        <v xml:space="preserve">ATM UNP Multicentro Sirena Baní </v>
      </c>
      <c r="H128" s="93" t="str">
        <f>VLOOKUP(E128,VIP!$A$2:$O16812,7,FALSE)</f>
        <v>Si</v>
      </c>
      <c r="I128" s="93" t="str">
        <f>VLOOKUP(E128,VIP!$A$2:$O8777,8,FALSE)</f>
        <v>Si</v>
      </c>
      <c r="J128" s="93" t="str">
        <f>VLOOKUP(E128,VIP!$A$2:$O8727,8,FALSE)</f>
        <v>Si</v>
      </c>
      <c r="K128" s="93" t="str">
        <f>VLOOKUP(E128,VIP!$A$2:$O12301,6,0)</f>
        <v>NO</v>
      </c>
      <c r="L128" s="95" t="s">
        <v>2228</v>
      </c>
      <c r="M128" s="96" t="s">
        <v>2469</v>
      </c>
      <c r="N128" s="96" t="s">
        <v>2476</v>
      </c>
      <c r="O128" s="93" t="s">
        <v>2478</v>
      </c>
      <c r="P128" s="117"/>
      <c r="Q128" s="97" t="s">
        <v>2228</v>
      </c>
    </row>
    <row r="129" spans="1:17" ht="18" x14ac:dyDescent="0.25">
      <c r="A129" s="93" t="str">
        <f>VLOOKUP(E129,'LISTADO ATM'!$A$2:$C$901,3,0)</f>
        <v>DISTRITO NACIONAL</v>
      </c>
      <c r="B129" s="107">
        <v>335822592</v>
      </c>
      <c r="C129" s="94">
        <v>44270.720543981479</v>
      </c>
      <c r="D129" s="93" t="s">
        <v>2189</v>
      </c>
      <c r="E129" s="102">
        <v>816</v>
      </c>
      <c r="F129" s="93" t="str">
        <f>VLOOKUP(E129,VIP!$A$2:$O11921,2,0)</f>
        <v>DRBR816</v>
      </c>
      <c r="G129" s="93" t="str">
        <f>VLOOKUP(E129,'LISTADO ATM'!$A$2:$B$900,2,0)</f>
        <v xml:space="preserve">ATM Oficina Pedro Brand </v>
      </c>
      <c r="H129" s="93" t="str">
        <f>VLOOKUP(E129,VIP!$A$2:$O16842,7,FALSE)</f>
        <v>Si</v>
      </c>
      <c r="I129" s="93" t="str">
        <f>VLOOKUP(E129,VIP!$A$2:$O8807,8,FALSE)</f>
        <v>Si</v>
      </c>
      <c r="J129" s="93" t="str">
        <f>VLOOKUP(E129,VIP!$A$2:$O8757,8,FALSE)</f>
        <v>Si</v>
      </c>
      <c r="K129" s="93" t="str">
        <f>VLOOKUP(E129,VIP!$A$2:$O12331,6,0)</f>
        <v>NO</v>
      </c>
      <c r="L129" s="95" t="s">
        <v>2228</v>
      </c>
      <c r="M129" s="96" t="s">
        <v>2469</v>
      </c>
      <c r="N129" s="96" t="s">
        <v>2499</v>
      </c>
      <c r="O129" s="93" t="s">
        <v>2478</v>
      </c>
      <c r="P129" s="117"/>
      <c r="Q129" s="97" t="s">
        <v>2228</v>
      </c>
    </row>
    <row r="130" spans="1:17" ht="18" x14ac:dyDescent="0.25">
      <c r="A130" s="93" t="str">
        <f>VLOOKUP(E130,'LISTADO ATM'!$A$2:$C$901,3,0)</f>
        <v>DISTRITO NACIONAL</v>
      </c>
      <c r="B130" s="107">
        <v>335823219</v>
      </c>
      <c r="C130" s="94">
        <v>44271.458287037036</v>
      </c>
      <c r="D130" s="93" t="s">
        <v>2189</v>
      </c>
      <c r="E130" s="102">
        <v>327</v>
      </c>
      <c r="F130" s="93" t="str">
        <f>VLOOKUP(E130,VIP!$A$2:$O11937,2,0)</f>
        <v>DRBR327</v>
      </c>
      <c r="G130" s="93" t="str">
        <f>VLOOKUP(E130,'LISTADO ATM'!$A$2:$B$900,2,0)</f>
        <v xml:space="preserve">ATM UNP CCN (Nacional 27 de Febrero) </v>
      </c>
      <c r="H130" s="93" t="str">
        <f>VLOOKUP(E130,VIP!$A$2:$O16858,7,FALSE)</f>
        <v>Si</v>
      </c>
      <c r="I130" s="93" t="str">
        <f>VLOOKUP(E130,VIP!$A$2:$O8823,8,FALSE)</f>
        <v>Si</v>
      </c>
      <c r="J130" s="93" t="str">
        <f>VLOOKUP(E130,VIP!$A$2:$O8773,8,FALSE)</f>
        <v>Si</v>
      </c>
      <c r="K130" s="93" t="str">
        <f>VLOOKUP(E130,VIP!$A$2:$O12347,6,0)</f>
        <v>NO</v>
      </c>
      <c r="L130" s="95" t="s">
        <v>2228</v>
      </c>
      <c r="M130" s="96" t="s">
        <v>2469</v>
      </c>
      <c r="N130" s="96" t="s">
        <v>2476</v>
      </c>
      <c r="O130" s="93" t="s">
        <v>2478</v>
      </c>
      <c r="P130" s="117"/>
      <c r="Q130" s="97" t="s">
        <v>2228</v>
      </c>
    </row>
    <row r="131" spans="1:17" ht="18" x14ac:dyDescent="0.25">
      <c r="A131" s="93" t="str">
        <f>VLOOKUP(E131,'LISTADO ATM'!$A$2:$C$901,3,0)</f>
        <v>DISTRITO NACIONAL</v>
      </c>
      <c r="B131" s="107">
        <v>335823588</v>
      </c>
      <c r="C131" s="94">
        <v>44271.575706018521</v>
      </c>
      <c r="D131" s="93" t="s">
        <v>2189</v>
      </c>
      <c r="E131" s="102">
        <v>239</v>
      </c>
      <c r="F131" s="93" t="str">
        <f>VLOOKUP(E131,VIP!$A$2:$O11962,2,0)</f>
        <v>DRBR239</v>
      </c>
      <c r="G131" s="93" t="str">
        <f>VLOOKUP(E131,'LISTADO ATM'!$A$2:$B$900,2,0)</f>
        <v xml:space="preserve">ATM Autobanco Charles de Gaulle </v>
      </c>
      <c r="H131" s="93" t="str">
        <f>VLOOKUP(E131,VIP!$A$2:$O16883,7,FALSE)</f>
        <v>Si</v>
      </c>
      <c r="I131" s="93" t="str">
        <f>VLOOKUP(E131,VIP!$A$2:$O8848,8,FALSE)</f>
        <v>Si</v>
      </c>
      <c r="J131" s="93" t="str">
        <f>VLOOKUP(E131,VIP!$A$2:$O8798,8,FALSE)</f>
        <v>Si</v>
      </c>
      <c r="K131" s="93" t="str">
        <f>VLOOKUP(E131,VIP!$A$2:$O12372,6,0)</f>
        <v>SI</v>
      </c>
      <c r="L131" s="95" t="s">
        <v>2228</v>
      </c>
      <c r="M131" s="96" t="s">
        <v>2469</v>
      </c>
      <c r="N131" s="96" t="s">
        <v>2476</v>
      </c>
      <c r="O131" s="93" t="s">
        <v>2478</v>
      </c>
      <c r="P131" s="117"/>
      <c r="Q131" s="97" t="s">
        <v>2228</v>
      </c>
    </row>
    <row r="132" spans="1:17" ht="18" x14ac:dyDescent="0.25">
      <c r="A132" s="93" t="str">
        <f>VLOOKUP(E132,'LISTADO ATM'!$A$2:$C$901,3,0)</f>
        <v>DISTRITO NACIONAL</v>
      </c>
      <c r="B132" s="107">
        <v>335823650</v>
      </c>
      <c r="C132" s="94">
        <v>44271.606099537035</v>
      </c>
      <c r="D132" s="93" t="s">
        <v>2189</v>
      </c>
      <c r="E132" s="102">
        <v>70</v>
      </c>
      <c r="F132" s="93" t="str">
        <f>VLOOKUP(E132,VIP!$A$2:$O11953,2,0)</f>
        <v>DRBR070</v>
      </c>
      <c r="G132" s="93" t="str">
        <f>VLOOKUP(E132,'LISTADO ATM'!$A$2:$B$900,2,0)</f>
        <v xml:space="preserve">ATM Autoservicio Plaza Lama Zona Oriental </v>
      </c>
      <c r="H132" s="93" t="str">
        <f>VLOOKUP(E132,VIP!$A$2:$O16874,7,FALSE)</f>
        <v>Si</v>
      </c>
      <c r="I132" s="93" t="str">
        <f>VLOOKUP(E132,VIP!$A$2:$O8839,8,FALSE)</f>
        <v>Si</v>
      </c>
      <c r="J132" s="93" t="str">
        <f>VLOOKUP(E132,VIP!$A$2:$O8789,8,FALSE)</f>
        <v>Si</v>
      </c>
      <c r="K132" s="93" t="str">
        <f>VLOOKUP(E132,VIP!$A$2:$O12363,6,0)</f>
        <v>NO</v>
      </c>
      <c r="L132" s="95" t="s">
        <v>2228</v>
      </c>
      <c r="M132" s="96" t="s">
        <v>2469</v>
      </c>
      <c r="N132" s="96" t="s">
        <v>2499</v>
      </c>
      <c r="O132" s="93" t="s">
        <v>2478</v>
      </c>
      <c r="P132" s="117"/>
      <c r="Q132" s="97" t="s">
        <v>2228</v>
      </c>
    </row>
    <row r="133" spans="1:17" ht="18" x14ac:dyDescent="0.25">
      <c r="A133" s="93" t="str">
        <f>VLOOKUP(E133,'LISTADO ATM'!$A$2:$C$901,3,0)</f>
        <v>DISTRITO NACIONAL</v>
      </c>
      <c r="B133" s="107">
        <v>335823670</v>
      </c>
      <c r="C133" s="94">
        <v>44271.608900462961</v>
      </c>
      <c r="D133" s="93" t="s">
        <v>2189</v>
      </c>
      <c r="E133" s="102">
        <v>192</v>
      </c>
      <c r="F133" s="93" t="str">
        <f>VLOOKUP(E133,VIP!$A$2:$O11950,2,0)</f>
        <v>DRBR192</v>
      </c>
      <c r="G133" s="93" t="str">
        <f>VLOOKUP(E133,'LISTADO ATM'!$A$2:$B$900,2,0)</f>
        <v xml:space="preserve">ATM Autobanco Luperón II </v>
      </c>
      <c r="H133" s="93" t="str">
        <f>VLOOKUP(E133,VIP!$A$2:$O16871,7,FALSE)</f>
        <v>Si</v>
      </c>
      <c r="I133" s="93" t="str">
        <f>VLOOKUP(E133,VIP!$A$2:$O8836,8,FALSE)</f>
        <v>Si</v>
      </c>
      <c r="J133" s="93" t="str">
        <f>VLOOKUP(E133,VIP!$A$2:$O8786,8,FALSE)</f>
        <v>Si</v>
      </c>
      <c r="K133" s="93" t="str">
        <f>VLOOKUP(E133,VIP!$A$2:$O12360,6,0)</f>
        <v>NO</v>
      </c>
      <c r="L133" s="95" t="s">
        <v>2228</v>
      </c>
      <c r="M133" s="96" t="s">
        <v>2469</v>
      </c>
      <c r="N133" s="96" t="s">
        <v>2476</v>
      </c>
      <c r="O133" s="93" t="s">
        <v>2478</v>
      </c>
      <c r="P133" s="117"/>
      <c r="Q133" s="97" t="s">
        <v>2228</v>
      </c>
    </row>
    <row r="134" spans="1:17" ht="18" x14ac:dyDescent="0.25">
      <c r="A134" s="93" t="str">
        <f>VLOOKUP(E134,'LISTADO ATM'!$A$2:$C$901,3,0)</f>
        <v>DISTRITO NACIONAL</v>
      </c>
      <c r="B134" s="107">
        <v>335824227</v>
      </c>
      <c r="C134" s="94">
        <v>44272.339918981481</v>
      </c>
      <c r="D134" s="93" t="s">
        <v>2189</v>
      </c>
      <c r="E134" s="102">
        <v>24</v>
      </c>
      <c r="F134" s="93" t="str">
        <f>VLOOKUP(E134,VIP!$A$2:$O12008,2,0)</f>
        <v>DRBR024</v>
      </c>
      <c r="G134" s="93" t="str">
        <f>VLOOKUP(E134,'LISTADO ATM'!$A$2:$B$900,2,0)</f>
        <v xml:space="preserve">ATM Oficina Eusebio Manzueta </v>
      </c>
      <c r="H134" s="93" t="str">
        <f>VLOOKUP(E134,VIP!$A$2:$O16929,7,FALSE)</f>
        <v>No</v>
      </c>
      <c r="I134" s="93" t="str">
        <f>VLOOKUP(E134,VIP!$A$2:$O8894,8,FALSE)</f>
        <v>No</v>
      </c>
      <c r="J134" s="93" t="str">
        <f>VLOOKUP(E134,VIP!$A$2:$O8844,8,FALSE)</f>
        <v>No</v>
      </c>
      <c r="K134" s="93" t="str">
        <f>VLOOKUP(E134,VIP!$A$2:$O12418,6,0)</f>
        <v>NO</v>
      </c>
      <c r="L134" s="95" t="s">
        <v>2228</v>
      </c>
      <c r="M134" s="96" t="s">
        <v>2469</v>
      </c>
      <c r="N134" s="96" t="s">
        <v>2476</v>
      </c>
      <c r="O134" s="93" t="s">
        <v>2478</v>
      </c>
      <c r="P134" s="117"/>
      <c r="Q134" s="97" t="s">
        <v>2228</v>
      </c>
    </row>
    <row r="135" spans="1:17" ht="18" x14ac:dyDescent="0.25">
      <c r="A135" s="93" t="str">
        <f>VLOOKUP(E135,'LISTADO ATM'!$A$2:$C$901,3,0)</f>
        <v>NORTE</v>
      </c>
      <c r="B135" s="107">
        <v>335824237</v>
      </c>
      <c r="C135" s="94">
        <v>44272.342210648145</v>
      </c>
      <c r="D135" s="93" t="s">
        <v>2189</v>
      </c>
      <c r="E135" s="102">
        <v>942</v>
      </c>
      <c r="F135" s="93" t="str">
        <f>VLOOKUP(E135,VIP!$A$2:$O12006,2,0)</f>
        <v>DRBR942</v>
      </c>
      <c r="G135" s="93" t="str">
        <f>VLOOKUP(E135,'LISTADO ATM'!$A$2:$B$900,2,0)</f>
        <v xml:space="preserve">ATM Estación Texaco La Vega </v>
      </c>
      <c r="H135" s="93" t="str">
        <f>VLOOKUP(E135,VIP!$A$2:$O16927,7,FALSE)</f>
        <v>Si</v>
      </c>
      <c r="I135" s="93" t="str">
        <f>VLOOKUP(E135,VIP!$A$2:$O8892,8,FALSE)</f>
        <v>Si</v>
      </c>
      <c r="J135" s="93" t="str">
        <f>VLOOKUP(E135,VIP!$A$2:$O8842,8,FALSE)</f>
        <v>Si</v>
      </c>
      <c r="K135" s="93" t="str">
        <f>VLOOKUP(E135,VIP!$A$2:$O12416,6,0)</f>
        <v>NO</v>
      </c>
      <c r="L135" s="95" t="s">
        <v>2228</v>
      </c>
      <c r="M135" s="96" t="s">
        <v>2469</v>
      </c>
      <c r="N135" s="96" t="s">
        <v>2476</v>
      </c>
      <c r="O135" s="93" t="s">
        <v>2517</v>
      </c>
      <c r="P135" s="117"/>
      <c r="Q135" s="97" t="s">
        <v>2228</v>
      </c>
    </row>
    <row r="136" spans="1:17" ht="18" x14ac:dyDescent="0.25">
      <c r="A136" s="93" t="str">
        <f>VLOOKUP(E136,'LISTADO ATM'!$A$2:$C$901,3,0)</f>
        <v>DISTRITO NACIONAL</v>
      </c>
      <c r="B136" s="107">
        <v>335824418</v>
      </c>
      <c r="C136" s="94">
        <v>44272.377025462964</v>
      </c>
      <c r="D136" s="93" t="s">
        <v>2189</v>
      </c>
      <c r="E136" s="102">
        <v>415</v>
      </c>
      <c r="F136" s="93" t="str">
        <f>VLOOKUP(E136,VIP!$A$2:$O12001,2,0)</f>
        <v>DRBR415</v>
      </c>
      <c r="G136" s="93" t="str">
        <f>VLOOKUP(E136,'LISTADO ATM'!$A$2:$B$900,2,0)</f>
        <v xml:space="preserve">ATM Autobanco San Martín I </v>
      </c>
      <c r="H136" s="93" t="str">
        <f>VLOOKUP(E136,VIP!$A$2:$O16922,7,FALSE)</f>
        <v>Si</v>
      </c>
      <c r="I136" s="93" t="str">
        <f>VLOOKUP(E136,VIP!$A$2:$O8887,8,FALSE)</f>
        <v>Si</v>
      </c>
      <c r="J136" s="93" t="str">
        <f>VLOOKUP(E136,VIP!$A$2:$O8837,8,FALSE)</f>
        <v>Si</v>
      </c>
      <c r="K136" s="93" t="str">
        <f>VLOOKUP(E136,VIP!$A$2:$O12411,6,0)</f>
        <v>NO</v>
      </c>
      <c r="L136" s="95" t="s">
        <v>2228</v>
      </c>
      <c r="M136" s="96" t="s">
        <v>2469</v>
      </c>
      <c r="N136" s="96" t="s">
        <v>2476</v>
      </c>
      <c r="O136" s="93" t="s">
        <v>2478</v>
      </c>
      <c r="P136" s="117"/>
      <c r="Q136" s="97" t="s">
        <v>2228</v>
      </c>
    </row>
    <row r="137" spans="1:17" ht="18" x14ac:dyDescent="0.25">
      <c r="A137" s="93" t="str">
        <f>VLOOKUP(E137,'LISTADO ATM'!$A$2:$C$901,3,0)</f>
        <v>NORTE</v>
      </c>
      <c r="B137" s="107">
        <v>335824664</v>
      </c>
      <c r="C137" s="94">
        <v>44272.435995370368</v>
      </c>
      <c r="D137" s="93" t="s">
        <v>2190</v>
      </c>
      <c r="E137" s="102">
        <v>482</v>
      </c>
      <c r="F137" s="93" t="str">
        <f>VLOOKUP(E137,VIP!$A$2:$O11994,2,0)</f>
        <v>DRBR482</v>
      </c>
      <c r="G137" s="93" t="str">
        <f>VLOOKUP(E137,'LISTADO ATM'!$A$2:$B$900,2,0)</f>
        <v xml:space="preserve">ATM Centro de Caja Plaza Lama (Santiago) </v>
      </c>
      <c r="H137" s="93" t="str">
        <f>VLOOKUP(E137,VIP!$A$2:$O16915,7,FALSE)</f>
        <v>Si</v>
      </c>
      <c r="I137" s="93" t="str">
        <f>VLOOKUP(E137,VIP!$A$2:$O8880,8,FALSE)</f>
        <v>Si</v>
      </c>
      <c r="J137" s="93" t="str">
        <f>VLOOKUP(E137,VIP!$A$2:$O8830,8,FALSE)</f>
        <v>Si</v>
      </c>
      <c r="K137" s="93" t="str">
        <f>VLOOKUP(E137,VIP!$A$2:$O12404,6,0)</f>
        <v>NO</v>
      </c>
      <c r="L137" s="95" t="s">
        <v>2228</v>
      </c>
      <c r="M137" s="96" t="s">
        <v>2469</v>
      </c>
      <c r="N137" s="96" t="s">
        <v>2476</v>
      </c>
      <c r="O137" s="93" t="s">
        <v>2512</v>
      </c>
      <c r="P137" s="117"/>
      <c r="Q137" s="97" t="s">
        <v>2228</v>
      </c>
    </row>
    <row r="138" spans="1:17" ht="18" x14ac:dyDescent="0.25">
      <c r="A138" s="93" t="str">
        <f>VLOOKUP(E138,'LISTADO ATM'!$A$2:$C$901,3,0)</f>
        <v>DISTRITO NACIONAL</v>
      </c>
      <c r="B138" s="107">
        <v>335824837</v>
      </c>
      <c r="C138" s="94">
        <v>44272.477407407408</v>
      </c>
      <c r="D138" s="93" t="s">
        <v>2189</v>
      </c>
      <c r="E138" s="102">
        <v>387</v>
      </c>
      <c r="F138" s="93" t="str">
        <f>VLOOKUP(E138,VIP!$A$2:$O12005,2,0)</f>
        <v>DRBR387</v>
      </c>
      <c r="G138" s="93" t="str">
        <f>VLOOKUP(E138,'LISTADO ATM'!$A$2:$B$900,2,0)</f>
        <v xml:space="preserve">ATM S/M La Cadena San Vicente de Paul </v>
      </c>
      <c r="H138" s="93" t="str">
        <f>VLOOKUP(E138,VIP!$A$2:$O16926,7,FALSE)</f>
        <v>Si</v>
      </c>
      <c r="I138" s="93" t="str">
        <f>VLOOKUP(E138,VIP!$A$2:$O8891,8,FALSE)</f>
        <v>Si</v>
      </c>
      <c r="J138" s="93" t="str">
        <f>VLOOKUP(E138,VIP!$A$2:$O8841,8,FALSE)</f>
        <v>Si</v>
      </c>
      <c r="K138" s="93" t="str">
        <f>VLOOKUP(E138,VIP!$A$2:$O12415,6,0)</f>
        <v>NO</v>
      </c>
      <c r="L138" s="95" t="s">
        <v>2228</v>
      </c>
      <c r="M138" s="96" t="s">
        <v>2469</v>
      </c>
      <c r="N138" s="96" t="s">
        <v>2476</v>
      </c>
      <c r="O138" s="93" t="s">
        <v>2478</v>
      </c>
      <c r="P138" s="117"/>
      <c r="Q138" s="97" t="s">
        <v>2228</v>
      </c>
    </row>
    <row r="139" spans="1:17" ht="18" x14ac:dyDescent="0.25">
      <c r="A139" s="93" t="str">
        <f>VLOOKUP(E139,'LISTADO ATM'!$A$2:$C$901,3,0)</f>
        <v>DISTRITO NACIONAL</v>
      </c>
      <c r="B139" s="107">
        <v>335824842</v>
      </c>
      <c r="C139" s="94">
        <v>44272.478148148148</v>
      </c>
      <c r="D139" s="93" t="s">
        <v>2189</v>
      </c>
      <c r="E139" s="102">
        <v>839</v>
      </c>
      <c r="F139" s="93" t="str">
        <f>VLOOKUP(E139,VIP!$A$2:$O12004,2,0)</f>
        <v>DRBR839</v>
      </c>
      <c r="G139" s="93" t="str">
        <f>VLOOKUP(E139,'LISTADO ATM'!$A$2:$B$900,2,0)</f>
        <v xml:space="preserve">ATM INAPA </v>
      </c>
      <c r="H139" s="93" t="str">
        <f>VLOOKUP(E139,VIP!$A$2:$O16925,7,FALSE)</f>
        <v>Si</v>
      </c>
      <c r="I139" s="93" t="str">
        <f>VLOOKUP(E139,VIP!$A$2:$O8890,8,FALSE)</f>
        <v>Si</v>
      </c>
      <c r="J139" s="93" t="str">
        <f>VLOOKUP(E139,VIP!$A$2:$O8840,8,FALSE)</f>
        <v>Si</v>
      </c>
      <c r="K139" s="93" t="str">
        <f>VLOOKUP(E139,VIP!$A$2:$O12414,6,0)</f>
        <v>NO</v>
      </c>
      <c r="L139" s="95" t="s">
        <v>2228</v>
      </c>
      <c r="M139" s="96" t="s">
        <v>2469</v>
      </c>
      <c r="N139" s="96" t="s">
        <v>2476</v>
      </c>
      <c r="O139" s="93" t="s">
        <v>2478</v>
      </c>
      <c r="P139" s="117"/>
      <c r="Q139" s="97" t="s">
        <v>2228</v>
      </c>
    </row>
    <row r="140" spans="1:17" ht="18" x14ac:dyDescent="0.25">
      <c r="A140" s="93" t="str">
        <f>VLOOKUP(E140,'LISTADO ATM'!$A$2:$C$901,3,0)</f>
        <v>DISTRITO NACIONAL</v>
      </c>
      <c r="B140" s="107">
        <v>335824869</v>
      </c>
      <c r="C140" s="94">
        <v>44272.488553240742</v>
      </c>
      <c r="D140" s="93" t="s">
        <v>2189</v>
      </c>
      <c r="E140" s="102">
        <v>738</v>
      </c>
      <c r="F140" s="93" t="str">
        <f>VLOOKUP(E140,VIP!$A$2:$O12002,2,0)</f>
        <v>DRBR24S</v>
      </c>
      <c r="G140" s="93" t="str">
        <f>VLOOKUP(E140,'LISTADO ATM'!$A$2:$B$900,2,0)</f>
        <v xml:space="preserve">ATM Zona Franca Los Alcarrizos </v>
      </c>
      <c r="H140" s="93" t="str">
        <f>VLOOKUP(E140,VIP!$A$2:$O16923,7,FALSE)</f>
        <v>Si</v>
      </c>
      <c r="I140" s="93" t="str">
        <f>VLOOKUP(E140,VIP!$A$2:$O8888,8,FALSE)</f>
        <v>Si</v>
      </c>
      <c r="J140" s="93" t="str">
        <f>VLOOKUP(E140,VIP!$A$2:$O8838,8,FALSE)</f>
        <v>Si</v>
      </c>
      <c r="K140" s="93" t="str">
        <f>VLOOKUP(E140,VIP!$A$2:$O12412,6,0)</f>
        <v>NO</v>
      </c>
      <c r="L140" s="95" t="s">
        <v>2228</v>
      </c>
      <c r="M140" s="96" t="s">
        <v>2469</v>
      </c>
      <c r="N140" s="96" t="s">
        <v>2476</v>
      </c>
      <c r="O140" s="93" t="s">
        <v>2478</v>
      </c>
      <c r="P140" s="117"/>
      <c r="Q140" s="97" t="s">
        <v>2228</v>
      </c>
    </row>
    <row r="141" spans="1:17" ht="18" x14ac:dyDescent="0.25">
      <c r="A141" s="93" t="str">
        <f>VLOOKUP(E141,'LISTADO ATM'!$A$2:$C$901,3,0)</f>
        <v>DISTRITO NACIONAL</v>
      </c>
      <c r="B141" s="107">
        <v>335824878</v>
      </c>
      <c r="C141" s="94">
        <v>44272.490081018521</v>
      </c>
      <c r="D141" s="93" t="s">
        <v>2189</v>
      </c>
      <c r="E141" s="102">
        <v>139</v>
      </c>
      <c r="F141" s="93" t="str">
        <f>VLOOKUP(E141,VIP!$A$2:$O12001,2,0)</f>
        <v>DRBR139</v>
      </c>
      <c r="G141" s="93" t="str">
        <f>VLOOKUP(E141,'LISTADO ATM'!$A$2:$B$900,2,0)</f>
        <v xml:space="preserve">ATM Oficina Plaza Lama Zona Oriental I </v>
      </c>
      <c r="H141" s="93" t="str">
        <f>VLOOKUP(E141,VIP!$A$2:$O16922,7,FALSE)</f>
        <v>Si</v>
      </c>
      <c r="I141" s="93" t="str">
        <f>VLOOKUP(E141,VIP!$A$2:$O8887,8,FALSE)</f>
        <v>Si</v>
      </c>
      <c r="J141" s="93" t="str">
        <f>VLOOKUP(E141,VIP!$A$2:$O8837,8,FALSE)</f>
        <v>Si</v>
      </c>
      <c r="K141" s="93" t="str">
        <f>VLOOKUP(E141,VIP!$A$2:$O12411,6,0)</f>
        <v>NO</v>
      </c>
      <c r="L141" s="95" t="s">
        <v>2228</v>
      </c>
      <c r="M141" s="96" t="s">
        <v>2469</v>
      </c>
      <c r="N141" s="96" t="s">
        <v>2476</v>
      </c>
      <c r="O141" s="93" t="s">
        <v>2478</v>
      </c>
      <c r="P141" s="117"/>
      <c r="Q141" s="97" t="s">
        <v>2228</v>
      </c>
    </row>
    <row r="142" spans="1:17" ht="18" x14ac:dyDescent="0.25">
      <c r="A142" s="93" t="str">
        <f>VLOOKUP(E142,'LISTADO ATM'!$A$2:$C$901,3,0)</f>
        <v>DISTRITO NACIONAL</v>
      </c>
      <c r="B142" s="107">
        <v>335824976</v>
      </c>
      <c r="C142" s="94">
        <v>44272.51390046296</v>
      </c>
      <c r="D142" s="93" t="s">
        <v>2189</v>
      </c>
      <c r="E142" s="102">
        <v>224</v>
      </c>
      <c r="F142" s="93" t="str">
        <f>VLOOKUP(E142,VIP!$A$2:$O11999,2,0)</f>
        <v>DRBR224</v>
      </c>
      <c r="G142" s="93" t="str">
        <f>VLOOKUP(E142,'LISTADO ATM'!$A$2:$B$900,2,0)</f>
        <v xml:space="preserve">ATM S/M Nacional El Millón (Núñez de Cáceres) </v>
      </c>
      <c r="H142" s="93" t="str">
        <f>VLOOKUP(E142,VIP!$A$2:$O16920,7,FALSE)</f>
        <v>Si</v>
      </c>
      <c r="I142" s="93" t="str">
        <f>VLOOKUP(E142,VIP!$A$2:$O8885,8,FALSE)</f>
        <v>Si</v>
      </c>
      <c r="J142" s="93" t="str">
        <f>VLOOKUP(E142,VIP!$A$2:$O8835,8,FALSE)</f>
        <v>Si</v>
      </c>
      <c r="K142" s="93" t="str">
        <f>VLOOKUP(E142,VIP!$A$2:$O12409,6,0)</f>
        <v>SI</v>
      </c>
      <c r="L142" s="95" t="s">
        <v>2228</v>
      </c>
      <c r="M142" s="96" t="s">
        <v>2469</v>
      </c>
      <c r="N142" s="96" t="s">
        <v>2476</v>
      </c>
      <c r="O142" s="93" t="s">
        <v>2478</v>
      </c>
      <c r="P142" s="117"/>
      <c r="Q142" s="97" t="s">
        <v>2228</v>
      </c>
    </row>
    <row r="143" spans="1:17" ht="18" x14ac:dyDescent="0.25">
      <c r="A143" s="93" t="str">
        <f>VLOOKUP(E143,'LISTADO ATM'!$A$2:$C$901,3,0)</f>
        <v>DISTRITO NACIONAL</v>
      </c>
      <c r="B143" s="107">
        <v>335824977</v>
      </c>
      <c r="C143" s="94">
        <v>44272.515069444446</v>
      </c>
      <c r="D143" s="93" t="s">
        <v>2189</v>
      </c>
      <c r="E143" s="102">
        <v>57</v>
      </c>
      <c r="F143" s="93" t="str">
        <f>VLOOKUP(E143,VIP!$A$2:$O11998,2,0)</f>
        <v>DRBR057</v>
      </c>
      <c r="G143" s="93" t="str">
        <f>VLOOKUP(E143,'LISTADO ATM'!$A$2:$B$900,2,0)</f>
        <v xml:space="preserve">ATM Oficina Malecon Center </v>
      </c>
      <c r="H143" s="93" t="str">
        <f>VLOOKUP(E143,VIP!$A$2:$O16919,7,FALSE)</f>
        <v>Si</v>
      </c>
      <c r="I143" s="93" t="str">
        <f>VLOOKUP(E143,VIP!$A$2:$O8884,8,FALSE)</f>
        <v>Si</v>
      </c>
      <c r="J143" s="93" t="str">
        <f>VLOOKUP(E143,VIP!$A$2:$O8834,8,FALSE)</f>
        <v>Si</v>
      </c>
      <c r="K143" s="93" t="str">
        <f>VLOOKUP(E143,VIP!$A$2:$O12408,6,0)</f>
        <v>NO</v>
      </c>
      <c r="L143" s="95" t="s">
        <v>2228</v>
      </c>
      <c r="M143" s="96" t="s">
        <v>2469</v>
      </c>
      <c r="N143" s="96" t="s">
        <v>2476</v>
      </c>
      <c r="O143" s="93" t="s">
        <v>2478</v>
      </c>
      <c r="P143" s="117"/>
      <c r="Q143" s="97" t="s">
        <v>2228</v>
      </c>
    </row>
    <row r="144" spans="1:17" ht="18" x14ac:dyDescent="0.25">
      <c r="A144" s="93" t="str">
        <f>VLOOKUP(E144,'LISTADO ATM'!$A$2:$C$901,3,0)</f>
        <v>ESTE</v>
      </c>
      <c r="B144" s="107">
        <v>335824992</v>
      </c>
      <c r="C144" s="94">
        <v>44272.52375</v>
      </c>
      <c r="D144" s="93" t="s">
        <v>2189</v>
      </c>
      <c r="E144" s="102">
        <v>963</v>
      </c>
      <c r="F144" s="93" t="str">
        <f>VLOOKUP(E144,VIP!$A$2:$O11996,2,0)</f>
        <v>DRBR963</v>
      </c>
      <c r="G144" s="93" t="str">
        <f>VLOOKUP(E144,'LISTADO ATM'!$A$2:$B$900,2,0)</f>
        <v xml:space="preserve">ATM Multiplaza La Romana </v>
      </c>
      <c r="H144" s="93" t="str">
        <f>VLOOKUP(E144,VIP!$A$2:$O16917,7,FALSE)</f>
        <v>Si</v>
      </c>
      <c r="I144" s="93" t="str">
        <f>VLOOKUP(E144,VIP!$A$2:$O8882,8,FALSE)</f>
        <v>Si</v>
      </c>
      <c r="J144" s="93" t="str">
        <f>VLOOKUP(E144,VIP!$A$2:$O8832,8,FALSE)</f>
        <v>Si</v>
      </c>
      <c r="K144" s="93" t="str">
        <f>VLOOKUP(E144,VIP!$A$2:$O12406,6,0)</f>
        <v>NO</v>
      </c>
      <c r="L144" s="95" t="s">
        <v>2228</v>
      </c>
      <c r="M144" s="96" t="s">
        <v>2469</v>
      </c>
      <c r="N144" s="96" t="s">
        <v>2476</v>
      </c>
      <c r="O144" s="93" t="s">
        <v>2478</v>
      </c>
      <c r="P144" s="117"/>
      <c r="Q144" s="97" t="s">
        <v>2228</v>
      </c>
    </row>
    <row r="145" spans="1:17" ht="18" x14ac:dyDescent="0.25">
      <c r="A145" s="93" t="str">
        <f>VLOOKUP(E145,'LISTADO ATM'!$A$2:$C$901,3,0)</f>
        <v>NORTE</v>
      </c>
      <c r="B145" s="107">
        <v>335825054</v>
      </c>
      <c r="C145" s="94">
        <v>44272.55636574074</v>
      </c>
      <c r="D145" s="93" t="s">
        <v>2189</v>
      </c>
      <c r="E145" s="102">
        <v>633</v>
      </c>
      <c r="F145" s="93" t="str">
        <f>VLOOKUP(E145,VIP!$A$2:$O12013,2,0)</f>
        <v>DRBR260</v>
      </c>
      <c r="G145" s="93" t="str">
        <f>VLOOKUP(E145,'LISTADO ATM'!$A$2:$B$900,2,0)</f>
        <v xml:space="preserve">ATM Autobanco Las Colinas </v>
      </c>
      <c r="H145" s="93" t="str">
        <f>VLOOKUP(E145,VIP!$A$2:$O16934,7,FALSE)</f>
        <v>Si</v>
      </c>
      <c r="I145" s="93" t="str">
        <f>VLOOKUP(E145,VIP!$A$2:$O8899,8,FALSE)</f>
        <v>Si</v>
      </c>
      <c r="J145" s="93" t="str">
        <f>VLOOKUP(E145,VIP!$A$2:$O8849,8,FALSE)</f>
        <v>Si</v>
      </c>
      <c r="K145" s="93" t="str">
        <f>VLOOKUP(E145,VIP!$A$2:$O12423,6,0)</f>
        <v>SI</v>
      </c>
      <c r="L145" s="95" t="s">
        <v>2228</v>
      </c>
      <c r="M145" s="96" t="s">
        <v>2469</v>
      </c>
      <c r="N145" s="96" t="s">
        <v>2476</v>
      </c>
      <c r="O145" s="93" t="s">
        <v>2517</v>
      </c>
      <c r="P145" s="117"/>
      <c r="Q145" s="97" t="s">
        <v>2228</v>
      </c>
    </row>
    <row r="146" spans="1:17" ht="18" x14ac:dyDescent="0.25">
      <c r="A146" s="93" t="str">
        <f>VLOOKUP(E146,'LISTADO ATM'!$A$2:$C$901,3,0)</f>
        <v>DISTRITO NACIONAL</v>
      </c>
      <c r="B146" s="107">
        <v>335825108</v>
      </c>
      <c r="C146" s="94">
        <v>44272.58666666667</v>
      </c>
      <c r="D146" s="93" t="s">
        <v>2189</v>
      </c>
      <c r="E146" s="102">
        <v>909</v>
      </c>
      <c r="F146" s="93" t="str">
        <f>VLOOKUP(E146,VIP!$A$2:$O12011,2,0)</f>
        <v>DRBR01A</v>
      </c>
      <c r="G146" s="93" t="str">
        <f>VLOOKUP(E146,'LISTADO ATM'!$A$2:$B$900,2,0)</f>
        <v xml:space="preserve">ATM UNP UASD </v>
      </c>
      <c r="H146" s="93" t="str">
        <f>VLOOKUP(E146,VIP!$A$2:$O16932,7,FALSE)</f>
        <v>Si</v>
      </c>
      <c r="I146" s="93" t="str">
        <f>VLOOKUP(E146,VIP!$A$2:$O8897,8,FALSE)</f>
        <v>Si</v>
      </c>
      <c r="J146" s="93" t="str">
        <f>VLOOKUP(E146,VIP!$A$2:$O8847,8,FALSE)</f>
        <v>Si</v>
      </c>
      <c r="K146" s="93" t="str">
        <f>VLOOKUP(E146,VIP!$A$2:$O12421,6,0)</f>
        <v>SI</v>
      </c>
      <c r="L146" s="95" t="s">
        <v>2228</v>
      </c>
      <c r="M146" s="96" t="s">
        <v>2469</v>
      </c>
      <c r="N146" s="96" t="s">
        <v>2476</v>
      </c>
      <c r="O146" s="93" t="s">
        <v>2478</v>
      </c>
      <c r="P146" s="117"/>
      <c r="Q146" s="97" t="s">
        <v>2228</v>
      </c>
    </row>
    <row r="147" spans="1:17" ht="18" x14ac:dyDescent="0.25">
      <c r="A147" s="93" t="str">
        <f>VLOOKUP(E147,'LISTADO ATM'!$A$2:$C$901,3,0)</f>
        <v>DISTRITO NACIONAL</v>
      </c>
      <c r="B147" s="107">
        <v>335825141</v>
      </c>
      <c r="C147" s="94">
        <v>44272.60292824074</v>
      </c>
      <c r="D147" s="93" t="s">
        <v>2189</v>
      </c>
      <c r="E147" s="102">
        <v>10</v>
      </c>
      <c r="F147" s="93" t="str">
        <f>VLOOKUP(E147,VIP!$A$2:$O12008,2,0)</f>
        <v>DRBR010</v>
      </c>
      <c r="G147" s="93" t="str">
        <f>VLOOKUP(E147,'LISTADO ATM'!$A$2:$B$900,2,0)</f>
        <v xml:space="preserve">ATM Ministerio Salud Pública </v>
      </c>
      <c r="H147" s="93" t="str">
        <f>VLOOKUP(E147,VIP!$A$2:$O16929,7,FALSE)</f>
        <v>Si</v>
      </c>
      <c r="I147" s="93" t="str">
        <f>VLOOKUP(E147,VIP!$A$2:$O8894,8,FALSE)</f>
        <v>Si</v>
      </c>
      <c r="J147" s="93" t="str">
        <f>VLOOKUP(E147,VIP!$A$2:$O8844,8,FALSE)</f>
        <v>Si</v>
      </c>
      <c r="K147" s="93" t="str">
        <f>VLOOKUP(E147,VIP!$A$2:$O12418,6,0)</f>
        <v>NO</v>
      </c>
      <c r="L147" s="95" t="s">
        <v>2228</v>
      </c>
      <c r="M147" s="96" t="s">
        <v>2469</v>
      </c>
      <c r="N147" s="96" t="s">
        <v>2476</v>
      </c>
      <c r="O147" s="93" t="s">
        <v>2478</v>
      </c>
      <c r="P147" s="117"/>
      <c r="Q147" s="97" t="s">
        <v>2228</v>
      </c>
    </row>
    <row r="148" spans="1:17" ht="18" x14ac:dyDescent="0.25">
      <c r="A148" s="93" t="str">
        <f>VLOOKUP(E148,'LISTADO ATM'!$A$2:$C$901,3,0)</f>
        <v>NORTE</v>
      </c>
      <c r="B148" s="107">
        <v>335825150</v>
      </c>
      <c r="C148" s="94">
        <v>44272.604571759257</v>
      </c>
      <c r="D148" s="93" t="s">
        <v>2190</v>
      </c>
      <c r="E148" s="102">
        <v>257</v>
      </c>
      <c r="F148" s="93" t="str">
        <f>VLOOKUP(E148,VIP!$A$2:$O12006,2,0)</f>
        <v>DRBR257</v>
      </c>
      <c r="G148" s="93" t="str">
        <f>VLOOKUP(E148,'LISTADO ATM'!$A$2:$B$900,2,0)</f>
        <v xml:space="preserve">ATM S/M Pola (Santiago) </v>
      </c>
      <c r="H148" s="93" t="str">
        <f>VLOOKUP(E148,VIP!$A$2:$O16927,7,FALSE)</f>
        <v>Si</v>
      </c>
      <c r="I148" s="93" t="str">
        <f>VLOOKUP(E148,VIP!$A$2:$O8892,8,FALSE)</f>
        <v>Si</v>
      </c>
      <c r="J148" s="93" t="str">
        <f>VLOOKUP(E148,VIP!$A$2:$O8842,8,FALSE)</f>
        <v>Si</v>
      </c>
      <c r="K148" s="93" t="str">
        <f>VLOOKUP(E148,VIP!$A$2:$O12416,6,0)</f>
        <v>NO</v>
      </c>
      <c r="L148" s="95" t="s">
        <v>2228</v>
      </c>
      <c r="M148" s="96" t="s">
        <v>2469</v>
      </c>
      <c r="N148" s="96" t="s">
        <v>2476</v>
      </c>
      <c r="O148" s="93" t="s">
        <v>2493</v>
      </c>
      <c r="P148" s="117"/>
      <c r="Q148" s="97" t="s">
        <v>2228</v>
      </c>
    </row>
    <row r="149" spans="1:17" ht="18" x14ac:dyDescent="0.25">
      <c r="A149" s="93" t="str">
        <f>VLOOKUP(E149,'LISTADO ATM'!$A$2:$C$901,3,0)</f>
        <v>ESTE</v>
      </c>
      <c r="B149" s="107">
        <v>335825156</v>
      </c>
      <c r="C149" s="94">
        <v>44272.606574074074</v>
      </c>
      <c r="D149" s="93" t="s">
        <v>2189</v>
      </c>
      <c r="E149" s="102">
        <v>111</v>
      </c>
      <c r="F149" s="93" t="str">
        <f>VLOOKUP(E149,VIP!$A$2:$O12005,2,0)</f>
        <v>DRBR111</v>
      </c>
      <c r="G149" s="93" t="str">
        <f>VLOOKUP(E149,'LISTADO ATM'!$A$2:$B$900,2,0)</f>
        <v xml:space="preserve">ATM Oficina San Pedro </v>
      </c>
      <c r="H149" s="93" t="str">
        <f>VLOOKUP(E149,VIP!$A$2:$O16926,7,FALSE)</f>
        <v>Si</v>
      </c>
      <c r="I149" s="93" t="str">
        <f>VLOOKUP(E149,VIP!$A$2:$O8891,8,FALSE)</f>
        <v>Si</v>
      </c>
      <c r="J149" s="93" t="str">
        <f>VLOOKUP(E149,VIP!$A$2:$O8841,8,FALSE)</f>
        <v>Si</v>
      </c>
      <c r="K149" s="93" t="str">
        <f>VLOOKUP(E149,VIP!$A$2:$O12415,6,0)</f>
        <v>SI</v>
      </c>
      <c r="L149" s="95" t="s">
        <v>2228</v>
      </c>
      <c r="M149" s="96" t="s">
        <v>2469</v>
      </c>
      <c r="N149" s="96" t="s">
        <v>2476</v>
      </c>
      <c r="O149" s="93" t="s">
        <v>2478</v>
      </c>
      <c r="P149" s="117"/>
      <c r="Q149" s="97" t="s">
        <v>2228</v>
      </c>
    </row>
    <row r="150" spans="1:17" ht="18" x14ac:dyDescent="0.25">
      <c r="A150" s="93" t="str">
        <f>VLOOKUP(E150,'LISTADO ATM'!$A$2:$C$901,3,0)</f>
        <v>DISTRITO NACIONAL</v>
      </c>
      <c r="B150" s="107">
        <v>335825158</v>
      </c>
      <c r="C150" s="94">
        <v>44272.607546296298</v>
      </c>
      <c r="D150" s="93" t="s">
        <v>2189</v>
      </c>
      <c r="E150" s="102">
        <v>240</v>
      </c>
      <c r="F150" s="93" t="str">
        <f>VLOOKUP(E150,VIP!$A$2:$O12004,2,0)</f>
        <v>DRBR24D</v>
      </c>
      <c r="G150" s="93" t="str">
        <f>VLOOKUP(E150,'LISTADO ATM'!$A$2:$B$900,2,0)</f>
        <v xml:space="preserve">ATM Oficina Carrefour I </v>
      </c>
      <c r="H150" s="93" t="str">
        <f>VLOOKUP(E150,VIP!$A$2:$O16925,7,FALSE)</f>
        <v>Si</v>
      </c>
      <c r="I150" s="93" t="str">
        <f>VLOOKUP(E150,VIP!$A$2:$O8890,8,FALSE)</f>
        <v>Si</v>
      </c>
      <c r="J150" s="93" t="str">
        <f>VLOOKUP(E150,VIP!$A$2:$O8840,8,FALSE)</f>
        <v>Si</v>
      </c>
      <c r="K150" s="93" t="str">
        <f>VLOOKUP(E150,VIP!$A$2:$O12414,6,0)</f>
        <v>SI</v>
      </c>
      <c r="L150" s="95" t="s">
        <v>2228</v>
      </c>
      <c r="M150" s="96" t="s">
        <v>2469</v>
      </c>
      <c r="N150" s="96" t="s">
        <v>2476</v>
      </c>
      <c r="O150" s="93" t="s">
        <v>2478</v>
      </c>
      <c r="P150" s="117"/>
      <c r="Q150" s="97" t="s">
        <v>2228</v>
      </c>
    </row>
    <row r="151" spans="1:17" ht="18" x14ac:dyDescent="0.25">
      <c r="A151" s="93" t="str">
        <f>VLOOKUP(E151,'LISTADO ATM'!$A$2:$C$901,3,0)</f>
        <v>DISTRITO NACIONAL</v>
      </c>
      <c r="B151" s="107">
        <v>335825164</v>
      </c>
      <c r="C151" s="94">
        <v>44272.609479166669</v>
      </c>
      <c r="D151" s="93" t="s">
        <v>2189</v>
      </c>
      <c r="E151" s="102">
        <v>169</v>
      </c>
      <c r="F151" s="93" t="str">
        <f>VLOOKUP(E151,VIP!$A$2:$O12003,2,0)</f>
        <v>DRBR169</v>
      </c>
      <c r="G151" s="93" t="str">
        <f>VLOOKUP(E151,'LISTADO ATM'!$A$2:$B$900,2,0)</f>
        <v xml:space="preserve">ATM Oficina Caonabo </v>
      </c>
      <c r="H151" s="93" t="str">
        <f>VLOOKUP(E151,VIP!$A$2:$O16924,7,FALSE)</f>
        <v>Si</v>
      </c>
      <c r="I151" s="93" t="str">
        <f>VLOOKUP(E151,VIP!$A$2:$O8889,8,FALSE)</f>
        <v>Si</v>
      </c>
      <c r="J151" s="93" t="str">
        <f>VLOOKUP(E151,VIP!$A$2:$O8839,8,FALSE)</f>
        <v>Si</v>
      </c>
      <c r="K151" s="93" t="str">
        <f>VLOOKUP(E151,VIP!$A$2:$O12413,6,0)</f>
        <v>NO</v>
      </c>
      <c r="L151" s="95" t="s">
        <v>2228</v>
      </c>
      <c r="M151" s="96" t="s">
        <v>2469</v>
      </c>
      <c r="N151" s="96" t="s">
        <v>2476</v>
      </c>
      <c r="O151" s="93" t="s">
        <v>2478</v>
      </c>
      <c r="P151" s="117"/>
      <c r="Q151" s="97" t="s">
        <v>2228</v>
      </c>
    </row>
    <row r="152" spans="1:17" ht="18" x14ac:dyDescent="0.25">
      <c r="A152" s="93" t="str">
        <f>VLOOKUP(E152,'LISTADO ATM'!$A$2:$C$901,3,0)</f>
        <v>DISTRITO NACIONAL</v>
      </c>
      <c r="B152" s="107">
        <v>335825167</v>
      </c>
      <c r="C152" s="94">
        <v>44272.610972222225</v>
      </c>
      <c r="D152" s="93" t="s">
        <v>2189</v>
      </c>
      <c r="E152" s="102">
        <v>917</v>
      </c>
      <c r="F152" s="93" t="str">
        <f>VLOOKUP(E152,VIP!$A$2:$O12002,2,0)</f>
        <v>DRBR01B</v>
      </c>
      <c r="G152" s="93" t="str">
        <f>VLOOKUP(E152,'LISTADO ATM'!$A$2:$B$900,2,0)</f>
        <v xml:space="preserve">ATM Oficina Los Mina </v>
      </c>
      <c r="H152" s="93" t="str">
        <f>VLOOKUP(E152,VIP!$A$2:$O16923,7,FALSE)</f>
        <v>Si</v>
      </c>
      <c r="I152" s="93" t="str">
        <f>VLOOKUP(E152,VIP!$A$2:$O8888,8,FALSE)</f>
        <v>Si</v>
      </c>
      <c r="J152" s="93" t="str">
        <f>VLOOKUP(E152,VIP!$A$2:$O8838,8,FALSE)</f>
        <v>Si</v>
      </c>
      <c r="K152" s="93" t="str">
        <f>VLOOKUP(E152,VIP!$A$2:$O12412,6,0)</f>
        <v>NO</v>
      </c>
      <c r="L152" s="95" t="s">
        <v>2228</v>
      </c>
      <c r="M152" s="96" t="s">
        <v>2469</v>
      </c>
      <c r="N152" s="96" t="s">
        <v>2476</v>
      </c>
      <c r="O152" s="93" t="s">
        <v>2478</v>
      </c>
      <c r="P152" s="117"/>
      <c r="Q152" s="97" t="s">
        <v>2228</v>
      </c>
    </row>
    <row r="153" spans="1:17" ht="18" x14ac:dyDescent="0.25">
      <c r="A153" s="93" t="str">
        <f>VLOOKUP(E153,'LISTADO ATM'!$A$2:$C$901,3,0)</f>
        <v>DISTRITO NACIONAL</v>
      </c>
      <c r="B153" s="107">
        <v>335825177</v>
      </c>
      <c r="C153" s="94">
        <v>44272.613125000003</v>
      </c>
      <c r="D153" s="93" t="s">
        <v>2189</v>
      </c>
      <c r="E153" s="102">
        <v>162</v>
      </c>
      <c r="F153" s="93" t="str">
        <f>VLOOKUP(E153,VIP!$A$2:$O12000,2,0)</f>
        <v>DRBR162</v>
      </c>
      <c r="G153" s="93" t="str">
        <f>VLOOKUP(E153,'LISTADO ATM'!$A$2:$B$900,2,0)</f>
        <v xml:space="preserve">ATM Oficina Tiradentes I </v>
      </c>
      <c r="H153" s="93" t="str">
        <f>VLOOKUP(E153,VIP!$A$2:$O16921,7,FALSE)</f>
        <v>Si</v>
      </c>
      <c r="I153" s="93" t="str">
        <f>VLOOKUP(E153,VIP!$A$2:$O8886,8,FALSE)</f>
        <v>Si</v>
      </c>
      <c r="J153" s="93" t="str">
        <f>VLOOKUP(E153,VIP!$A$2:$O8836,8,FALSE)</f>
        <v>Si</v>
      </c>
      <c r="K153" s="93" t="str">
        <f>VLOOKUP(E153,VIP!$A$2:$O12410,6,0)</f>
        <v>NO</v>
      </c>
      <c r="L153" s="95" t="s">
        <v>2228</v>
      </c>
      <c r="M153" s="96" t="s">
        <v>2469</v>
      </c>
      <c r="N153" s="96" t="s">
        <v>2476</v>
      </c>
      <c r="O153" s="93" t="s">
        <v>2478</v>
      </c>
      <c r="P153" s="117"/>
      <c r="Q153" s="97" t="s">
        <v>2228</v>
      </c>
    </row>
    <row r="154" spans="1:17" ht="18" x14ac:dyDescent="0.25">
      <c r="A154" s="93" t="str">
        <f>VLOOKUP(E154,'LISTADO ATM'!$A$2:$C$901,3,0)</f>
        <v>ESTE</v>
      </c>
      <c r="B154" s="107">
        <v>335825272</v>
      </c>
      <c r="C154" s="94">
        <v>44272.645428240743</v>
      </c>
      <c r="D154" s="93" t="s">
        <v>2189</v>
      </c>
      <c r="E154" s="102">
        <v>222</v>
      </c>
      <c r="F154" s="93" t="str">
        <f>VLOOKUP(E154,VIP!$A$2:$O12035,2,0)</f>
        <v>DRBR222</v>
      </c>
      <c r="G154" s="93" t="str">
        <f>VLOOKUP(E154,'LISTADO ATM'!$A$2:$B$900,2,0)</f>
        <v xml:space="preserve">ATM UNP Dominicus (La Romana) </v>
      </c>
      <c r="H154" s="93" t="str">
        <f>VLOOKUP(E154,VIP!$A$2:$O16956,7,FALSE)</f>
        <v>Si</v>
      </c>
      <c r="I154" s="93" t="str">
        <f>VLOOKUP(E154,VIP!$A$2:$O8921,8,FALSE)</f>
        <v>Si</v>
      </c>
      <c r="J154" s="93" t="str">
        <f>VLOOKUP(E154,VIP!$A$2:$O8871,8,FALSE)</f>
        <v>Si</v>
      </c>
      <c r="K154" s="93" t="str">
        <f>VLOOKUP(E154,VIP!$A$2:$O12445,6,0)</f>
        <v>NO</v>
      </c>
      <c r="L154" s="95" t="s">
        <v>2228</v>
      </c>
      <c r="M154" s="96" t="s">
        <v>2469</v>
      </c>
      <c r="N154" s="96" t="s">
        <v>2476</v>
      </c>
      <c r="O154" s="93" t="s">
        <v>2478</v>
      </c>
      <c r="P154" s="117"/>
      <c r="Q154" s="97" t="s">
        <v>2228</v>
      </c>
    </row>
    <row r="155" spans="1:17" ht="18" x14ac:dyDescent="0.25">
      <c r="A155" s="93" t="str">
        <f>VLOOKUP(E155,'LISTADO ATM'!$A$2:$C$901,3,0)</f>
        <v>DISTRITO NACIONAL</v>
      </c>
      <c r="B155" s="107">
        <v>335825325</v>
      </c>
      <c r="C155" s="94">
        <v>44272.661226851851</v>
      </c>
      <c r="D155" s="93" t="s">
        <v>2189</v>
      </c>
      <c r="E155" s="102">
        <v>499</v>
      </c>
      <c r="F155" s="93" t="str">
        <f>VLOOKUP(E155,VIP!$A$2:$O12030,2,0)</f>
        <v>DRBR499</v>
      </c>
      <c r="G155" s="93" t="str">
        <f>VLOOKUP(E155,'LISTADO ATM'!$A$2:$B$900,2,0)</f>
        <v xml:space="preserve">ATM Estación Sunix Tiradentes </v>
      </c>
      <c r="H155" s="93" t="str">
        <f>VLOOKUP(E155,VIP!$A$2:$O16951,7,FALSE)</f>
        <v>Si</v>
      </c>
      <c r="I155" s="93" t="str">
        <f>VLOOKUP(E155,VIP!$A$2:$O8916,8,FALSE)</f>
        <v>Si</v>
      </c>
      <c r="J155" s="93" t="str">
        <f>VLOOKUP(E155,VIP!$A$2:$O8866,8,FALSE)</f>
        <v>Si</v>
      </c>
      <c r="K155" s="93" t="str">
        <f>VLOOKUP(E155,VIP!$A$2:$O12440,6,0)</f>
        <v>NO</v>
      </c>
      <c r="L155" s="95" t="s">
        <v>2228</v>
      </c>
      <c r="M155" s="96" t="s">
        <v>2469</v>
      </c>
      <c r="N155" s="96" t="s">
        <v>2476</v>
      </c>
      <c r="O155" s="93" t="s">
        <v>2478</v>
      </c>
      <c r="P155" s="117"/>
      <c r="Q155" s="97" t="s">
        <v>2228</v>
      </c>
    </row>
    <row r="156" spans="1:17" ht="18" x14ac:dyDescent="0.25">
      <c r="A156" s="93" t="str">
        <f>VLOOKUP(E156,'LISTADO ATM'!$A$2:$C$901,3,0)</f>
        <v>DISTRITO NACIONAL</v>
      </c>
      <c r="B156" s="107" t="s">
        <v>2533</v>
      </c>
      <c r="C156" s="94">
        <v>44272.688738425924</v>
      </c>
      <c r="D156" s="93" t="s">
        <v>2189</v>
      </c>
      <c r="E156" s="102">
        <v>957</v>
      </c>
      <c r="F156" s="93" t="str">
        <f>VLOOKUP(E156,VIP!$A$2:$O12032,2,0)</f>
        <v>DRBR23F</v>
      </c>
      <c r="G156" s="93" t="str">
        <f>VLOOKUP(E156,'LISTADO ATM'!$A$2:$B$900,2,0)</f>
        <v xml:space="preserve">ATM Oficina Venezuela </v>
      </c>
      <c r="H156" s="93" t="str">
        <f>VLOOKUP(E156,VIP!$A$2:$O16953,7,FALSE)</f>
        <v>Si</v>
      </c>
      <c r="I156" s="93" t="str">
        <f>VLOOKUP(E156,VIP!$A$2:$O8918,8,FALSE)</f>
        <v>Si</v>
      </c>
      <c r="J156" s="93" t="str">
        <f>VLOOKUP(E156,VIP!$A$2:$O8868,8,FALSE)</f>
        <v>Si</v>
      </c>
      <c r="K156" s="93" t="str">
        <f>VLOOKUP(E156,VIP!$A$2:$O12442,6,0)</f>
        <v>SI</v>
      </c>
      <c r="L156" s="95" t="s">
        <v>2228</v>
      </c>
      <c r="M156" s="96" t="s">
        <v>2469</v>
      </c>
      <c r="N156" s="96" t="s">
        <v>2476</v>
      </c>
      <c r="O156" s="93" t="s">
        <v>2478</v>
      </c>
      <c r="P156" s="117"/>
      <c r="Q156" s="97" t="s">
        <v>2228</v>
      </c>
    </row>
    <row r="157" spans="1:17" ht="18" x14ac:dyDescent="0.25">
      <c r="A157" s="93" t="str">
        <f>VLOOKUP(E157,'LISTADO ATM'!$A$2:$C$901,3,0)</f>
        <v>DISTRITO NACIONAL</v>
      </c>
      <c r="B157" s="107">
        <v>335823872</v>
      </c>
      <c r="C157" s="94">
        <v>44271.660486111112</v>
      </c>
      <c r="D157" s="93" t="s">
        <v>2189</v>
      </c>
      <c r="E157" s="102">
        <v>918</v>
      </c>
      <c r="F157" s="93" t="str">
        <f>VLOOKUP(E157,VIP!$A$2:$O12010,2,0)</f>
        <v>DRBR918</v>
      </c>
      <c r="G157" s="93" t="str">
        <f>VLOOKUP(E157,'LISTADO ATM'!$A$2:$B$900,2,0)</f>
        <v xml:space="preserve">ATM S/M Liverpool de la Jacobo Majluta </v>
      </c>
      <c r="H157" s="93" t="str">
        <f>VLOOKUP(E157,VIP!$A$2:$O16931,7,FALSE)</f>
        <v>Si</v>
      </c>
      <c r="I157" s="93" t="str">
        <f>VLOOKUP(E157,VIP!$A$2:$O8896,8,FALSE)</f>
        <v>Si</v>
      </c>
      <c r="J157" s="93" t="str">
        <f>VLOOKUP(E157,VIP!$A$2:$O8846,8,FALSE)</f>
        <v>Si</v>
      </c>
      <c r="K157" s="93" t="str">
        <f>VLOOKUP(E157,VIP!$A$2:$O12420,6,0)</f>
        <v>NO</v>
      </c>
      <c r="L157" s="95" t="s">
        <v>2228</v>
      </c>
      <c r="M157" s="96" t="s">
        <v>2469</v>
      </c>
      <c r="N157" s="96" t="s">
        <v>2476</v>
      </c>
      <c r="O157" s="93" t="s">
        <v>2478</v>
      </c>
      <c r="P157" s="117"/>
      <c r="Q157" s="97" t="s">
        <v>2510</v>
      </c>
    </row>
    <row r="158" spans="1:17" ht="18" x14ac:dyDescent="0.25">
      <c r="A158" s="93" t="str">
        <f>VLOOKUP(E158,'LISTADO ATM'!$A$2:$C$901,3,0)</f>
        <v>DISTRITO NACIONAL</v>
      </c>
      <c r="B158" s="107">
        <v>335823874</v>
      </c>
      <c r="C158" s="94">
        <v>44271.661030092589</v>
      </c>
      <c r="D158" s="93" t="s">
        <v>2189</v>
      </c>
      <c r="E158" s="102">
        <v>570</v>
      </c>
      <c r="F158" s="93" t="str">
        <f>VLOOKUP(E158,VIP!$A$2:$O12009,2,0)</f>
        <v>DRBR478</v>
      </c>
      <c r="G158" s="93" t="str">
        <f>VLOOKUP(E158,'LISTADO ATM'!$A$2:$B$900,2,0)</f>
        <v xml:space="preserve">ATM S/M Liverpool Villa Mella </v>
      </c>
      <c r="H158" s="93" t="str">
        <f>VLOOKUP(E158,VIP!$A$2:$O16930,7,FALSE)</f>
        <v>Si</v>
      </c>
      <c r="I158" s="93" t="str">
        <f>VLOOKUP(E158,VIP!$A$2:$O8895,8,FALSE)</f>
        <v>Si</v>
      </c>
      <c r="J158" s="93" t="str">
        <f>VLOOKUP(E158,VIP!$A$2:$O8845,8,FALSE)</f>
        <v>Si</v>
      </c>
      <c r="K158" s="93" t="str">
        <f>VLOOKUP(E158,VIP!$A$2:$O12419,6,0)</f>
        <v>NO</v>
      </c>
      <c r="L158" s="95" t="s">
        <v>2228</v>
      </c>
      <c r="M158" s="96" t="s">
        <v>2469</v>
      </c>
      <c r="N158" s="96" t="s">
        <v>2476</v>
      </c>
      <c r="O158" s="93" t="s">
        <v>2478</v>
      </c>
      <c r="P158" s="117"/>
      <c r="Q158" s="97" t="s">
        <v>2510</v>
      </c>
    </row>
    <row r="159" spans="1:17" ht="18" x14ac:dyDescent="0.25">
      <c r="A159" s="93" t="str">
        <f>VLOOKUP(E159,'LISTADO ATM'!$A$2:$C$901,3,0)</f>
        <v>NORTE</v>
      </c>
      <c r="B159" s="107">
        <v>335824101</v>
      </c>
      <c r="C159" s="94">
        <v>44271.745798611111</v>
      </c>
      <c r="D159" s="93" t="s">
        <v>2189</v>
      </c>
      <c r="E159" s="102">
        <v>304</v>
      </c>
      <c r="F159" s="93" t="str">
        <f>VLOOKUP(E159,VIP!$A$2:$O11986,2,0)</f>
        <v>DRBR304</v>
      </c>
      <c r="G159" s="93" t="str">
        <f>VLOOKUP(E159,'LISTADO ATM'!$A$2:$B$900,2,0)</f>
        <v xml:space="preserve">ATM Multicentro La Sirena Estrella Sadhala </v>
      </c>
      <c r="H159" s="93" t="str">
        <f>VLOOKUP(E159,VIP!$A$2:$O16907,7,FALSE)</f>
        <v>Si</v>
      </c>
      <c r="I159" s="93" t="str">
        <f>VLOOKUP(E159,VIP!$A$2:$O8872,8,FALSE)</f>
        <v>Si</v>
      </c>
      <c r="J159" s="93" t="str">
        <f>VLOOKUP(E159,VIP!$A$2:$O8822,8,FALSE)</f>
        <v>Si</v>
      </c>
      <c r="K159" s="93" t="str">
        <f>VLOOKUP(E159,VIP!$A$2:$O12396,6,0)</f>
        <v>NO</v>
      </c>
      <c r="L159" s="95" t="s">
        <v>2228</v>
      </c>
      <c r="M159" s="96" t="s">
        <v>2469</v>
      </c>
      <c r="N159" s="96" t="s">
        <v>2476</v>
      </c>
      <c r="O159" s="93" t="s">
        <v>2512</v>
      </c>
      <c r="P159" s="117"/>
      <c r="Q159" s="97" t="s">
        <v>2510</v>
      </c>
    </row>
    <row r="160" spans="1:17" ht="18" x14ac:dyDescent="0.25">
      <c r="A160" s="93" t="str">
        <f>VLOOKUP(E160,'LISTADO ATM'!$A$2:$C$901,3,0)</f>
        <v>ESTE</v>
      </c>
      <c r="B160" s="107">
        <v>335820535</v>
      </c>
      <c r="C160" s="94">
        <v>44268.241180555553</v>
      </c>
      <c r="D160" s="93" t="s">
        <v>2189</v>
      </c>
      <c r="E160" s="102">
        <v>859</v>
      </c>
      <c r="F160" s="93" t="str">
        <f>VLOOKUP(E160,VIP!$A$2:$O11883,2,0)</f>
        <v>DRBR859</v>
      </c>
      <c r="G160" s="93" t="str">
        <f>VLOOKUP(E160,'LISTADO ATM'!$A$2:$B$900,2,0)</f>
        <v xml:space="preserve">ATM Hotel Vista Sol (Punta Cana) </v>
      </c>
      <c r="H160" s="93" t="str">
        <f>VLOOKUP(E160,VIP!$A$2:$O16804,7,FALSE)</f>
        <v>Si</v>
      </c>
      <c r="I160" s="93" t="str">
        <f>VLOOKUP(E160,VIP!$A$2:$O8769,8,FALSE)</f>
        <v>Si</v>
      </c>
      <c r="J160" s="93" t="str">
        <f>VLOOKUP(E160,VIP!$A$2:$O8719,8,FALSE)</f>
        <v>Si</v>
      </c>
      <c r="K160" s="93" t="str">
        <f>VLOOKUP(E160,VIP!$A$2:$O12293,6,0)</f>
        <v>NO</v>
      </c>
      <c r="L160" s="95" t="s">
        <v>2254</v>
      </c>
      <c r="M160" s="96" t="s">
        <v>2469</v>
      </c>
      <c r="N160" s="96" t="s">
        <v>2476</v>
      </c>
      <c r="O160" s="93" t="s">
        <v>2478</v>
      </c>
      <c r="P160" s="117"/>
      <c r="Q160" s="97" t="s">
        <v>2254</v>
      </c>
    </row>
    <row r="161" spans="1:17" ht="18" x14ac:dyDescent="0.25">
      <c r="A161" s="93" t="str">
        <f>VLOOKUP(E161,'LISTADO ATM'!$A$2:$C$901,3,0)</f>
        <v>DISTRITO NACIONAL</v>
      </c>
      <c r="B161" s="107">
        <v>335820777</v>
      </c>
      <c r="C161" s="94">
        <v>44268.536249999997</v>
      </c>
      <c r="D161" s="93" t="s">
        <v>2189</v>
      </c>
      <c r="E161" s="102">
        <v>406</v>
      </c>
      <c r="F161" s="93" t="str">
        <f>VLOOKUP(E161,VIP!$A$2:$O11891,2,0)</f>
        <v>DRBR406</v>
      </c>
      <c r="G161" s="93" t="str">
        <f>VLOOKUP(E161,'LISTADO ATM'!$A$2:$B$900,2,0)</f>
        <v xml:space="preserve">ATM UNP Plaza Lama Máximo Gómez </v>
      </c>
      <c r="H161" s="93" t="str">
        <f>VLOOKUP(E161,VIP!$A$2:$O16812,7,FALSE)</f>
        <v>Si</v>
      </c>
      <c r="I161" s="93" t="str">
        <f>VLOOKUP(E161,VIP!$A$2:$O8777,8,FALSE)</f>
        <v>Si</v>
      </c>
      <c r="J161" s="93" t="str">
        <f>VLOOKUP(E161,VIP!$A$2:$O8727,8,FALSE)</f>
        <v>Si</v>
      </c>
      <c r="K161" s="93" t="str">
        <f>VLOOKUP(E161,VIP!$A$2:$O12301,6,0)</f>
        <v>SI</v>
      </c>
      <c r="L161" s="95" t="s">
        <v>2254</v>
      </c>
      <c r="M161" s="96" t="s">
        <v>2469</v>
      </c>
      <c r="N161" s="96" t="s">
        <v>2499</v>
      </c>
      <c r="O161" s="93" t="s">
        <v>2478</v>
      </c>
      <c r="P161" s="117"/>
      <c r="Q161" s="97" t="s">
        <v>2254</v>
      </c>
    </row>
    <row r="162" spans="1:17" ht="18" x14ac:dyDescent="0.25">
      <c r="A162" s="93" t="str">
        <f>VLOOKUP(E162,'LISTADO ATM'!$A$2:$C$901,3,0)</f>
        <v>NORTE</v>
      </c>
      <c r="B162" s="107">
        <v>335824167</v>
      </c>
      <c r="C162" s="94">
        <v>44271.933356481481</v>
      </c>
      <c r="D162" s="93" t="s">
        <v>2190</v>
      </c>
      <c r="E162" s="102">
        <v>746</v>
      </c>
      <c r="F162" s="93" t="str">
        <f>VLOOKUP(E162,VIP!$A$2:$O11995,2,0)</f>
        <v>DRBR156</v>
      </c>
      <c r="G162" s="93" t="str">
        <f>VLOOKUP(E162,'LISTADO ATM'!$A$2:$B$900,2,0)</f>
        <v xml:space="preserve">ATM Oficina Las Terrenas </v>
      </c>
      <c r="H162" s="93" t="str">
        <f>VLOOKUP(E162,VIP!$A$2:$O16916,7,FALSE)</f>
        <v>Si</v>
      </c>
      <c r="I162" s="93" t="str">
        <f>VLOOKUP(E162,VIP!$A$2:$O8881,8,FALSE)</f>
        <v>Si</v>
      </c>
      <c r="J162" s="93" t="str">
        <f>VLOOKUP(E162,VIP!$A$2:$O8831,8,FALSE)</f>
        <v>Si</v>
      </c>
      <c r="K162" s="93" t="str">
        <f>VLOOKUP(E162,VIP!$A$2:$O12405,6,0)</f>
        <v>SI</v>
      </c>
      <c r="L162" s="95" t="s">
        <v>2254</v>
      </c>
      <c r="M162" s="96" t="s">
        <v>2469</v>
      </c>
      <c r="N162" s="96" t="s">
        <v>2476</v>
      </c>
      <c r="O162" s="93" t="s">
        <v>2512</v>
      </c>
      <c r="P162" s="117"/>
      <c r="Q162" s="97" t="s">
        <v>2254</v>
      </c>
    </row>
    <row r="163" spans="1:17" ht="18" x14ac:dyDescent="0.25">
      <c r="A163" s="93" t="str">
        <f>VLOOKUP(E163,'LISTADO ATM'!$A$2:$C$901,3,0)</f>
        <v>DISTRITO NACIONAL</v>
      </c>
      <c r="B163" s="107">
        <v>335824174</v>
      </c>
      <c r="C163" s="94">
        <v>44272.130254629628</v>
      </c>
      <c r="D163" s="93" t="s">
        <v>2189</v>
      </c>
      <c r="E163" s="102">
        <v>180</v>
      </c>
      <c r="F163" s="93" t="str">
        <f>VLOOKUP(E163,VIP!$A$2:$O11991,2,0)</f>
        <v>DRBR180</v>
      </c>
      <c r="G163" s="93" t="str">
        <f>VLOOKUP(E163,'LISTADO ATM'!$A$2:$B$900,2,0)</f>
        <v xml:space="preserve">ATM Megacentro II </v>
      </c>
      <c r="H163" s="93" t="str">
        <f>VLOOKUP(E163,VIP!$A$2:$O16912,7,FALSE)</f>
        <v>Si</v>
      </c>
      <c r="I163" s="93" t="str">
        <f>VLOOKUP(E163,VIP!$A$2:$O8877,8,FALSE)</f>
        <v>Si</v>
      </c>
      <c r="J163" s="93" t="str">
        <f>VLOOKUP(E163,VIP!$A$2:$O8827,8,FALSE)</f>
        <v>Si</v>
      </c>
      <c r="K163" s="93" t="str">
        <f>VLOOKUP(E163,VIP!$A$2:$O12401,6,0)</f>
        <v>SI</v>
      </c>
      <c r="L163" s="95" t="s">
        <v>2254</v>
      </c>
      <c r="M163" s="96" t="s">
        <v>2469</v>
      </c>
      <c r="N163" s="96" t="s">
        <v>2476</v>
      </c>
      <c r="O163" s="93" t="s">
        <v>2478</v>
      </c>
      <c r="P163" s="117"/>
      <c r="Q163" s="97" t="s">
        <v>2254</v>
      </c>
    </row>
    <row r="164" spans="1:17" ht="18" x14ac:dyDescent="0.25">
      <c r="A164" s="93" t="str">
        <f>VLOOKUP(E164,'LISTADO ATM'!$A$2:$C$901,3,0)</f>
        <v>ESTE</v>
      </c>
      <c r="B164" s="107" t="s">
        <v>2536</v>
      </c>
      <c r="C164" s="94">
        <v>44272.904988425929</v>
      </c>
      <c r="D164" s="93" t="s">
        <v>2189</v>
      </c>
      <c r="E164" s="102">
        <v>838</v>
      </c>
      <c r="F164" s="93" t="str">
        <f>VLOOKUP(E164,VIP!$A$2:$O12032,2,0)</f>
        <v>DRBR838</v>
      </c>
      <c r="G164" s="93" t="str">
        <f>VLOOKUP(E164,'LISTADO ATM'!$A$2:$B$900,2,0)</f>
        <v xml:space="preserve">ATM UNP Consuelo </v>
      </c>
      <c r="H164" s="93" t="str">
        <f>VLOOKUP(E164,VIP!$A$2:$O16953,7,FALSE)</f>
        <v>Si</v>
      </c>
      <c r="I164" s="93" t="str">
        <f>VLOOKUP(E164,VIP!$A$2:$O8918,8,FALSE)</f>
        <v>Si</v>
      </c>
      <c r="J164" s="93" t="str">
        <f>VLOOKUP(E164,VIP!$A$2:$O8868,8,FALSE)</f>
        <v>Si</v>
      </c>
      <c r="K164" s="93" t="str">
        <f>VLOOKUP(E164,VIP!$A$2:$O12442,6,0)</f>
        <v>NO</v>
      </c>
      <c r="L164" s="95" t="s">
        <v>2254</v>
      </c>
      <c r="M164" s="96" t="s">
        <v>2469</v>
      </c>
      <c r="N164" s="96" t="s">
        <v>2476</v>
      </c>
      <c r="O164" s="93" t="s">
        <v>2478</v>
      </c>
      <c r="P164" s="117"/>
      <c r="Q164" s="97" t="s">
        <v>2254</v>
      </c>
    </row>
    <row r="165" spans="1:17" ht="18" x14ac:dyDescent="0.25">
      <c r="A165" s="93" t="str">
        <f>VLOOKUP(E165,'LISTADO ATM'!$A$2:$C$901,3,0)</f>
        <v>NORTE</v>
      </c>
      <c r="B165" s="107">
        <v>335824164</v>
      </c>
      <c r="C165" s="94">
        <v>44271.906493055554</v>
      </c>
      <c r="D165" s="93" t="s">
        <v>2190</v>
      </c>
      <c r="E165" s="102">
        <v>196</v>
      </c>
      <c r="F165" s="93" t="str">
        <f>VLOOKUP(E165,VIP!$A$2:$O11988,2,0)</f>
        <v>DRBR196</v>
      </c>
      <c r="G165" s="93" t="str">
        <f>VLOOKUP(E165,'LISTADO ATM'!$A$2:$B$900,2,0)</f>
        <v xml:space="preserve">ATM Estación Texaco Cangrejo Farmacia (Sosúa) </v>
      </c>
      <c r="H165" s="93" t="str">
        <f>VLOOKUP(E165,VIP!$A$2:$O16909,7,FALSE)</f>
        <v>Si</v>
      </c>
      <c r="I165" s="93" t="str">
        <f>VLOOKUP(E165,VIP!$A$2:$O8874,8,FALSE)</f>
        <v>Si</v>
      </c>
      <c r="J165" s="93" t="str">
        <f>VLOOKUP(E165,VIP!$A$2:$O8824,8,FALSE)</f>
        <v>Si</v>
      </c>
      <c r="K165" s="93" t="str">
        <f>VLOOKUP(E165,VIP!$A$2:$O12398,6,0)</f>
        <v>NO</v>
      </c>
      <c r="L165" s="95" t="s">
        <v>2513</v>
      </c>
      <c r="M165" s="96" t="s">
        <v>2469</v>
      </c>
      <c r="N165" s="96" t="s">
        <v>2476</v>
      </c>
      <c r="O165" s="93" t="s">
        <v>2512</v>
      </c>
      <c r="P165" s="117"/>
      <c r="Q165" s="97" t="s">
        <v>2513</v>
      </c>
    </row>
    <row r="166" spans="1:17" ht="18" x14ac:dyDescent="0.25">
      <c r="A166" s="93" t="str">
        <f>VLOOKUP(E166,'LISTADO ATM'!$A$2:$C$901,3,0)</f>
        <v>ESTE</v>
      </c>
      <c r="B166" s="107">
        <v>335825316</v>
      </c>
      <c r="C166" s="94">
        <v>44272.659930555557</v>
      </c>
      <c r="D166" s="93" t="s">
        <v>2472</v>
      </c>
      <c r="E166" s="102">
        <v>330</v>
      </c>
      <c r="F166" s="93" t="str">
        <f>VLOOKUP(E166,VIP!$A$2:$O12032,2,0)</f>
        <v>DRBR330</v>
      </c>
      <c r="G166" s="93" t="str">
        <f>VLOOKUP(E166,'LISTADO ATM'!$A$2:$B$900,2,0)</f>
        <v xml:space="preserve">ATM Oficina Boulevard (Higuey) </v>
      </c>
      <c r="H166" s="93" t="str">
        <f>VLOOKUP(E166,VIP!$A$2:$O16953,7,FALSE)</f>
        <v>Si</v>
      </c>
      <c r="I166" s="93" t="str">
        <f>VLOOKUP(E166,VIP!$A$2:$O8918,8,FALSE)</f>
        <v>Si</v>
      </c>
      <c r="J166" s="93" t="str">
        <f>VLOOKUP(E166,VIP!$A$2:$O8868,8,FALSE)</f>
        <v>Si</v>
      </c>
      <c r="K166" s="93" t="str">
        <f>VLOOKUP(E166,VIP!$A$2:$O12442,6,0)</f>
        <v>SI</v>
      </c>
      <c r="L166" s="95" t="s">
        <v>2505</v>
      </c>
      <c r="M166" s="96" t="s">
        <v>2469</v>
      </c>
      <c r="N166" s="96" t="s">
        <v>2476</v>
      </c>
      <c r="O166" s="93" t="s">
        <v>2477</v>
      </c>
      <c r="P166" s="117"/>
      <c r="Q166" s="97" t="s">
        <v>2505</v>
      </c>
    </row>
    <row r="167" spans="1:17" ht="18" x14ac:dyDescent="0.25">
      <c r="A167" s="93" t="str">
        <f>VLOOKUP(E167,'LISTADO ATM'!$A$2:$C$901,3,0)</f>
        <v>DISTRITO NACIONAL</v>
      </c>
      <c r="B167" s="107">
        <v>335824034</v>
      </c>
      <c r="C167" s="94">
        <v>44271.709317129629</v>
      </c>
      <c r="D167" s="93" t="s">
        <v>2472</v>
      </c>
      <c r="E167" s="102">
        <v>70</v>
      </c>
      <c r="F167" s="93" t="str">
        <f>VLOOKUP(E167,VIP!$A$2:$O11999,2,0)</f>
        <v>DRBR070</v>
      </c>
      <c r="G167" s="93" t="str">
        <f>VLOOKUP(E167,'LISTADO ATM'!$A$2:$B$900,2,0)</f>
        <v xml:space="preserve">ATM Autoservicio Plaza Lama Zona Oriental </v>
      </c>
      <c r="H167" s="93" t="str">
        <f>VLOOKUP(E167,VIP!$A$2:$O16920,7,FALSE)</f>
        <v>Si</v>
      </c>
      <c r="I167" s="93" t="str">
        <f>VLOOKUP(E167,VIP!$A$2:$O8885,8,FALSE)</f>
        <v>Si</v>
      </c>
      <c r="J167" s="93" t="str">
        <f>VLOOKUP(E167,VIP!$A$2:$O8835,8,FALSE)</f>
        <v>Si</v>
      </c>
      <c r="K167" s="93" t="str">
        <f>VLOOKUP(E167,VIP!$A$2:$O12409,6,0)</f>
        <v>NO</v>
      </c>
      <c r="L167" s="95" t="s">
        <v>2511</v>
      </c>
      <c r="M167" s="96" t="s">
        <v>2469</v>
      </c>
      <c r="N167" s="96" t="s">
        <v>2476</v>
      </c>
      <c r="O167" s="93" t="s">
        <v>2477</v>
      </c>
      <c r="P167" s="117"/>
      <c r="Q167" s="97" t="s">
        <v>2511</v>
      </c>
    </row>
    <row r="168" spans="1:17" ht="18" x14ac:dyDescent="0.25">
      <c r="A168" s="93" t="str">
        <f>VLOOKUP(E168,'LISTADO ATM'!$A$2:$C$901,3,0)</f>
        <v>DISTRITO NACIONAL</v>
      </c>
      <c r="B168" s="107">
        <v>335824047</v>
      </c>
      <c r="C168" s="94">
        <v>44271.715624999997</v>
      </c>
      <c r="D168" s="93" t="s">
        <v>2472</v>
      </c>
      <c r="E168" s="102">
        <v>559</v>
      </c>
      <c r="F168" s="93" t="str">
        <f>VLOOKUP(E168,VIP!$A$2:$O11997,2,0)</f>
        <v>DRBR559</v>
      </c>
      <c r="G168" s="93" t="str">
        <f>VLOOKUP(E168,'LISTADO ATM'!$A$2:$B$900,2,0)</f>
        <v xml:space="preserve">ATM UNP Metro I </v>
      </c>
      <c r="H168" s="93" t="str">
        <f>VLOOKUP(E168,VIP!$A$2:$O16918,7,FALSE)</f>
        <v>Si</v>
      </c>
      <c r="I168" s="93" t="str">
        <f>VLOOKUP(E168,VIP!$A$2:$O8883,8,FALSE)</f>
        <v>Si</v>
      </c>
      <c r="J168" s="93" t="str">
        <f>VLOOKUP(E168,VIP!$A$2:$O8833,8,FALSE)</f>
        <v>Si</v>
      </c>
      <c r="K168" s="93" t="str">
        <f>VLOOKUP(E168,VIP!$A$2:$O12407,6,0)</f>
        <v>SI</v>
      </c>
      <c r="L168" s="95" t="s">
        <v>2511</v>
      </c>
      <c r="M168" s="96" t="s">
        <v>2469</v>
      </c>
      <c r="N168" s="96" t="s">
        <v>2476</v>
      </c>
      <c r="O168" s="93" t="s">
        <v>2477</v>
      </c>
      <c r="P168" s="117"/>
      <c r="Q168" s="97" t="s">
        <v>2511</v>
      </c>
    </row>
    <row r="169" spans="1:17" ht="18" x14ac:dyDescent="0.25">
      <c r="A169" s="93" t="str">
        <f>VLOOKUP(E169,'LISTADO ATM'!$A$2:$C$901,3,0)</f>
        <v>SUR</v>
      </c>
      <c r="B169" s="107">
        <v>335824051</v>
      </c>
      <c r="C169" s="94">
        <v>44271.716909722221</v>
      </c>
      <c r="D169" s="93" t="s">
        <v>2500</v>
      </c>
      <c r="E169" s="102">
        <v>5</v>
      </c>
      <c r="F169" s="93" t="str">
        <f>VLOOKUP(E169,VIP!$A$2:$O11996,2,0)</f>
        <v>DRBR005</v>
      </c>
      <c r="G169" s="93" t="str">
        <f>VLOOKUP(E169,'LISTADO ATM'!$A$2:$B$900,2,0)</f>
        <v>ATM Oficina Autoservicio Villa Ofelia (San Juan)</v>
      </c>
      <c r="H169" s="93" t="str">
        <f>VLOOKUP(E169,VIP!$A$2:$O16917,7,FALSE)</f>
        <v>Si</v>
      </c>
      <c r="I169" s="93" t="str">
        <f>VLOOKUP(E169,VIP!$A$2:$O8882,8,FALSE)</f>
        <v>Si</v>
      </c>
      <c r="J169" s="93" t="str">
        <f>VLOOKUP(E169,VIP!$A$2:$O8832,8,FALSE)</f>
        <v>Si</v>
      </c>
      <c r="K169" s="93" t="str">
        <f>VLOOKUP(E169,VIP!$A$2:$O12406,6,0)</f>
        <v>NO</v>
      </c>
      <c r="L169" s="95" t="s">
        <v>2511</v>
      </c>
      <c r="M169" s="96" t="s">
        <v>2469</v>
      </c>
      <c r="N169" s="96" t="s">
        <v>2476</v>
      </c>
      <c r="O169" s="93" t="s">
        <v>2501</v>
      </c>
      <c r="P169" s="117"/>
      <c r="Q169" s="97" t="s">
        <v>2511</v>
      </c>
    </row>
    <row r="170" spans="1:17" ht="18" x14ac:dyDescent="0.25">
      <c r="A170" s="93" t="str">
        <f>VLOOKUP(E170,'LISTADO ATM'!$A$2:$C$901,3,0)</f>
        <v>DISTRITO NACIONAL</v>
      </c>
      <c r="B170" s="107">
        <v>335824058</v>
      </c>
      <c r="C170" s="94">
        <v>44271.721944444442</v>
      </c>
      <c r="D170" s="93" t="s">
        <v>2472</v>
      </c>
      <c r="E170" s="102">
        <v>540</v>
      </c>
      <c r="F170" s="93" t="str">
        <f>VLOOKUP(E170,VIP!$A$2:$O11994,2,0)</f>
        <v>DRBR540</v>
      </c>
      <c r="G170" s="93" t="str">
        <f>VLOOKUP(E170,'LISTADO ATM'!$A$2:$B$900,2,0)</f>
        <v xml:space="preserve">ATM Autoservicio Sambil I </v>
      </c>
      <c r="H170" s="93" t="str">
        <f>VLOOKUP(E170,VIP!$A$2:$O16915,7,FALSE)</f>
        <v>Si</v>
      </c>
      <c r="I170" s="93" t="str">
        <f>VLOOKUP(E170,VIP!$A$2:$O8880,8,FALSE)</f>
        <v>Si</v>
      </c>
      <c r="J170" s="93" t="str">
        <f>VLOOKUP(E170,VIP!$A$2:$O8830,8,FALSE)</f>
        <v>Si</v>
      </c>
      <c r="K170" s="93" t="str">
        <f>VLOOKUP(E170,VIP!$A$2:$O12404,6,0)</f>
        <v>NO</v>
      </c>
      <c r="L170" s="95" t="s">
        <v>2511</v>
      </c>
      <c r="M170" s="96" t="s">
        <v>2469</v>
      </c>
      <c r="N170" s="96" t="s">
        <v>2476</v>
      </c>
      <c r="O170" s="93" t="s">
        <v>2477</v>
      </c>
      <c r="P170" s="117"/>
      <c r="Q170" s="97" t="s">
        <v>2511</v>
      </c>
    </row>
    <row r="171" spans="1:17" ht="18" x14ac:dyDescent="0.25">
      <c r="A171" s="93" t="str">
        <f>VLOOKUP(E171,'LISTADO ATM'!$A$2:$C$901,3,0)</f>
        <v>SUR</v>
      </c>
      <c r="B171" s="107">
        <v>335824144</v>
      </c>
      <c r="C171" s="94">
        <v>44271.824328703704</v>
      </c>
      <c r="D171" s="93" t="s">
        <v>2472</v>
      </c>
      <c r="E171" s="102">
        <v>880</v>
      </c>
      <c r="F171" s="93" t="str">
        <f>VLOOKUP(E171,VIP!$A$2:$O12001,2,0)</f>
        <v>DRBR880</v>
      </c>
      <c r="G171" s="93" t="str">
        <f>VLOOKUP(E171,'LISTADO ATM'!$A$2:$B$900,2,0)</f>
        <v xml:space="preserve">ATM Autoservicio Barahona II </v>
      </c>
      <c r="H171" s="93" t="str">
        <f>VLOOKUP(E171,VIP!$A$2:$O16922,7,FALSE)</f>
        <v>Si</v>
      </c>
      <c r="I171" s="93" t="str">
        <f>VLOOKUP(E171,VIP!$A$2:$O8887,8,FALSE)</f>
        <v>Si</v>
      </c>
      <c r="J171" s="93" t="str">
        <f>VLOOKUP(E171,VIP!$A$2:$O8837,8,FALSE)</f>
        <v>Si</v>
      </c>
      <c r="K171" s="93" t="str">
        <f>VLOOKUP(E171,VIP!$A$2:$O12411,6,0)</f>
        <v>SI</v>
      </c>
      <c r="L171" s="95" t="s">
        <v>2511</v>
      </c>
      <c r="M171" s="96" t="s">
        <v>2469</v>
      </c>
      <c r="N171" s="96" t="s">
        <v>2476</v>
      </c>
      <c r="O171" s="93" t="s">
        <v>2477</v>
      </c>
      <c r="P171" s="117"/>
      <c r="Q171" s="97" t="s">
        <v>2511</v>
      </c>
    </row>
    <row r="172" spans="1:17" ht="18" x14ac:dyDescent="0.25">
      <c r="A172" s="93" t="str">
        <f>VLOOKUP(E172,'LISTADO ATM'!$A$2:$C$901,3,0)</f>
        <v>DISTRITO NACIONAL</v>
      </c>
      <c r="B172" s="107">
        <v>335824165</v>
      </c>
      <c r="C172" s="94">
        <v>44271.908402777779</v>
      </c>
      <c r="D172" s="93" t="s">
        <v>2472</v>
      </c>
      <c r="E172" s="102">
        <v>87</v>
      </c>
      <c r="F172" s="93" t="str">
        <f>VLOOKUP(E172,VIP!$A$2:$O11987,2,0)</f>
        <v>DRBR087</v>
      </c>
      <c r="G172" s="93" t="str">
        <f>VLOOKUP(E172,'LISTADO ATM'!$A$2:$B$900,2,0)</f>
        <v xml:space="preserve">ATM Autoservicio Sarasota </v>
      </c>
      <c r="H172" s="93" t="str">
        <f>VLOOKUP(E172,VIP!$A$2:$O16908,7,FALSE)</f>
        <v>Si</v>
      </c>
      <c r="I172" s="93" t="str">
        <f>VLOOKUP(E172,VIP!$A$2:$O8873,8,FALSE)</f>
        <v>Si</v>
      </c>
      <c r="J172" s="93" t="str">
        <f>VLOOKUP(E172,VIP!$A$2:$O8823,8,FALSE)</f>
        <v>Si</v>
      </c>
      <c r="K172" s="93" t="str">
        <f>VLOOKUP(E172,VIP!$A$2:$O12397,6,0)</f>
        <v>NO</v>
      </c>
      <c r="L172" s="95" t="s">
        <v>2511</v>
      </c>
      <c r="M172" s="96" t="s">
        <v>2469</v>
      </c>
      <c r="N172" s="96" t="s">
        <v>2476</v>
      </c>
      <c r="O172" s="93" t="s">
        <v>2477</v>
      </c>
      <c r="P172" s="117"/>
      <c r="Q172" s="97" t="s">
        <v>2511</v>
      </c>
    </row>
    <row r="173" spans="1:17" ht="18" x14ac:dyDescent="0.25">
      <c r="A173" s="93" t="str">
        <f>VLOOKUP(E173,'LISTADO ATM'!$A$2:$C$901,3,0)</f>
        <v>SUR</v>
      </c>
      <c r="B173" s="107">
        <v>335824394</v>
      </c>
      <c r="C173" s="94">
        <v>44272.368784722225</v>
      </c>
      <c r="D173" s="93" t="s">
        <v>2472</v>
      </c>
      <c r="E173" s="102">
        <v>311</v>
      </c>
      <c r="F173" s="93" t="str">
        <f>VLOOKUP(E173,VIP!$A$2:$O12002,2,0)</f>
        <v>DRBR311</v>
      </c>
      <c r="G173" s="93" t="str">
        <f>VLOOKUP(E173,'LISTADO ATM'!$A$2:$B$900,2,0)</f>
        <v>ATM Plaza Eroski</v>
      </c>
      <c r="H173" s="93" t="str">
        <f>VLOOKUP(E173,VIP!$A$2:$O16923,7,FALSE)</f>
        <v>Si</v>
      </c>
      <c r="I173" s="93" t="str">
        <f>VLOOKUP(E173,VIP!$A$2:$O8888,8,FALSE)</f>
        <v>Si</v>
      </c>
      <c r="J173" s="93" t="str">
        <f>VLOOKUP(E173,VIP!$A$2:$O8838,8,FALSE)</f>
        <v>Si</v>
      </c>
      <c r="K173" s="93" t="str">
        <f>VLOOKUP(E173,VIP!$A$2:$O12412,6,0)</f>
        <v>NO</v>
      </c>
      <c r="L173" s="95" t="s">
        <v>2462</v>
      </c>
      <c r="M173" s="96" t="s">
        <v>2469</v>
      </c>
      <c r="N173" s="96" t="s">
        <v>2476</v>
      </c>
      <c r="O173" s="93" t="s">
        <v>2477</v>
      </c>
      <c r="P173" s="117"/>
      <c r="Q173" s="97" t="s">
        <v>2462</v>
      </c>
    </row>
    <row r="174" spans="1:17" ht="18" x14ac:dyDescent="0.25">
      <c r="A174" s="93" t="str">
        <f>VLOOKUP(E174,'LISTADO ATM'!$A$2:$C$901,3,0)</f>
        <v>DISTRITO NACIONAL</v>
      </c>
      <c r="B174" s="107">
        <v>335824809</v>
      </c>
      <c r="C174" s="94">
        <v>44272.47320601852</v>
      </c>
      <c r="D174" s="93" t="s">
        <v>2472</v>
      </c>
      <c r="E174" s="102">
        <v>566</v>
      </c>
      <c r="F174" s="93" t="str">
        <f>VLOOKUP(E174,VIP!$A$2:$O12007,2,0)</f>
        <v>DRBR508</v>
      </c>
      <c r="G174" s="93" t="str">
        <f>VLOOKUP(E174,'LISTADO ATM'!$A$2:$B$900,2,0)</f>
        <v xml:space="preserve">ATM Hiper Olé Aut. Duarte </v>
      </c>
      <c r="H174" s="93" t="str">
        <f>VLOOKUP(E174,VIP!$A$2:$O16928,7,FALSE)</f>
        <v>Si</v>
      </c>
      <c r="I174" s="93" t="str">
        <f>VLOOKUP(E174,VIP!$A$2:$O8893,8,FALSE)</f>
        <v>Si</v>
      </c>
      <c r="J174" s="93" t="str">
        <f>VLOOKUP(E174,VIP!$A$2:$O8843,8,FALSE)</f>
        <v>Si</v>
      </c>
      <c r="K174" s="93" t="str">
        <f>VLOOKUP(E174,VIP!$A$2:$O12417,6,0)</f>
        <v>NO</v>
      </c>
      <c r="L174" s="95" t="s">
        <v>2462</v>
      </c>
      <c r="M174" s="96" t="s">
        <v>2469</v>
      </c>
      <c r="N174" s="96" t="s">
        <v>2476</v>
      </c>
      <c r="O174" s="93" t="s">
        <v>2477</v>
      </c>
      <c r="P174" s="117"/>
      <c r="Q174" s="97" t="s">
        <v>2462</v>
      </c>
    </row>
    <row r="175" spans="1:17" ht="18" x14ac:dyDescent="0.25">
      <c r="A175" s="93" t="str">
        <f>VLOOKUP(E175,'LISTADO ATM'!$A$2:$C$901,3,0)</f>
        <v>DISTRITO NACIONAL</v>
      </c>
      <c r="B175" s="107">
        <v>335825120</v>
      </c>
      <c r="C175" s="94">
        <v>44272.590856481482</v>
      </c>
      <c r="D175" s="93" t="s">
        <v>2472</v>
      </c>
      <c r="E175" s="102">
        <v>655</v>
      </c>
      <c r="F175" s="93" t="str">
        <f>VLOOKUP(E175,VIP!$A$2:$O12009,2,0)</f>
        <v>DRBR655</v>
      </c>
      <c r="G175" s="93" t="str">
        <f>VLOOKUP(E175,'LISTADO ATM'!$A$2:$B$900,2,0)</f>
        <v>ATM Farmacia Sandra</v>
      </c>
      <c r="H175" s="93" t="str">
        <f>VLOOKUP(E175,VIP!$A$2:$O16930,7,FALSE)</f>
        <v>Si</v>
      </c>
      <c r="I175" s="93" t="str">
        <f>VLOOKUP(E175,VIP!$A$2:$O8895,8,FALSE)</f>
        <v>Si</v>
      </c>
      <c r="J175" s="93" t="str">
        <f>VLOOKUP(E175,VIP!$A$2:$O8845,8,FALSE)</f>
        <v>Si</v>
      </c>
      <c r="K175" s="93" t="str">
        <f>VLOOKUP(E175,VIP!$A$2:$O12419,6,0)</f>
        <v>NO</v>
      </c>
      <c r="L175" s="95" t="s">
        <v>2462</v>
      </c>
      <c r="M175" s="96" t="s">
        <v>2469</v>
      </c>
      <c r="N175" s="96" t="s">
        <v>2476</v>
      </c>
      <c r="O175" s="93" t="s">
        <v>2477</v>
      </c>
      <c r="P175" s="117"/>
      <c r="Q175" s="97" t="s">
        <v>2462</v>
      </c>
    </row>
    <row r="176" spans="1:17" ht="18" x14ac:dyDescent="0.25">
      <c r="A176" s="93" t="str">
        <f>VLOOKUP(E176,'LISTADO ATM'!$A$2:$C$901,3,0)</f>
        <v>DISTRITO NACIONAL</v>
      </c>
      <c r="B176" s="107">
        <v>335825236</v>
      </c>
      <c r="C176" s="94">
        <v>44272.633344907408</v>
      </c>
      <c r="D176" s="93" t="s">
        <v>2472</v>
      </c>
      <c r="E176" s="102">
        <v>235</v>
      </c>
      <c r="F176" s="93" t="str">
        <f>VLOOKUP(E176,VIP!$A$2:$O12031,2,0)</f>
        <v>DRBR235</v>
      </c>
      <c r="G176" s="93" t="str">
        <f>VLOOKUP(E176,'LISTADO ATM'!$A$2:$B$900,2,0)</f>
        <v xml:space="preserve">ATM Oficina Multicentro La Sirena San Isidro </v>
      </c>
      <c r="H176" s="93" t="str">
        <f>VLOOKUP(E176,VIP!$A$2:$O16952,7,FALSE)</f>
        <v>Si</v>
      </c>
      <c r="I176" s="93" t="str">
        <f>VLOOKUP(E176,VIP!$A$2:$O8917,8,FALSE)</f>
        <v>Si</v>
      </c>
      <c r="J176" s="93" t="str">
        <f>VLOOKUP(E176,VIP!$A$2:$O8867,8,FALSE)</f>
        <v>Si</v>
      </c>
      <c r="K176" s="93" t="str">
        <f>VLOOKUP(E176,VIP!$A$2:$O12441,6,0)</f>
        <v>SI</v>
      </c>
      <c r="L176" s="95" t="s">
        <v>2462</v>
      </c>
      <c r="M176" s="96" t="s">
        <v>2469</v>
      </c>
      <c r="N176" s="96" t="s">
        <v>2476</v>
      </c>
      <c r="O176" s="93" t="s">
        <v>2477</v>
      </c>
      <c r="P176" s="117"/>
      <c r="Q176" s="97" t="s">
        <v>2462</v>
      </c>
    </row>
    <row r="177" spans="1:17" ht="18" x14ac:dyDescent="0.25">
      <c r="A177" s="93" t="str">
        <f>VLOOKUP(E177,'LISTADO ATM'!$A$2:$C$901,3,0)</f>
        <v>SUR</v>
      </c>
      <c r="B177" s="107">
        <v>335825247</v>
      </c>
      <c r="C177" s="94">
        <v>44272.637962962966</v>
      </c>
      <c r="D177" s="93" t="s">
        <v>2472</v>
      </c>
      <c r="E177" s="102">
        <v>537</v>
      </c>
      <c r="F177" s="93" t="str">
        <f>VLOOKUP(E177,VIP!$A$2:$O12028,2,0)</f>
        <v>DRBR537</v>
      </c>
      <c r="G177" s="93" t="str">
        <f>VLOOKUP(E177,'LISTADO ATM'!$A$2:$B$900,2,0)</f>
        <v xml:space="preserve">ATM Estación Texaco Enriquillo (Barahona) </v>
      </c>
      <c r="H177" s="93" t="str">
        <f>VLOOKUP(E177,VIP!$A$2:$O16949,7,FALSE)</f>
        <v>Si</v>
      </c>
      <c r="I177" s="93" t="str">
        <f>VLOOKUP(E177,VIP!$A$2:$O8914,8,FALSE)</f>
        <v>Si</v>
      </c>
      <c r="J177" s="93" t="str">
        <f>VLOOKUP(E177,VIP!$A$2:$O8864,8,FALSE)</f>
        <v>Si</v>
      </c>
      <c r="K177" s="93" t="str">
        <f>VLOOKUP(E177,VIP!$A$2:$O12438,6,0)</f>
        <v>NO</v>
      </c>
      <c r="L177" s="95" t="s">
        <v>2462</v>
      </c>
      <c r="M177" s="96" t="s">
        <v>2469</v>
      </c>
      <c r="N177" s="96" t="s">
        <v>2476</v>
      </c>
      <c r="O177" s="93" t="s">
        <v>2477</v>
      </c>
      <c r="P177" s="117"/>
      <c r="Q177" s="97" t="s">
        <v>2462</v>
      </c>
    </row>
    <row r="178" spans="1:17" ht="18" x14ac:dyDescent="0.25">
      <c r="A178" s="93" t="str">
        <f>VLOOKUP(E178,'LISTADO ATM'!$A$2:$C$901,3,0)</f>
        <v>DISTRITO NACIONAL</v>
      </c>
      <c r="B178" s="107" t="s">
        <v>2537</v>
      </c>
      <c r="C178" s="94">
        <v>44272.863634259258</v>
      </c>
      <c r="D178" s="93" t="s">
        <v>2472</v>
      </c>
      <c r="E178" s="102">
        <v>812</v>
      </c>
      <c r="F178" s="93" t="str">
        <f>VLOOKUP(E178,VIP!$A$2:$O12033,2,0)</f>
        <v>DRBR812</v>
      </c>
      <c r="G178" s="93" t="str">
        <f>VLOOKUP(E178,'LISTADO ATM'!$A$2:$B$900,2,0)</f>
        <v xml:space="preserve">ATM Canasta del Pueblo </v>
      </c>
      <c r="H178" s="93" t="str">
        <f>VLOOKUP(E178,VIP!$A$2:$O16954,7,FALSE)</f>
        <v>Si</v>
      </c>
      <c r="I178" s="93" t="str">
        <f>VLOOKUP(E178,VIP!$A$2:$O8919,8,FALSE)</f>
        <v>Si</v>
      </c>
      <c r="J178" s="93" t="str">
        <f>VLOOKUP(E178,VIP!$A$2:$O8869,8,FALSE)</f>
        <v>Si</v>
      </c>
      <c r="K178" s="93" t="str">
        <f>VLOOKUP(E178,VIP!$A$2:$O12443,6,0)</f>
        <v>NO</v>
      </c>
      <c r="L178" s="95" t="s">
        <v>2462</v>
      </c>
      <c r="M178" s="96" t="s">
        <v>2469</v>
      </c>
      <c r="N178" s="96" t="s">
        <v>2476</v>
      </c>
      <c r="O178" s="93" t="s">
        <v>2477</v>
      </c>
      <c r="P178" s="117"/>
      <c r="Q178" s="97" t="s">
        <v>2462</v>
      </c>
    </row>
    <row r="179" spans="1:17" ht="18" x14ac:dyDescent="0.25">
      <c r="A179" s="93" t="str">
        <f>VLOOKUP(E179,'LISTADO ATM'!$A$2:$C$901,3,0)</f>
        <v>DISTRITO NACIONAL</v>
      </c>
      <c r="B179" s="107">
        <v>335823562</v>
      </c>
      <c r="C179" s="94">
        <v>44271.564421296294</v>
      </c>
      <c r="D179" s="93" t="s">
        <v>2189</v>
      </c>
      <c r="E179" s="102">
        <v>915</v>
      </c>
      <c r="F179" s="93" t="str">
        <f>VLOOKUP(E179,VIP!$A$2:$O11964,2,0)</f>
        <v>DRBR24F</v>
      </c>
      <c r="G179" s="93" t="str">
        <f>VLOOKUP(E179,'LISTADO ATM'!$A$2:$B$900,2,0)</f>
        <v xml:space="preserve">ATM Multicentro La Sirena Aut. Duarte </v>
      </c>
      <c r="H179" s="93" t="str">
        <f>VLOOKUP(E179,VIP!$A$2:$O16885,7,FALSE)</f>
        <v>Si</v>
      </c>
      <c r="I179" s="93" t="str">
        <f>VLOOKUP(E179,VIP!$A$2:$O8850,8,FALSE)</f>
        <v>Si</v>
      </c>
      <c r="J179" s="93" t="str">
        <f>VLOOKUP(E179,VIP!$A$2:$O8800,8,FALSE)</f>
        <v>Si</v>
      </c>
      <c r="K179" s="93" t="str">
        <f>VLOOKUP(E179,VIP!$A$2:$O12374,6,0)</f>
        <v>SI</v>
      </c>
      <c r="L179" s="95" t="s">
        <v>2440</v>
      </c>
      <c r="M179" s="96" t="s">
        <v>2469</v>
      </c>
      <c r="N179" s="96" t="s">
        <v>2499</v>
      </c>
      <c r="O179" s="93" t="s">
        <v>2478</v>
      </c>
      <c r="P179" s="117"/>
      <c r="Q179" s="97" t="s">
        <v>2440</v>
      </c>
    </row>
    <row r="180" spans="1:17" ht="18" x14ac:dyDescent="0.25">
      <c r="A180" s="93" t="str">
        <f>VLOOKUP(E180,'LISTADO ATM'!$A$2:$C$901,3,0)</f>
        <v>DISTRITO NACIONAL</v>
      </c>
      <c r="B180" s="107">
        <v>335825143</v>
      </c>
      <c r="C180" s="94">
        <v>44272.60359953704</v>
      </c>
      <c r="D180" s="93" t="s">
        <v>2189</v>
      </c>
      <c r="E180" s="102">
        <v>993</v>
      </c>
      <c r="F180" s="93" t="str">
        <f>VLOOKUP(E180,VIP!$A$2:$O12007,2,0)</f>
        <v>DRBR993</v>
      </c>
      <c r="G180" s="93" t="str">
        <f>VLOOKUP(E180,'LISTADO ATM'!$A$2:$B$900,2,0)</f>
        <v xml:space="preserve">ATM Centro Medico Integral II </v>
      </c>
      <c r="H180" s="93" t="str">
        <f>VLOOKUP(E180,VIP!$A$2:$O16928,7,FALSE)</f>
        <v>Si</v>
      </c>
      <c r="I180" s="93" t="str">
        <f>VLOOKUP(E180,VIP!$A$2:$O8893,8,FALSE)</f>
        <v>Si</v>
      </c>
      <c r="J180" s="93" t="str">
        <f>VLOOKUP(E180,VIP!$A$2:$O8843,8,FALSE)</f>
        <v>Si</v>
      </c>
      <c r="K180" s="93" t="str">
        <f>VLOOKUP(E180,VIP!$A$2:$O12417,6,0)</f>
        <v>NO</v>
      </c>
      <c r="L180" s="95" t="s">
        <v>2440</v>
      </c>
      <c r="M180" s="96" t="s">
        <v>2469</v>
      </c>
      <c r="N180" s="96" t="s">
        <v>2476</v>
      </c>
      <c r="O180" s="93" t="s">
        <v>2478</v>
      </c>
      <c r="P180" s="117"/>
      <c r="Q180" s="97" t="s">
        <v>2440</v>
      </c>
    </row>
    <row r="181" spans="1:17" ht="18" x14ac:dyDescent="0.25">
      <c r="A181" s="93" t="str">
        <f>VLOOKUP(E181,'LISTADO ATM'!$A$2:$C$901,3,0)</f>
        <v>DISTRITO NACIONAL</v>
      </c>
      <c r="B181" s="107">
        <v>335825174</v>
      </c>
      <c r="C181" s="94">
        <v>44272.613078703704</v>
      </c>
      <c r="D181" s="93" t="s">
        <v>2189</v>
      </c>
      <c r="E181" s="102">
        <v>623</v>
      </c>
      <c r="F181" s="93" t="str">
        <f>VLOOKUP(E181,VIP!$A$2:$O12001,2,0)</f>
        <v>DRBR623</v>
      </c>
      <c r="G181" s="93" t="str">
        <f>VLOOKUP(E181,'LISTADO ATM'!$A$2:$B$900,2,0)</f>
        <v xml:space="preserve">ATM Operaciones Especiales (Manoguayabo) </v>
      </c>
      <c r="H181" s="93" t="str">
        <f>VLOOKUP(E181,VIP!$A$2:$O16922,7,FALSE)</f>
        <v>Si</v>
      </c>
      <c r="I181" s="93" t="str">
        <f>VLOOKUP(E181,VIP!$A$2:$O8887,8,FALSE)</f>
        <v>Si</v>
      </c>
      <c r="J181" s="93" t="str">
        <f>VLOOKUP(E181,VIP!$A$2:$O8837,8,FALSE)</f>
        <v>Si</v>
      </c>
      <c r="K181" s="93" t="str">
        <f>VLOOKUP(E181,VIP!$A$2:$O12411,6,0)</f>
        <v>No</v>
      </c>
      <c r="L181" s="95" t="s">
        <v>2434</v>
      </c>
      <c r="M181" s="96" t="s">
        <v>2469</v>
      </c>
      <c r="N181" s="96" t="s">
        <v>2476</v>
      </c>
      <c r="O181" s="93" t="s">
        <v>2478</v>
      </c>
      <c r="P181" s="117"/>
      <c r="Q181" s="97" t="s">
        <v>2434</v>
      </c>
    </row>
    <row r="182" spans="1:17" ht="18" x14ac:dyDescent="0.25">
      <c r="A182" s="93" t="str">
        <f>VLOOKUP(E182,'LISTADO ATM'!$A$2:$C$901,3,0)</f>
        <v>DISTRITO NACIONAL</v>
      </c>
      <c r="B182" s="107">
        <v>335825223</v>
      </c>
      <c r="C182" s="94">
        <v>44272.630694444444</v>
      </c>
      <c r="D182" s="93" t="s">
        <v>2189</v>
      </c>
      <c r="E182" s="102">
        <v>13</v>
      </c>
      <c r="F182" s="93" t="str">
        <f>VLOOKUP(E182,VIP!$A$2:$O11998,2,0)</f>
        <v>DRBR013</v>
      </c>
      <c r="G182" s="93" t="str">
        <f>VLOOKUP(E182,'LISTADO ATM'!$A$2:$B$900,2,0)</f>
        <v xml:space="preserve">ATM CDEEE </v>
      </c>
      <c r="H182" s="93" t="str">
        <f>VLOOKUP(E182,VIP!$A$2:$O16919,7,FALSE)</f>
        <v>Si</v>
      </c>
      <c r="I182" s="93" t="str">
        <f>VLOOKUP(E182,VIP!$A$2:$O8884,8,FALSE)</f>
        <v>Si</v>
      </c>
      <c r="J182" s="93" t="str">
        <f>VLOOKUP(E182,VIP!$A$2:$O8834,8,FALSE)</f>
        <v>Si</v>
      </c>
      <c r="K182" s="93" t="str">
        <f>VLOOKUP(E182,VIP!$A$2:$O12408,6,0)</f>
        <v>NO</v>
      </c>
      <c r="L182" s="95" t="s">
        <v>2526</v>
      </c>
      <c r="M182" s="96" t="s">
        <v>2469</v>
      </c>
      <c r="N182" s="96" t="s">
        <v>2476</v>
      </c>
      <c r="O182" s="93" t="s">
        <v>2527</v>
      </c>
      <c r="P182" s="117"/>
      <c r="Q182" s="97" t="s">
        <v>2526</v>
      </c>
    </row>
    <row r="183" spans="1:17" ht="18" x14ac:dyDescent="0.25">
      <c r="A183" s="93" t="str">
        <f>VLOOKUP(E183,'LISTADO ATM'!$A$2:$C$901,3,0)</f>
        <v>NORTE</v>
      </c>
      <c r="B183" s="107">
        <v>335825229</v>
      </c>
      <c r="C183" s="94">
        <v>44272.631921296299</v>
      </c>
      <c r="D183" s="93" t="s">
        <v>2190</v>
      </c>
      <c r="E183" s="102">
        <v>728</v>
      </c>
      <c r="F183" s="93" t="str">
        <f>VLOOKUP(E183,VIP!$A$2:$O11996,2,0)</f>
        <v>DRBR051</v>
      </c>
      <c r="G183" s="93" t="str">
        <f>VLOOKUP(E183,'LISTADO ATM'!$A$2:$B$900,2,0)</f>
        <v xml:space="preserve">ATM UNP La Vega Oficina Regional Norcentral </v>
      </c>
      <c r="H183" s="93" t="str">
        <f>VLOOKUP(E183,VIP!$A$2:$O16917,7,FALSE)</f>
        <v>Si</v>
      </c>
      <c r="I183" s="93" t="str">
        <f>VLOOKUP(E183,VIP!$A$2:$O8882,8,FALSE)</f>
        <v>Si</v>
      </c>
      <c r="J183" s="93" t="str">
        <f>VLOOKUP(E183,VIP!$A$2:$O8832,8,FALSE)</f>
        <v>Si</v>
      </c>
      <c r="K183" s="93" t="str">
        <f>VLOOKUP(E183,VIP!$A$2:$O12406,6,0)</f>
        <v>SI</v>
      </c>
      <c r="L183" s="95" t="s">
        <v>2526</v>
      </c>
      <c r="M183" s="96" t="s">
        <v>2469</v>
      </c>
      <c r="N183" s="96" t="s">
        <v>2476</v>
      </c>
      <c r="O183" s="93" t="s">
        <v>2493</v>
      </c>
      <c r="P183" s="117"/>
      <c r="Q183" s="97" t="s">
        <v>2526</v>
      </c>
    </row>
    <row r="184" spans="1:17" ht="18" x14ac:dyDescent="0.25">
      <c r="A184" s="93" t="str">
        <f>VLOOKUP(E184,'LISTADO ATM'!$A$2:$C$901,3,0)</f>
        <v>NORTE</v>
      </c>
      <c r="B184" s="107">
        <v>335825235</v>
      </c>
      <c r="C184" s="94">
        <v>44272.633125</v>
      </c>
      <c r="D184" s="93" t="s">
        <v>2190</v>
      </c>
      <c r="E184" s="102">
        <v>689</v>
      </c>
      <c r="F184" s="93" t="str">
        <f>VLOOKUP(E184,VIP!$A$2:$O12032,2,0)</f>
        <v>DRBR689</v>
      </c>
      <c r="G184" s="93" t="str">
        <f>VLOOKUP(E184,'LISTADO ATM'!$A$2:$B$900,2,0)</f>
        <v>ATM Eco Petroleo Villa Gonzalez</v>
      </c>
      <c r="H184" s="93" t="str">
        <f>VLOOKUP(E184,VIP!$A$2:$O16953,7,FALSE)</f>
        <v>NO</v>
      </c>
      <c r="I184" s="93" t="str">
        <f>VLOOKUP(E184,VIP!$A$2:$O8918,8,FALSE)</f>
        <v>NO</v>
      </c>
      <c r="J184" s="93" t="str">
        <f>VLOOKUP(E184,VIP!$A$2:$O8868,8,FALSE)</f>
        <v>NO</v>
      </c>
      <c r="K184" s="93" t="str">
        <f>VLOOKUP(E184,VIP!$A$2:$O12442,6,0)</f>
        <v>NO</v>
      </c>
      <c r="L184" s="95" t="s">
        <v>2526</v>
      </c>
      <c r="M184" s="96" t="s">
        <v>2469</v>
      </c>
      <c r="N184" s="96" t="s">
        <v>2476</v>
      </c>
      <c r="O184" s="93" t="s">
        <v>2493</v>
      </c>
      <c r="P184" s="117"/>
      <c r="Q184" s="97" t="s">
        <v>2526</v>
      </c>
    </row>
    <row r="185" spans="1:17" ht="18" x14ac:dyDescent="0.25">
      <c r="A185" s="93" t="str">
        <f>VLOOKUP(E185,'LISTADO ATM'!$A$2:$C$901,3,0)</f>
        <v>ESTE</v>
      </c>
      <c r="B185" s="107">
        <v>335825245</v>
      </c>
      <c r="C185" s="94">
        <v>44272.636250000003</v>
      </c>
      <c r="D185" s="93" t="s">
        <v>2189</v>
      </c>
      <c r="E185" s="102">
        <v>289</v>
      </c>
      <c r="F185" s="93" t="str">
        <f>VLOOKUP(E185,VIP!$A$2:$O12029,2,0)</f>
        <v>DRBR910</v>
      </c>
      <c r="G185" s="93" t="str">
        <f>VLOOKUP(E185,'LISTADO ATM'!$A$2:$B$900,2,0)</f>
        <v>ATM Oficina Bávaro II</v>
      </c>
      <c r="H185" s="93" t="str">
        <f>VLOOKUP(E185,VIP!$A$2:$O16950,7,FALSE)</f>
        <v>Si</v>
      </c>
      <c r="I185" s="93" t="str">
        <f>VLOOKUP(E185,VIP!$A$2:$O8915,8,FALSE)</f>
        <v>Si</v>
      </c>
      <c r="J185" s="93" t="str">
        <f>VLOOKUP(E185,VIP!$A$2:$O8865,8,FALSE)</f>
        <v>Si</v>
      </c>
      <c r="K185" s="93" t="str">
        <f>VLOOKUP(E185,VIP!$A$2:$O12439,6,0)</f>
        <v>NO</v>
      </c>
      <c r="L185" s="95" t="s">
        <v>2526</v>
      </c>
      <c r="M185" s="96" t="s">
        <v>2469</v>
      </c>
      <c r="N185" s="96" t="s">
        <v>2476</v>
      </c>
      <c r="O185" s="93" t="s">
        <v>2478</v>
      </c>
      <c r="P185" s="117"/>
      <c r="Q185" s="97" t="s">
        <v>2526</v>
      </c>
    </row>
    <row r="186" spans="1:17" ht="18" x14ac:dyDescent="0.25">
      <c r="A186" s="93" t="str">
        <f>VLOOKUP(E186,'LISTADO ATM'!$A$2:$C$901,3,0)</f>
        <v>NORTE</v>
      </c>
      <c r="B186" s="107">
        <v>335825261</v>
      </c>
      <c r="C186" s="94">
        <v>44272.64230324074</v>
      </c>
      <c r="D186" s="93" t="s">
        <v>2190</v>
      </c>
      <c r="E186" s="102">
        <v>337</v>
      </c>
      <c r="F186" s="93" t="str">
        <f>VLOOKUP(E186,VIP!$A$2:$O12027,2,0)</f>
        <v>DRBR337</v>
      </c>
      <c r="G186" s="93" t="str">
        <f>VLOOKUP(E186,'LISTADO ATM'!$A$2:$B$900,2,0)</f>
        <v>ATM S/M Cooperativa Moca</v>
      </c>
      <c r="H186" s="93" t="str">
        <f>VLOOKUP(E186,VIP!$A$2:$O16948,7,FALSE)</f>
        <v>Si</v>
      </c>
      <c r="I186" s="93" t="str">
        <f>VLOOKUP(E186,VIP!$A$2:$O8913,8,FALSE)</f>
        <v>Si</v>
      </c>
      <c r="J186" s="93" t="str">
        <f>VLOOKUP(E186,VIP!$A$2:$O8863,8,FALSE)</f>
        <v>Si</v>
      </c>
      <c r="K186" s="93" t="str">
        <f>VLOOKUP(E186,VIP!$A$2:$O12437,6,0)</f>
        <v>NO</v>
      </c>
      <c r="L186" s="95" t="s">
        <v>2526</v>
      </c>
      <c r="M186" s="96" t="s">
        <v>2469</v>
      </c>
      <c r="N186" s="96" t="s">
        <v>2476</v>
      </c>
      <c r="O186" s="93" t="s">
        <v>2493</v>
      </c>
      <c r="P186" s="117"/>
      <c r="Q186" s="97" t="s">
        <v>2526</v>
      </c>
    </row>
    <row r="187" spans="1:17" ht="18" x14ac:dyDescent="0.25">
      <c r="A187" s="93" t="str">
        <f>VLOOKUP(E187,'LISTADO ATM'!$A$2:$C$901,3,0)</f>
        <v>DISTRITO NACIONAL</v>
      </c>
      <c r="B187" s="107">
        <v>335823602</v>
      </c>
      <c r="C187" s="94">
        <v>44271.585729166669</v>
      </c>
      <c r="D187" s="93" t="s">
        <v>2472</v>
      </c>
      <c r="E187" s="102">
        <v>434</v>
      </c>
      <c r="F187" s="93" t="str">
        <f>VLOOKUP(E187,VIP!$A$2:$O11959,2,0)</f>
        <v>DRBR434</v>
      </c>
      <c r="G187" s="93" t="str">
        <f>VLOOKUP(E187,'LISTADO ATM'!$A$2:$B$900,2,0)</f>
        <v xml:space="preserve">ATM Generadora Hidroeléctrica Dom. (EGEHID) </v>
      </c>
      <c r="H187" s="93" t="str">
        <f>VLOOKUP(E187,VIP!$A$2:$O16880,7,FALSE)</f>
        <v>Si</v>
      </c>
      <c r="I187" s="93" t="str">
        <f>VLOOKUP(E187,VIP!$A$2:$O8845,8,FALSE)</f>
        <v>Si</v>
      </c>
      <c r="J187" s="93" t="str">
        <f>VLOOKUP(E187,VIP!$A$2:$O8795,8,FALSE)</f>
        <v>Si</v>
      </c>
      <c r="K187" s="93" t="str">
        <f>VLOOKUP(E187,VIP!$A$2:$O12369,6,0)</f>
        <v>NO</v>
      </c>
      <c r="L187" s="95" t="s">
        <v>2430</v>
      </c>
      <c r="M187" s="96" t="s">
        <v>2469</v>
      </c>
      <c r="N187" s="96" t="s">
        <v>2476</v>
      </c>
      <c r="O187" s="93" t="s">
        <v>2477</v>
      </c>
      <c r="P187" s="117"/>
      <c r="Q187" s="97" t="s">
        <v>2430</v>
      </c>
    </row>
    <row r="188" spans="1:17" ht="18" x14ac:dyDescent="0.25">
      <c r="A188" s="93" t="str">
        <f>VLOOKUP(E188,'LISTADO ATM'!$A$2:$C$901,3,0)</f>
        <v>SUR</v>
      </c>
      <c r="B188" s="107">
        <v>335824726</v>
      </c>
      <c r="C188" s="94">
        <v>44272.452025462961</v>
      </c>
      <c r="D188" s="93" t="s">
        <v>2472</v>
      </c>
      <c r="E188" s="102">
        <v>48</v>
      </c>
      <c r="F188" s="93" t="str">
        <f>VLOOKUP(E188,VIP!$A$2:$O11992,2,0)</f>
        <v>DRBR048</v>
      </c>
      <c r="G188" s="93" t="str">
        <f>VLOOKUP(E188,'LISTADO ATM'!$A$2:$B$900,2,0)</f>
        <v xml:space="preserve">ATM Autoservicio Neiba I </v>
      </c>
      <c r="H188" s="93" t="str">
        <f>VLOOKUP(E188,VIP!$A$2:$O16913,7,FALSE)</f>
        <v>Si</v>
      </c>
      <c r="I188" s="93" t="str">
        <f>VLOOKUP(E188,VIP!$A$2:$O8878,8,FALSE)</f>
        <v>Si</v>
      </c>
      <c r="J188" s="93" t="str">
        <f>VLOOKUP(E188,VIP!$A$2:$O8828,8,FALSE)</f>
        <v>Si</v>
      </c>
      <c r="K188" s="93" t="str">
        <f>VLOOKUP(E188,VIP!$A$2:$O12402,6,0)</f>
        <v>SI</v>
      </c>
      <c r="L188" s="95" t="s">
        <v>2430</v>
      </c>
      <c r="M188" s="96" t="s">
        <v>2469</v>
      </c>
      <c r="N188" s="96" t="s">
        <v>2476</v>
      </c>
      <c r="O188" s="93" t="s">
        <v>2477</v>
      </c>
      <c r="P188" s="117"/>
      <c r="Q188" s="97" t="s">
        <v>2430</v>
      </c>
    </row>
    <row r="189" spans="1:17" ht="18" x14ac:dyDescent="0.25">
      <c r="A189" s="93" t="str">
        <f>VLOOKUP(E189,'LISTADO ATM'!$A$2:$C$901,3,0)</f>
        <v>DISTRITO NACIONAL</v>
      </c>
      <c r="B189" s="107">
        <v>335824820</v>
      </c>
      <c r="C189" s="94">
        <v>44272.475405092591</v>
      </c>
      <c r="D189" s="93" t="s">
        <v>2472</v>
      </c>
      <c r="E189" s="102">
        <v>980</v>
      </c>
      <c r="F189" s="93" t="str">
        <f>VLOOKUP(E189,VIP!$A$2:$O12006,2,0)</f>
        <v>DRBR980</v>
      </c>
      <c r="G189" s="93" t="str">
        <f>VLOOKUP(E189,'LISTADO ATM'!$A$2:$B$900,2,0)</f>
        <v xml:space="preserve">ATM Oficina Bella Vista Mall II </v>
      </c>
      <c r="H189" s="93" t="str">
        <f>VLOOKUP(E189,VIP!$A$2:$O16927,7,FALSE)</f>
        <v>Si</v>
      </c>
      <c r="I189" s="93" t="str">
        <f>VLOOKUP(E189,VIP!$A$2:$O8892,8,FALSE)</f>
        <v>Si</v>
      </c>
      <c r="J189" s="93" t="str">
        <f>VLOOKUP(E189,VIP!$A$2:$O8842,8,FALSE)</f>
        <v>Si</v>
      </c>
      <c r="K189" s="93" t="str">
        <f>VLOOKUP(E189,VIP!$A$2:$O12416,6,0)</f>
        <v>NO</v>
      </c>
      <c r="L189" s="95" t="s">
        <v>2430</v>
      </c>
      <c r="M189" s="96" t="s">
        <v>2469</v>
      </c>
      <c r="N189" s="96" t="s">
        <v>2476</v>
      </c>
      <c r="O189" s="93" t="s">
        <v>2477</v>
      </c>
      <c r="P189" s="117"/>
      <c r="Q189" s="97" t="s">
        <v>2430</v>
      </c>
    </row>
    <row r="190" spans="1:17" ht="18" x14ac:dyDescent="0.25">
      <c r="A190" s="93" t="str">
        <f>VLOOKUP(E190,'LISTADO ATM'!$A$2:$C$901,3,0)</f>
        <v>DISTRITO NACIONAL</v>
      </c>
      <c r="B190" s="107">
        <v>335825101</v>
      </c>
      <c r="C190" s="94">
        <v>44272.582442129627</v>
      </c>
      <c r="D190" s="93" t="s">
        <v>2472</v>
      </c>
      <c r="E190" s="102">
        <v>165</v>
      </c>
      <c r="F190" s="93" t="str">
        <f>VLOOKUP(E190,VIP!$A$2:$O12012,2,0)</f>
        <v>DRBR165</v>
      </c>
      <c r="G190" s="93" t="str">
        <f>VLOOKUP(E190,'LISTADO ATM'!$A$2:$B$900,2,0)</f>
        <v>ATM Autoservicio Megacentro</v>
      </c>
      <c r="H190" s="93" t="str">
        <f>VLOOKUP(E190,VIP!$A$2:$O16933,7,FALSE)</f>
        <v>Si</v>
      </c>
      <c r="I190" s="93" t="str">
        <f>VLOOKUP(E190,VIP!$A$2:$O8898,8,FALSE)</f>
        <v>Si</v>
      </c>
      <c r="J190" s="93" t="str">
        <f>VLOOKUP(E190,VIP!$A$2:$O8848,8,FALSE)</f>
        <v>Si</v>
      </c>
      <c r="K190" s="93" t="str">
        <f>VLOOKUP(E190,VIP!$A$2:$O12422,6,0)</f>
        <v>SI</v>
      </c>
      <c r="L190" s="95" t="s">
        <v>2430</v>
      </c>
      <c r="M190" s="96" t="s">
        <v>2469</v>
      </c>
      <c r="N190" s="96" t="s">
        <v>2476</v>
      </c>
      <c r="O190" s="93" t="s">
        <v>2477</v>
      </c>
      <c r="P190" s="117"/>
      <c r="Q190" s="97" t="s">
        <v>2430</v>
      </c>
    </row>
    <row r="191" spans="1:17" ht="18" x14ac:dyDescent="0.25">
      <c r="A191" s="93" t="str">
        <f>VLOOKUP(E191,'LISTADO ATM'!$A$2:$C$901,3,0)</f>
        <v>DISTRITO NACIONAL</v>
      </c>
      <c r="B191" s="107">
        <v>335825244</v>
      </c>
      <c r="C191" s="94">
        <v>44272.635729166665</v>
      </c>
      <c r="D191" s="93" t="s">
        <v>2500</v>
      </c>
      <c r="E191" s="102">
        <v>160</v>
      </c>
      <c r="F191" s="93" t="str">
        <f>VLOOKUP(E191,VIP!$A$2:$O12030,2,0)</f>
        <v>DRBR160</v>
      </c>
      <c r="G191" s="93" t="str">
        <f>VLOOKUP(E191,'LISTADO ATM'!$A$2:$B$900,2,0)</f>
        <v xml:space="preserve">ATM Oficina Herrera </v>
      </c>
      <c r="H191" s="93" t="str">
        <f>VLOOKUP(E191,VIP!$A$2:$O16951,7,FALSE)</f>
        <v>Si</v>
      </c>
      <c r="I191" s="93" t="str">
        <f>VLOOKUP(E191,VIP!$A$2:$O8916,8,FALSE)</f>
        <v>Si</v>
      </c>
      <c r="J191" s="93" t="str">
        <f>VLOOKUP(E191,VIP!$A$2:$O8866,8,FALSE)</f>
        <v>Si</v>
      </c>
      <c r="K191" s="93" t="str">
        <f>VLOOKUP(E191,VIP!$A$2:$O12440,6,0)</f>
        <v>NO</v>
      </c>
      <c r="L191" s="95" t="s">
        <v>2430</v>
      </c>
      <c r="M191" s="96" t="s">
        <v>2469</v>
      </c>
      <c r="N191" s="96" t="s">
        <v>2476</v>
      </c>
      <c r="O191" s="93" t="s">
        <v>2501</v>
      </c>
      <c r="P191" s="117"/>
      <c r="Q191" s="97" t="s">
        <v>2430</v>
      </c>
    </row>
    <row r="192" spans="1:17" ht="18" x14ac:dyDescent="0.25">
      <c r="A192" s="93" t="str">
        <f>VLOOKUP(E192,'LISTADO ATM'!$A$2:$C$901,3,0)</f>
        <v>NORTE</v>
      </c>
      <c r="B192" s="107" t="s">
        <v>2532</v>
      </c>
      <c r="C192" s="94">
        <v>44272.715949074074</v>
      </c>
      <c r="D192" s="93" t="s">
        <v>2500</v>
      </c>
      <c r="E192" s="102">
        <v>119</v>
      </c>
      <c r="F192" s="93" t="str">
        <f>VLOOKUP(E192,VIP!$A$2:$O12031,2,0)</f>
        <v>DRBR119</v>
      </c>
      <c r="G192" s="93" t="str">
        <f>VLOOKUP(E192,'LISTADO ATM'!$A$2:$B$900,2,0)</f>
        <v>ATM Oficina La Barranquita</v>
      </c>
      <c r="H192" s="93" t="str">
        <f>VLOOKUP(E192,VIP!$A$2:$O16952,7,FALSE)</f>
        <v>N/A</v>
      </c>
      <c r="I192" s="93" t="str">
        <f>VLOOKUP(E192,VIP!$A$2:$O8917,8,FALSE)</f>
        <v>N/A</v>
      </c>
      <c r="J192" s="93" t="str">
        <f>VLOOKUP(E192,VIP!$A$2:$O8867,8,FALSE)</f>
        <v>N/A</v>
      </c>
      <c r="K192" s="93" t="str">
        <f>VLOOKUP(E192,VIP!$A$2:$O12441,6,0)</f>
        <v>N/A</v>
      </c>
      <c r="L192" s="95" t="s">
        <v>2430</v>
      </c>
      <c r="M192" s="96" t="s">
        <v>2469</v>
      </c>
      <c r="N192" s="96" t="s">
        <v>2476</v>
      </c>
      <c r="O192" s="93" t="s">
        <v>2501</v>
      </c>
      <c r="P192" s="117"/>
      <c r="Q192" s="97" t="s">
        <v>2430</v>
      </c>
    </row>
    <row r="193" spans="1:17" ht="18" x14ac:dyDescent="0.25">
      <c r="A193" s="93" t="str">
        <f>VLOOKUP(E193,'LISTADO ATM'!$A$2:$C$901,3,0)</f>
        <v>NORTE</v>
      </c>
      <c r="B193" s="107" t="s">
        <v>2531</v>
      </c>
      <c r="C193" s="94">
        <v>44272.765868055554</v>
      </c>
      <c r="D193" s="93" t="s">
        <v>2500</v>
      </c>
      <c r="E193" s="102">
        <v>307</v>
      </c>
      <c r="F193" s="93" t="str">
        <f>VLOOKUP(E193,VIP!$A$2:$O12030,2,0)</f>
        <v>DRBR307</v>
      </c>
      <c r="G193" s="93" t="str">
        <f>VLOOKUP(E193,'LISTADO ATM'!$A$2:$B$900,2,0)</f>
        <v>ATM Oficina Nagua II</v>
      </c>
      <c r="H193" s="93" t="str">
        <f>VLOOKUP(E193,VIP!$A$2:$O16951,7,FALSE)</f>
        <v>Si</v>
      </c>
      <c r="I193" s="93" t="str">
        <f>VLOOKUP(E193,VIP!$A$2:$O8916,8,FALSE)</f>
        <v>Si</v>
      </c>
      <c r="J193" s="93" t="str">
        <f>VLOOKUP(E193,VIP!$A$2:$O8866,8,FALSE)</f>
        <v>Si</v>
      </c>
      <c r="K193" s="93" t="str">
        <f>VLOOKUP(E193,VIP!$A$2:$O12440,6,0)</f>
        <v>SI</v>
      </c>
      <c r="L193" s="95" t="s">
        <v>2430</v>
      </c>
      <c r="M193" s="96" t="s">
        <v>2469</v>
      </c>
      <c r="N193" s="96" t="s">
        <v>2476</v>
      </c>
      <c r="O193" s="93" t="s">
        <v>2501</v>
      </c>
      <c r="P193" s="117"/>
      <c r="Q193" s="97" t="s">
        <v>2430</v>
      </c>
    </row>
    <row r="194" spans="1:17" ht="18" x14ac:dyDescent="0.25">
      <c r="A194" s="93" t="str">
        <f>VLOOKUP(E194,'LISTADO ATM'!$A$2:$C$901,3,0)</f>
        <v>SUR</v>
      </c>
      <c r="B194" s="107" t="s">
        <v>2530</v>
      </c>
      <c r="C194" s="94">
        <v>44272.786874999998</v>
      </c>
      <c r="D194" s="93" t="s">
        <v>2472</v>
      </c>
      <c r="E194" s="102">
        <v>45</v>
      </c>
      <c r="F194" s="93" t="str">
        <f>VLOOKUP(E194,VIP!$A$2:$O12029,2,0)</f>
        <v>DRBR045</v>
      </c>
      <c r="G194" s="93" t="str">
        <f>VLOOKUP(E194,'LISTADO ATM'!$A$2:$B$900,2,0)</f>
        <v xml:space="preserve">ATM Oficina Tamayo </v>
      </c>
      <c r="H194" s="93" t="str">
        <f>VLOOKUP(E194,VIP!$A$2:$O16950,7,FALSE)</f>
        <v>Si</v>
      </c>
      <c r="I194" s="93" t="str">
        <f>VLOOKUP(E194,VIP!$A$2:$O8915,8,FALSE)</f>
        <v>Si</v>
      </c>
      <c r="J194" s="93" t="str">
        <f>VLOOKUP(E194,VIP!$A$2:$O8865,8,FALSE)</f>
        <v>Si</v>
      </c>
      <c r="K194" s="93" t="str">
        <f>VLOOKUP(E194,VIP!$A$2:$O12439,6,0)</f>
        <v>SI</v>
      </c>
      <c r="L194" s="95" t="s">
        <v>2430</v>
      </c>
      <c r="M194" s="96" t="s">
        <v>2469</v>
      </c>
      <c r="N194" s="96" t="s">
        <v>2476</v>
      </c>
      <c r="O194" s="93" t="s">
        <v>2477</v>
      </c>
      <c r="P194" s="117"/>
      <c r="Q194" s="97" t="s">
        <v>2430</v>
      </c>
    </row>
    <row r="195" spans="1:17" ht="18" x14ac:dyDescent="0.25">
      <c r="A195" s="93" t="str">
        <f>VLOOKUP(E195,'LISTADO ATM'!$A$2:$C$901,3,0)</f>
        <v>DISTRITO NACIONAL</v>
      </c>
      <c r="B195" s="107" t="s">
        <v>2534</v>
      </c>
      <c r="C195" s="94">
        <v>44272.918252314812</v>
      </c>
      <c r="D195" s="93" t="s">
        <v>2472</v>
      </c>
      <c r="E195" s="102">
        <v>325</v>
      </c>
      <c r="F195" s="93" t="str">
        <f>VLOOKUP(E195,VIP!$A$2:$O12030,2,0)</f>
        <v>DRBR325</v>
      </c>
      <c r="G195" s="93" t="str">
        <f>VLOOKUP(E195,'LISTADO ATM'!$A$2:$B$900,2,0)</f>
        <v>ATM Casa Edwin</v>
      </c>
      <c r="H195" s="93" t="str">
        <f>VLOOKUP(E195,VIP!$A$2:$O16951,7,FALSE)</f>
        <v>Si</v>
      </c>
      <c r="I195" s="93" t="str">
        <f>VLOOKUP(E195,VIP!$A$2:$O8916,8,FALSE)</f>
        <v>Si</v>
      </c>
      <c r="J195" s="93" t="str">
        <f>VLOOKUP(E195,VIP!$A$2:$O8866,8,FALSE)</f>
        <v>Si</v>
      </c>
      <c r="K195" s="93" t="str">
        <f>VLOOKUP(E195,VIP!$A$2:$O12440,6,0)</f>
        <v>NO</v>
      </c>
      <c r="L195" s="95" t="s">
        <v>2430</v>
      </c>
      <c r="M195" s="96" t="s">
        <v>2469</v>
      </c>
      <c r="N195" s="96" t="s">
        <v>2476</v>
      </c>
      <c r="O195" s="93" t="s">
        <v>2477</v>
      </c>
      <c r="P195" s="117"/>
      <c r="Q195" s="97" t="s">
        <v>2430</v>
      </c>
    </row>
    <row r="196" spans="1:17" ht="18" x14ac:dyDescent="0.25">
      <c r="A196" s="93" t="str">
        <f>VLOOKUP(E196,'LISTADO ATM'!$A$2:$C$901,3,0)</f>
        <v>DISTRITO NACIONAL</v>
      </c>
      <c r="B196" s="107" t="s">
        <v>2538</v>
      </c>
      <c r="C196" s="94">
        <v>44272.796701388892</v>
      </c>
      <c r="D196" s="93" t="s">
        <v>2472</v>
      </c>
      <c r="E196" s="102">
        <v>347</v>
      </c>
      <c r="F196" s="93" t="str">
        <f>VLOOKUP(E196,VIP!$A$2:$O12034,2,0)</f>
        <v>DRBR347</v>
      </c>
      <c r="G196" s="93" t="str">
        <f>VLOOKUP(E196,'LISTADO ATM'!$A$2:$B$900,2,0)</f>
        <v>ATM Patio de Colombia</v>
      </c>
      <c r="H196" s="93" t="str">
        <f>VLOOKUP(E196,VIP!$A$2:$O16955,7,FALSE)</f>
        <v>N/A</v>
      </c>
      <c r="I196" s="93" t="str">
        <f>VLOOKUP(E196,VIP!$A$2:$O8920,8,FALSE)</f>
        <v>N/A</v>
      </c>
      <c r="J196" s="93" t="str">
        <f>VLOOKUP(E196,VIP!$A$2:$O8870,8,FALSE)</f>
        <v>N/A</v>
      </c>
      <c r="K196" s="93" t="str">
        <f>VLOOKUP(E196,VIP!$A$2:$O12444,6,0)</f>
        <v>N/A</v>
      </c>
      <c r="L196" s="95" t="s">
        <v>2430</v>
      </c>
      <c r="M196" s="96" t="s">
        <v>2469</v>
      </c>
      <c r="N196" s="96" t="s">
        <v>2476</v>
      </c>
      <c r="O196" s="93" t="s">
        <v>2477</v>
      </c>
      <c r="P196" s="117"/>
      <c r="Q196" s="97" t="s">
        <v>2430</v>
      </c>
    </row>
    <row r="197" spans="1:17" ht="18" x14ac:dyDescent="0.25">
      <c r="A197" s="93" t="str">
        <f>VLOOKUP(E197,'LISTADO ATM'!$A$2:$C$901,3,0)</f>
        <v>NORTE</v>
      </c>
      <c r="B197" s="107">
        <v>335823897</v>
      </c>
      <c r="C197" s="94">
        <v>44271.671342592592</v>
      </c>
      <c r="D197" s="93" t="s">
        <v>2190</v>
      </c>
      <c r="E197" s="102">
        <v>796</v>
      </c>
      <c r="F197" s="93" t="str">
        <f>VLOOKUP(E197,VIP!$A$2:$O12007,2,0)</f>
        <v>DRBR155</v>
      </c>
      <c r="G197" s="93" t="str">
        <f>VLOOKUP(E197,'LISTADO ATM'!$A$2:$B$900,2,0)</f>
        <v xml:space="preserve">ATM Oficina Plaza Ventura (Nagua) </v>
      </c>
      <c r="H197" s="93" t="str">
        <f>VLOOKUP(E197,VIP!$A$2:$O16928,7,FALSE)</f>
        <v>Si</v>
      </c>
      <c r="I197" s="93" t="str">
        <f>VLOOKUP(E197,VIP!$A$2:$O8893,8,FALSE)</f>
        <v>Si</v>
      </c>
      <c r="J197" s="93" t="str">
        <f>VLOOKUP(E197,VIP!$A$2:$O8843,8,FALSE)</f>
        <v>Si</v>
      </c>
      <c r="K197" s="93" t="str">
        <f>VLOOKUP(E197,VIP!$A$2:$O12417,6,0)</f>
        <v>SI</v>
      </c>
      <c r="L197" s="95" t="s">
        <v>2492</v>
      </c>
      <c r="M197" s="96" t="s">
        <v>2469</v>
      </c>
      <c r="N197" s="96" t="s">
        <v>2476</v>
      </c>
      <c r="O197" s="93" t="s">
        <v>2493</v>
      </c>
      <c r="P197" s="117"/>
      <c r="Q197" s="97" t="s">
        <v>2492</v>
      </c>
    </row>
    <row r="198" spans="1:17" ht="18" x14ac:dyDescent="0.25">
      <c r="A198" s="93" t="str">
        <f>VLOOKUP(E198,'LISTADO ATM'!$A$2:$C$901,3,0)</f>
        <v>DISTRITO NACIONAL</v>
      </c>
      <c r="B198" s="107">
        <v>335824620</v>
      </c>
      <c r="C198" s="94">
        <v>44272.422951388886</v>
      </c>
      <c r="D198" s="93" t="s">
        <v>2189</v>
      </c>
      <c r="E198" s="102">
        <v>966</v>
      </c>
      <c r="F198" s="93" t="str">
        <f>VLOOKUP(E198,VIP!$A$2:$O11993,2,0)</f>
        <v>DRBR966</v>
      </c>
      <c r="G198" s="93" t="str">
        <f>VLOOKUP(E198,'LISTADO ATM'!$A$2:$B$900,2,0)</f>
        <v>ATM Centro Medico Real</v>
      </c>
      <c r="H198" s="93" t="str">
        <f>VLOOKUP(E198,VIP!$A$2:$O16914,7,FALSE)</f>
        <v>Si</v>
      </c>
      <c r="I198" s="93" t="str">
        <f>VLOOKUP(E198,VIP!$A$2:$O8879,8,FALSE)</f>
        <v>Si</v>
      </c>
      <c r="J198" s="93" t="str">
        <f>VLOOKUP(E198,VIP!$A$2:$O8829,8,FALSE)</f>
        <v>Si</v>
      </c>
      <c r="K198" s="93" t="str">
        <f>VLOOKUP(E198,VIP!$A$2:$O12403,6,0)</f>
        <v>NO</v>
      </c>
      <c r="L198" s="95" t="s">
        <v>2492</v>
      </c>
      <c r="M198" s="96" t="s">
        <v>2469</v>
      </c>
      <c r="N198" s="96" t="s">
        <v>2476</v>
      </c>
      <c r="O198" s="93" t="s">
        <v>2478</v>
      </c>
      <c r="P198" s="117"/>
      <c r="Q198" s="97" t="s">
        <v>2492</v>
      </c>
    </row>
    <row r="199" spans="1:17" ht="18" x14ac:dyDescent="0.25">
      <c r="A199" s="93" t="str">
        <f>VLOOKUP(E199,'LISTADO ATM'!$A$2:$C$901,3,0)</f>
        <v>DISTRITO NACIONAL</v>
      </c>
      <c r="B199" s="107">
        <v>335825328</v>
      </c>
      <c r="C199" s="94">
        <v>44272.662094907406</v>
      </c>
      <c r="D199" s="93" t="s">
        <v>2189</v>
      </c>
      <c r="E199" s="102">
        <v>835</v>
      </c>
      <c r="F199" s="93" t="str">
        <f>VLOOKUP(E199,VIP!$A$2:$O12029,2,0)</f>
        <v>DRBR835</v>
      </c>
      <c r="G199" s="93" t="str">
        <f>VLOOKUP(E199,'LISTADO ATM'!$A$2:$B$900,2,0)</f>
        <v xml:space="preserve">ATM UNP Megacentro </v>
      </c>
      <c r="H199" s="93" t="str">
        <f>VLOOKUP(E199,VIP!$A$2:$O16950,7,FALSE)</f>
        <v>Si</v>
      </c>
      <c r="I199" s="93" t="str">
        <f>VLOOKUP(E199,VIP!$A$2:$O8915,8,FALSE)</f>
        <v>Si</v>
      </c>
      <c r="J199" s="93" t="str">
        <f>VLOOKUP(E199,VIP!$A$2:$O8865,8,FALSE)</f>
        <v>Si</v>
      </c>
      <c r="K199" s="93" t="str">
        <f>VLOOKUP(E199,VIP!$A$2:$O12439,6,0)</f>
        <v>SI</v>
      </c>
      <c r="L199" s="95" t="s">
        <v>2492</v>
      </c>
      <c r="M199" s="96" t="s">
        <v>2469</v>
      </c>
      <c r="N199" s="96" t="s">
        <v>2476</v>
      </c>
      <c r="O199" s="93" t="s">
        <v>2478</v>
      </c>
      <c r="P199" s="117"/>
      <c r="Q199" s="97" t="s">
        <v>2492</v>
      </c>
    </row>
    <row r="200" spans="1:17" ht="18" x14ac:dyDescent="0.25">
      <c r="A200" s="93" t="str">
        <f>VLOOKUP(E200,'LISTADO ATM'!$A$2:$C$901,3,0)</f>
        <v>DISTRITO NACIONAL</v>
      </c>
      <c r="B200" s="107">
        <v>335825332</v>
      </c>
      <c r="C200" s="94">
        <v>44272.662280092591</v>
      </c>
      <c r="D200" s="93" t="s">
        <v>2189</v>
      </c>
      <c r="E200" s="102">
        <v>911</v>
      </c>
      <c r="F200" s="93" t="str">
        <f>VLOOKUP(E200,VIP!$A$2:$O12028,2,0)</f>
        <v>DRBR911</v>
      </c>
      <c r="G200" s="93" t="str">
        <f>VLOOKUP(E200,'LISTADO ATM'!$A$2:$B$900,2,0)</f>
        <v xml:space="preserve">ATM Oficina Venezuela II </v>
      </c>
      <c r="H200" s="93" t="str">
        <f>VLOOKUP(E200,VIP!$A$2:$O16949,7,FALSE)</f>
        <v>Si</v>
      </c>
      <c r="I200" s="93" t="str">
        <f>VLOOKUP(E200,VIP!$A$2:$O8914,8,FALSE)</f>
        <v>Si</v>
      </c>
      <c r="J200" s="93" t="str">
        <f>VLOOKUP(E200,VIP!$A$2:$O8864,8,FALSE)</f>
        <v>Si</v>
      </c>
      <c r="K200" s="93" t="str">
        <f>VLOOKUP(E200,VIP!$A$2:$O12438,6,0)</f>
        <v>SI</v>
      </c>
      <c r="L200" s="95" t="s">
        <v>2492</v>
      </c>
      <c r="M200" s="96" t="s">
        <v>2469</v>
      </c>
      <c r="N200" s="96" t="s">
        <v>2476</v>
      </c>
      <c r="O200" s="93" t="s">
        <v>2478</v>
      </c>
      <c r="P200" s="117"/>
      <c r="Q200" s="97" t="s">
        <v>2492</v>
      </c>
    </row>
    <row r="201" spans="1:17" ht="18" x14ac:dyDescent="0.25">
      <c r="A201" s="93" t="str">
        <f>VLOOKUP(E201,'LISTADO ATM'!$A$2:$C$901,3,0)</f>
        <v>NORTE</v>
      </c>
      <c r="B201" s="107" t="s">
        <v>2535</v>
      </c>
      <c r="C201" s="94">
        <v>44272.907407407409</v>
      </c>
      <c r="D201" s="93" t="s">
        <v>2190</v>
      </c>
      <c r="E201" s="102">
        <v>749</v>
      </c>
      <c r="F201" s="93" t="str">
        <f>VLOOKUP(E201,VIP!$A$2:$O12031,2,0)</f>
        <v>DRBR251</v>
      </c>
      <c r="G201" s="93" t="str">
        <f>VLOOKUP(E201,'LISTADO ATM'!$A$2:$B$900,2,0)</f>
        <v xml:space="preserve">ATM Oficina Yaque </v>
      </c>
      <c r="H201" s="93" t="str">
        <f>VLOOKUP(E201,VIP!$A$2:$O16952,7,FALSE)</f>
        <v>Si</v>
      </c>
      <c r="I201" s="93" t="str">
        <f>VLOOKUP(E201,VIP!$A$2:$O8917,8,FALSE)</f>
        <v>Si</v>
      </c>
      <c r="J201" s="93" t="str">
        <f>VLOOKUP(E201,VIP!$A$2:$O8867,8,FALSE)</f>
        <v>Si</v>
      </c>
      <c r="K201" s="93" t="str">
        <f>VLOOKUP(E201,VIP!$A$2:$O12441,6,0)</f>
        <v>NO</v>
      </c>
      <c r="L201" s="95" t="s">
        <v>2492</v>
      </c>
      <c r="M201" s="96" t="s">
        <v>2469</v>
      </c>
      <c r="N201" s="96" t="s">
        <v>2476</v>
      </c>
      <c r="O201" s="93" t="s">
        <v>2512</v>
      </c>
      <c r="P201" s="117"/>
      <c r="Q201" s="97" t="s">
        <v>2492</v>
      </c>
    </row>
  </sheetData>
  <autoFilter ref="A4:Q4">
    <sortState ref="A5:Q201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85:E192 E124:E128 E132:E144 E1:E69 E202:E1048576">
    <cfRule type="duplicateValues" dxfId="313" priority="248"/>
    <cfRule type="duplicateValues" dxfId="312" priority="249"/>
  </conditionalFormatting>
  <conditionalFormatting sqref="B202:B1048576 B132:B144 B1:B69">
    <cfRule type="duplicateValues" dxfId="311" priority="247"/>
  </conditionalFormatting>
  <conditionalFormatting sqref="E185:E192 E124:E128 E132:E144 E1:E90 E202:E1048576">
    <cfRule type="duplicateValues" dxfId="310" priority="243"/>
  </conditionalFormatting>
  <conditionalFormatting sqref="E91:E97">
    <cfRule type="duplicateValues" dxfId="309" priority="119420"/>
    <cfRule type="duplicateValues" dxfId="308" priority="119421"/>
  </conditionalFormatting>
  <conditionalFormatting sqref="B91:B97">
    <cfRule type="duplicateValues" dxfId="307" priority="119422"/>
  </conditionalFormatting>
  <conditionalFormatting sqref="E91:E97">
    <cfRule type="duplicateValues" dxfId="306" priority="119423"/>
  </conditionalFormatting>
  <conditionalFormatting sqref="E185:E192 E124:E128 E132:E144 E1:E103 E202:E1048576">
    <cfRule type="duplicateValues" dxfId="305" priority="232"/>
    <cfRule type="duplicateValues" dxfId="304" priority="234"/>
  </conditionalFormatting>
  <conditionalFormatting sqref="B202:B1048576 B132:B144 B1:B103">
    <cfRule type="duplicateValues" dxfId="303" priority="233"/>
  </conditionalFormatting>
  <conditionalFormatting sqref="E98:E103">
    <cfRule type="duplicateValues" dxfId="302" priority="119428"/>
    <cfRule type="duplicateValues" dxfId="301" priority="119429"/>
  </conditionalFormatting>
  <conditionalFormatting sqref="B98:B103">
    <cfRule type="duplicateValues" dxfId="300" priority="119430"/>
  </conditionalFormatting>
  <conditionalFormatting sqref="E98:E103">
    <cfRule type="duplicateValues" dxfId="299" priority="119431"/>
  </conditionalFormatting>
  <conditionalFormatting sqref="E104">
    <cfRule type="duplicateValues" dxfId="298" priority="230"/>
    <cfRule type="duplicateValues" dxfId="297" priority="231"/>
  </conditionalFormatting>
  <conditionalFormatting sqref="B104">
    <cfRule type="duplicateValues" dxfId="296" priority="229"/>
  </conditionalFormatting>
  <conditionalFormatting sqref="E104">
    <cfRule type="duplicateValues" dxfId="295" priority="227"/>
    <cfRule type="duplicateValues" dxfId="294" priority="228"/>
  </conditionalFormatting>
  <conditionalFormatting sqref="B104">
    <cfRule type="duplicateValues" dxfId="293" priority="226"/>
  </conditionalFormatting>
  <conditionalFormatting sqref="E104">
    <cfRule type="duplicateValues" dxfId="292" priority="225"/>
  </conditionalFormatting>
  <conditionalFormatting sqref="E185:E192 E124:E128 E132:E144 E1:E104 E202:E1048576">
    <cfRule type="duplicateValues" dxfId="291" priority="224"/>
  </conditionalFormatting>
  <conditionalFormatting sqref="E105:E128">
    <cfRule type="duplicateValues" dxfId="290" priority="222"/>
    <cfRule type="duplicateValues" dxfId="289" priority="223"/>
  </conditionalFormatting>
  <conditionalFormatting sqref="B105:B123">
    <cfRule type="duplicateValues" dxfId="288" priority="221"/>
  </conditionalFormatting>
  <conditionalFormatting sqref="E105:E128">
    <cfRule type="duplicateValues" dxfId="287" priority="219"/>
    <cfRule type="duplicateValues" dxfId="286" priority="220"/>
  </conditionalFormatting>
  <conditionalFormatting sqref="B105:B123">
    <cfRule type="duplicateValues" dxfId="285" priority="218"/>
  </conditionalFormatting>
  <conditionalFormatting sqref="E105:E128">
    <cfRule type="duplicateValues" dxfId="284" priority="217"/>
  </conditionalFormatting>
  <conditionalFormatting sqref="E105:E128">
    <cfRule type="duplicateValues" dxfId="283" priority="216"/>
  </conditionalFormatting>
  <conditionalFormatting sqref="E185:E192 E132:E144 E1:E128 E202:E1048576">
    <cfRule type="duplicateValues" dxfId="282" priority="212"/>
    <cfRule type="duplicateValues" dxfId="281" priority="215"/>
  </conditionalFormatting>
  <conditionalFormatting sqref="B202:B1048576 B132:B144 B1:B123">
    <cfRule type="duplicateValues" dxfId="280" priority="213"/>
    <cfRule type="duplicateValues" dxfId="279" priority="214"/>
  </conditionalFormatting>
  <conditionalFormatting sqref="B124:B128">
    <cfRule type="duplicateValues" dxfId="278" priority="211"/>
  </conditionalFormatting>
  <conditionalFormatting sqref="B124:B128">
    <cfRule type="duplicateValues" dxfId="277" priority="210"/>
  </conditionalFormatting>
  <conditionalFormatting sqref="B124:B128">
    <cfRule type="duplicateValues" dxfId="276" priority="208"/>
    <cfRule type="duplicateValues" dxfId="275" priority="209"/>
  </conditionalFormatting>
  <conditionalFormatting sqref="E185:E192 E1:E144 E202:E1048576">
    <cfRule type="duplicateValues" dxfId="274" priority="193"/>
    <cfRule type="duplicateValues" dxfId="273" priority="195"/>
  </conditionalFormatting>
  <conditionalFormatting sqref="B202:B1048576 B1:B144">
    <cfRule type="duplicateValues" dxfId="272" priority="192"/>
    <cfRule type="duplicateValues" dxfId="271" priority="194"/>
  </conditionalFormatting>
  <conditionalFormatting sqref="E70:E90">
    <cfRule type="duplicateValues" dxfId="270" priority="119447"/>
    <cfRule type="duplicateValues" dxfId="269" priority="119448"/>
  </conditionalFormatting>
  <conditionalFormatting sqref="B70:B90">
    <cfRule type="duplicateValues" dxfId="268" priority="119451"/>
  </conditionalFormatting>
  <conditionalFormatting sqref="E162:E178">
    <cfRule type="duplicateValues" dxfId="267" priority="162"/>
    <cfRule type="duplicateValues" dxfId="266" priority="163"/>
  </conditionalFormatting>
  <conditionalFormatting sqref="B162:B178">
    <cfRule type="duplicateValues" dxfId="265" priority="161"/>
  </conditionalFormatting>
  <conditionalFormatting sqref="E162:E178">
    <cfRule type="duplicateValues" dxfId="264" priority="160"/>
  </conditionalFormatting>
  <conditionalFormatting sqref="E162:E178">
    <cfRule type="duplicateValues" dxfId="263" priority="157"/>
    <cfRule type="duplicateValues" dxfId="262" priority="159"/>
  </conditionalFormatting>
  <conditionalFormatting sqref="B162:B178">
    <cfRule type="duplicateValues" dxfId="261" priority="158"/>
  </conditionalFormatting>
  <conditionalFormatting sqref="E162:E178">
    <cfRule type="duplicateValues" dxfId="260" priority="156"/>
  </conditionalFormatting>
  <conditionalFormatting sqref="E162:E178">
    <cfRule type="duplicateValues" dxfId="259" priority="152"/>
    <cfRule type="duplicateValues" dxfId="258" priority="155"/>
  </conditionalFormatting>
  <conditionalFormatting sqref="B162:B178">
    <cfRule type="duplicateValues" dxfId="257" priority="153"/>
    <cfRule type="duplicateValues" dxfId="256" priority="154"/>
  </conditionalFormatting>
  <conditionalFormatting sqref="E162:E178">
    <cfRule type="duplicateValues" dxfId="255" priority="150"/>
    <cfRule type="duplicateValues" dxfId="254" priority="151"/>
  </conditionalFormatting>
  <conditionalFormatting sqref="B162:B178">
    <cfRule type="duplicateValues" dxfId="253" priority="149"/>
  </conditionalFormatting>
  <conditionalFormatting sqref="E162:E178">
    <cfRule type="duplicateValues" dxfId="252" priority="147"/>
    <cfRule type="duplicateValues" dxfId="251" priority="148"/>
  </conditionalFormatting>
  <conditionalFormatting sqref="B162:B178">
    <cfRule type="duplicateValues" dxfId="250" priority="146"/>
  </conditionalFormatting>
  <conditionalFormatting sqref="E162:E178">
    <cfRule type="duplicateValues" dxfId="249" priority="145"/>
  </conditionalFormatting>
  <conditionalFormatting sqref="E162:E178">
    <cfRule type="duplicateValues" dxfId="248" priority="144"/>
  </conditionalFormatting>
  <conditionalFormatting sqref="E162:E178">
    <cfRule type="duplicateValues" dxfId="247" priority="140"/>
    <cfRule type="duplicateValues" dxfId="246" priority="143"/>
  </conditionalFormatting>
  <conditionalFormatting sqref="B162:B178">
    <cfRule type="duplicateValues" dxfId="245" priority="141"/>
    <cfRule type="duplicateValues" dxfId="244" priority="142"/>
  </conditionalFormatting>
  <conditionalFormatting sqref="E162:E178">
    <cfRule type="duplicateValues" dxfId="243" priority="137"/>
    <cfRule type="duplicateValues" dxfId="242" priority="139"/>
  </conditionalFormatting>
  <conditionalFormatting sqref="B162:B178">
    <cfRule type="duplicateValues" dxfId="241" priority="136"/>
    <cfRule type="duplicateValues" dxfId="240" priority="138"/>
  </conditionalFormatting>
  <conditionalFormatting sqref="E185:E192 E1:E178 E202:E1048576">
    <cfRule type="duplicateValues" dxfId="239" priority="135"/>
  </conditionalFormatting>
  <conditionalFormatting sqref="B202:B1048576 B1:B178">
    <cfRule type="duplicateValues" dxfId="238" priority="134"/>
  </conditionalFormatting>
  <conditionalFormatting sqref="E128:E144">
    <cfRule type="duplicateValues" dxfId="237" priority="119482"/>
    <cfRule type="duplicateValues" dxfId="236" priority="119483"/>
  </conditionalFormatting>
  <conditionalFormatting sqref="B128:B144">
    <cfRule type="duplicateValues" dxfId="235" priority="119486"/>
  </conditionalFormatting>
  <conditionalFormatting sqref="E128:E144">
    <cfRule type="duplicateValues" dxfId="234" priority="119494"/>
  </conditionalFormatting>
  <conditionalFormatting sqref="B128:B144">
    <cfRule type="duplicateValues" dxfId="233" priority="119502"/>
    <cfRule type="duplicateValues" dxfId="232" priority="119503"/>
  </conditionalFormatting>
  <conditionalFormatting sqref="E145:E161">
    <cfRule type="duplicateValues" dxfId="231" priority="119538"/>
    <cfRule type="duplicateValues" dxfId="230" priority="119539"/>
  </conditionalFormatting>
  <conditionalFormatting sqref="B145:B161">
    <cfRule type="duplicateValues" dxfId="229" priority="119542"/>
  </conditionalFormatting>
  <conditionalFormatting sqref="E145:E161">
    <cfRule type="duplicateValues" dxfId="228" priority="119544"/>
  </conditionalFormatting>
  <conditionalFormatting sqref="B145:B161">
    <cfRule type="duplicateValues" dxfId="227" priority="119558"/>
    <cfRule type="duplicateValues" dxfId="226" priority="119559"/>
  </conditionalFormatting>
  <conditionalFormatting sqref="E179:E192">
    <cfRule type="duplicateValues" dxfId="225" priority="132"/>
    <cfRule type="duplicateValues" dxfId="224" priority="133"/>
  </conditionalFormatting>
  <conditionalFormatting sqref="B179:B184">
    <cfRule type="duplicateValues" dxfId="223" priority="131"/>
  </conditionalFormatting>
  <conditionalFormatting sqref="E179:E192">
    <cfRule type="duplicateValues" dxfId="222" priority="130"/>
  </conditionalFormatting>
  <conditionalFormatting sqref="E179:E192">
    <cfRule type="duplicateValues" dxfId="221" priority="127"/>
    <cfRule type="duplicateValues" dxfId="220" priority="129"/>
  </conditionalFormatting>
  <conditionalFormatting sqref="B179:B184">
    <cfRule type="duplicateValues" dxfId="219" priority="128"/>
  </conditionalFormatting>
  <conditionalFormatting sqref="E179:E192">
    <cfRule type="duplicateValues" dxfId="218" priority="126"/>
  </conditionalFormatting>
  <conditionalFormatting sqref="E179:E192">
    <cfRule type="duplicateValues" dxfId="217" priority="122"/>
    <cfRule type="duplicateValues" dxfId="216" priority="125"/>
  </conditionalFormatting>
  <conditionalFormatting sqref="B179:B184">
    <cfRule type="duplicateValues" dxfId="215" priority="123"/>
    <cfRule type="duplicateValues" dxfId="214" priority="124"/>
  </conditionalFormatting>
  <conditionalFormatting sqref="E179:E192">
    <cfRule type="duplicateValues" dxfId="213" priority="120"/>
    <cfRule type="duplicateValues" dxfId="212" priority="121"/>
  </conditionalFormatting>
  <conditionalFormatting sqref="B179:B184">
    <cfRule type="duplicateValues" dxfId="211" priority="119"/>
  </conditionalFormatting>
  <conditionalFormatting sqref="E179:E192">
    <cfRule type="duplicateValues" dxfId="210" priority="117"/>
    <cfRule type="duplicateValues" dxfId="209" priority="118"/>
  </conditionalFormatting>
  <conditionalFormatting sqref="B179:B184">
    <cfRule type="duplicateValues" dxfId="208" priority="116"/>
  </conditionalFormatting>
  <conditionalFormatting sqref="E179:E192">
    <cfRule type="duplicateValues" dxfId="207" priority="115"/>
  </conditionalFormatting>
  <conditionalFormatting sqref="E179:E192">
    <cfRule type="duplicateValues" dxfId="206" priority="114"/>
  </conditionalFormatting>
  <conditionalFormatting sqref="E179:E192">
    <cfRule type="duplicateValues" dxfId="205" priority="110"/>
    <cfRule type="duplicateValues" dxfId="204" priority="113"/>
  </conditionalFormatting>
  <conditionalFormatting sqref="B179:B184">
    <cfRule type="duplicateValues" dxfId="203" priority="111"/>
    <cfRule type="duplicateValues" dxfId="202" priority="112"/>
  </conditionalFormatting>
  <conditionalFormatting sqref="E179:E192">
    <cfRule type="duplicateValues" dxfId="201" priority="107"/>
    <cfRule type="duplicateValues" dxfId="200" priority="109"/>
  </conditionalFormatting>
  <conditionalFormatting sqref="B179:B184">
    <cfRule type="duplicateValues" dxfId="199" priority="106"/>
    <cfRule type="duplicateValues" dxfId="198" priority="108"/>
  </conditionalFormatting>
  <conditionalFormatting sqref="E179:E192">
    <cfRule type="duplicateValues" dxfId="197" priority="105"/>
  </conditionalFormatting>
  <conditionalFormatting sqref="B179:B184">
    <cfRule type="duplicateValues" dxfId="196" priority="104"/>
  </conditionalFormatting>
  <conditionalFormatting sqref="E1:E192 E202:E1048576">
    <cfRule type="duplicateValues" dxfId="195" priority="103"/>
  </conditionalFormatting>
  <conditionalFormatting sqref="B1:B184 B202:B1048576">
    <cfRule type="duplicateValues" dxfId="194" priority="102"/>
  </conditionalFormatting>
  <conditionalFormatting sqref="B185:B192">
    <cfRule type="duplicateValues" dxfId="193" priority="101"/>
  </conditionalFormatting>
  <conditionalFormatting sqref="B185:B192">
    <cfRule type="duplicateValues" dxfId="192" priority="100"/>
  </conditionalFormatting>
  <conditionalFormatting sqref="B185:B192">
    <cfRule type="duplicateValues" dxfId="191" priority="98"/>
    <cfRule type="duplicateValues" dxfId="190" priority="99"/>
  </conditionalFormatting>
  <conditionalFormatting sqref="B185:B192">
    <cfRule type="duplicateValues" dxfId="189" priority="97"/>
  </conditionalFormatting>
  <conditionalFormatting sqref="B185:B192">
    <cfRule type="duplicateValues" dxfId="188" priority="96"/>
  </conditionalFormatting>
  <conditionalFormatting sqref="B185:B192">
    <cfRule type="duplicateValues" dxfId="187" priority="94"/>
    <cfRule type="duplicateValues" dxfId="186" priority="95"/>
  </conditionalFormatting>
  <conditionalFormatting sqref="B185:B192">
    <cfRule type="duplicateValues" dxfId="185" priority="92"/>
    <cfRule type="duplicateValues" dxfId="184" priority="93"/>
  </conditionalFormatting>
  <conditionalFormatting sqref="B185:B192">
    <cfRule type="duplicateValues" dxfId="183" priority="91"/>
  </conditionalFormatting>
  <conditionalFormatting sqref="B185:B192">
    <cfRule type="duplicateValues" dxfId="182" priority="90"/>
  </conditionalFormatting>
  <conditionalFormatting sqref="B1:B192 B202:B1048576">
    <cfRule type="duplicateValues" dxfId="181" priority="89"/>
  </conditionalFormatting>
  <conditionalFormatting sqref="E193:E196">
    <cfRule type="duplicateValues" dxfId="87" priority="87"/>
    <cfRule type="duplicateValues" dxfId="86" priority="88"/>
  </conditionalFormatting>
  <conditionalFormatting sqref="E193:E196">
    <cfRule type="duplicateValues" dxfId="85" priority="86"/>
  </conditionalFormatting>
  <conditionalFormatting sqref="E193:E196">
    <cfRule type="duplicateValues" dxfId="84" priority="84"/>
    <cfRule type="duplicateValues" dxfId="83" priority="85"/>
  </conditionalFormatting>
  <conditionalFormatting sqref="E193:E196">
    <cfRule type="duplicateValues" dxfId="82" priority="83"/>
  </conditionalFormatting>
  <conditionalFormatting sqref="E193:E196">
    <cfRule type="duplicateValues" dxfId="81" priority="81"/>
    <cfRule type="duplicateValues" dxfId="80" priority="82"/>
  </conditionalFormatting>
  <conditionalFormatting sqref="E193:E196">
    <cfRule type="duplicateValues" dxfId="79" priority="79"/>
    <cfRule type="duplicateValues" dxfId="78" priority="80"/>
  </conditionalFormatting>
  <conditionalFormatting sqref="E193:E196">
    <cfRule type="duplicateValues" dxfId="77" priority="78"/>
  </conditionalFormatting>
  <conditionalFormatting sqref="E193:E196">
    <cfRule type="duplicateValues" dxfId="76" priority="76"/>
    <cfRule type="duplicateValues" dxfId="75" priority="77"/>
  </conditionalFormatting>
  <conditionalFormatting sqref="E193:E196">
    <cfRule type="duplicateValues" dxfId="74" priority="75"/>
  </conditionalFormatting>
  <conditionalFormatting sqref="E193:E196">
    <cfRule type="duplicateValues" dxfId="73" priority="73"/>
    <cfRule type="duplicateValues" dxfId="72" priority="74"/>
  </conditionalFormatting>
  <conditionalFormatting sqref="E193:E196">
    <cfRule type="duplicateValues" dxfId="71" priority="72"/>
  </conditionalFormatting>
  <conditionalFormatting sqref="E193:E196">
    <cfRule type="duplicateValues" dxfId="70" priority="70"/>
    <cfRule type="duplicateValues" dxfId="69" priority="71"/>
  </conditionalFormatting>
  <conditionalFormatting sqref="E193:E196">
    <cfRule type="duplicateValues" dxfId="68" priority="68"/>
    <cfRule type="duplicateValues" dxfId="67" priority="69"/>
  </conditionalFormatting>
  <conditionalFormatting sqref="E193:E196">
    <cfRule type="duplicateValues" dxfId="66" priority="66"/>
    <cfRule type="duplicateValues" dxfId="65" priority="67"/>
  </conditionalFormatting>
  <conditionalFormatting sqref="E193:E196">
    <cfRule type="duplicateValues" dxfId="64" priority="65"/>
  </conditionalFormatting>
  <conditionalFormatting sqref="E193:E196">
    <cfRule type="duplicateValues" dxfId="63" priority="64"/>
  </conditionalFormatting>
  <conditionalFormatting sqref="E193:E196">
    <cfRule type="duplicateValues" dxfId="62" priority="62"/>
    <cfRule type="duplicateValues" dxfId="61" priority="63"/>
  </conditionalFormatting>
  <conditionalFormatting sqref="E193:E196">
    <cfRule type="duplicateValues" dxfId="60" priority="60"/>
    <cfRule type="duplicateValues" dxfId="59" priority="61"/>
  </conditionalFormatting>
  <conditionalFormatting sqref="E193:E196">
    <cfRule type="duplicateValues" dxfId="58" priority="59"/>
  </conditionalFormatting>
  <conditionalFormatting sqref="E193:E196">
    <cfRule type="duplicateValues" dxfId="57" priority="58"/>
  </conditionalFormatting>
  <conditionalFormatting sqref="B193:B196">
    <cfRule type="duplicateValues" dxfId="56" priority="57"/>
  </conditionalFormatting>
  <conditionalFormatting sqref="B193:B196">
    <cfRule type="duplicateValues" dxfId="55" priority="56"/>
  </conditionalFormatting>
  <conditionalFormatting sqref="B193:B196">
    <cfRule type="duplicateValues" dxfId="54" priority="54"/>
    <cfRule type="duplicateValues" dxfId="53" priority="55"/>
  </conditionalFormatting>
  <conditionalFormatting sqref="B193:B196">
    <cfRule type="duplicateValues" dxfId="52" priority="53"/>
  </conditionalFormatting>
  <conditionalFormatting sqref="B193:B196">
    <cfRule type="duplicateValues" dxfId="51" priority="52"/>
  </conditionalFormatting>
  <conditionalFormatting sqref="B193:B196">
    <cfRule type="duplicateValues" dxfId="50" priority="50"/>
    <cfRule type="duplicateValues" dxfId="49" priority="51"/>
  </conditionalFormatting>
  <conditionalFormatting sqref="B193:B196">
    <cfRule type="duplicateValues" dxfId="48" priority="48"/>
    <cfRule type="duplicateValues" dxfId="47" priority="49"/>
  </conditionalFormatting>
  <conditionalFormatting sqref="B193:B196">
    <cfRule type="duplicateValues" dxfId="46" priority="47"/>
  </conditionalFormatting>
  <conditionalFormatting sqref="B193:B196">
    <cfRule type="duplicateValues" dxfId="45" priority="46"/>
  </conditionalFormatting>
  <conditionalFormatting sqref="B193:B196">
    <cfRule type="duplicateValues" dxfId="44" priority="45"/>
  </conditionalFormatting>
  <conditionalFormatting sqref="E197:E201">
    <cfRule type="duplicateValues" dxfId="43" priority="43"/>
    <cfRule type="duplicateValues" dxfId="42" priority="44"/>
  </conditionalFormatting>
  <conditionalFormatting sqref="E197:E201">
    <cfRule type="duplicateValues" dxfId="41" priority="42"/>
  </conditionalFormatting>
  <conditionalFormatting sqref="E197:E201">
    <cfRule type="duplicateValues" dxfId="40" priority="40"/>
    <cfRule type="duplicateValues" dxfId="39" priority="41"/>
  </conditionalFormatting>
  <conditionalFormatting sqref="E197:E201">
    <cfRule type="duplicateValues" dxfId="38" priority="39"/>
  </conditionalFormatting>
  <conditionalFormatting sqref="E197:E201">
    <cfRule type="duplicateValues" dxfId="37" priority="37"/>
    <cfRule type="duplicateValues" dxfId="36" priority="38"/>
  </conditionalFormatting>
  <conditionalFormatting sqref="E197:E201">
    <cfRule type="duplicateValues" dxfId="35" priority="35"/>
    <cfRule type="duplicateValues" dxfId="34" priority="36"/>
  </conditionalFormatting>
  <conditionalFormatting sqref="E197:E201">
    <cfRule type="duplicateValues" dxfId="33" priority="34"/>
  </conditionalFormatting>
  <conditionalFormatting sqref="E197:E201">
    <cfRule type="duplicateValues" dxfId="32" priority="32"/>
    <cfRule type="duplicateValues" dxfId="31" priority="33"/>
  </conditionalFormatting>
  <conditionalFormatting sqref="E197:E201">
    <cfRule type="duplicateValues" dxfId="30" priority="31"/>
  </conditionalFormatting>
  <conditionalFormatting sqref="E197:E201">
    <cfRule type="duplicateValues" dxfId="29" priority="29"/>
    <cfRule type="duplicateValues" dxfId="28" priority="30"/>
  </conditionalFormatting>
  <conditionalFormatting sqref="E197:E201">
    <cfRule type="duplicateValues" dxfId="27" priority="28"/>
  </conditionalFormatting>
  <conditionalFormatting sqref="E197:E201">
    <cfRule type="duplicateValues" dxfId="26" priority="26"/>
    <cfRule type="duplicateValues" dxfId="25" priority="27"/>
  </conditionalFormatting>
  <conditionalFormatting sqref="E197:E201">
    <cfRule type="duplicateValues" dxfId="24" priority="24"/>
    <cfRule type="duplicateValues" dxfId="23" priority="25"/>
  </conditionalFormatting>
  <conditionalFormatting sqref="E197:E201">
    <cfRule type="duplicateValues" dxfId="22" priority="22"/>
    <cfRule type="duplicateValues" dxfId="21" priority="23"/>
  </conditionalFormatting>
  <conditionalFormatting sqref="E197:E201">
    <cfRule type="duplicateValues" dxfId="20" priority="21"/>
  </conditionalFormatting>
  <conditionalFormatting sqref="E197:E201">
    <cfRule type="duplicateValues" dxfId="19" priority="20"/>
  </conditionalFormatting>
  <conditionalFormatting sqref="E197:E201">
    <cfRule type="duplicateValues" dxfId="18" priority="18"/>
    <cfRule type="duplicateValues" dxfId="17" priority="19"/>
  </conditionalFormatting>
  <conditionalFormatting sqref="E197:E201">
    <cfRule type="duplicateValues" dxfId="16" priority="16"/>
    <cfRule type="duplicateValues" dxfId="15" priority="17"/>
  </conditionalFormatting>
  <conditionalFormatting sqref="E197:E201">
    <cfRule type="duplicateValues" dxfId="14" priority="15"/>
  </conditionalFormatting>
  <conditionalFormatting sqref="E197:E201">
    <cfRule type="duplicateValues" dxfId="13" priority="14"/>
  </conditionalFormatting>
  <conditionalFormatting sqref="B197:B201">
    <cfRule type="duplicateValues" dxfId="12" priority="13"/>
  </conditionalFormatting>
  <conditionalFormatting sqref="B197:B201">
    <cfRule type="duplicateValues" dxfId="11" priority="12"/>
  </conditionalFormatting>
  <conditionalFormatting sqref="B197:B201">
    <cfRule type="duplicateValues" dxfId="10" priority="10"/>
    <cfRule type="duplicateValues" dxfId="9" priority="11"/>
  </conditionalFormatting>
  <conditionalFormatting sqref="B197:B201">
    <cfRule type="duplicateValues" dxfId="8" priority="9"/>
  </conditionalFormatting>
  <conditionalFormatting sqref="B197:B201">
    <cfRule type="duplicateValues" dxfId="7" priority="8"/>
  </conditionalFormatting>
  <conditionalFormatting sqref="B197:B201">
    <cfRule type="duplicateValues" dxfId="6" priority="6"/>
    <cfRule type="duplicateValues" dxfId="5" priority="7"/>
  </conditionalFormatting>
  <conditionalFormatting sqref="B197:B201">
    <cfRule type="duplicateValues" dxfId="4" priority="4"/>
    <cfRule type="duplicateValues" dxfId="3" priority="5"/>
  </conditionalFormatting>
  <conditionalFormatting sqref="B197:B201">
    <cfRule type="duplicateValues" dxfId="2" priority="3"/>
  </conditionalFormatting>
  <conditionalFormatting sqref="B197:B201">
    <cfRule type="duplicateValues" dxfId="1" priority="2"/>
  </conditionalFormatting>
  <conditionalFormatting sqref="B197:B201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22" zoomScale="85" zoomScaleNormal="85" workbookViewId="0">
      <selection activeCell="E140" sqref="E140"/>
    </sheetView>
  </sheetViews>
  <sheetFormatPr baseColWidth="10" defaultColWidth="52.7109375" defaultRowHeight="15" x14ac:dyDescent="0.25"/>
  <cols>
    <col min="1" max="1" width="52.7109375" style="98"/>
    <col min="2" max="2" width="20.42578125" style="105" customWidth="1"/>
    <col min="3" max="3" width="52.7109375" style="98"/>
    <col min="4" max="4" width="39.28515625" style="98" bestFit="1" customWidth="1"/>
    <col min="5" max="5" width="24.28515625" style="98" customWidth="1"/>
    <col min="6" max="16384" width="52.7109375" style="98"/>
  </cols>
  <sheetData>
    <row r="1" spans="1:5" ht="22.5" x14ac:dyDescent="0.25">
      <c r="A1" s="147" t="s">
        <v>2158</v>
      </c>
      <c r="B1" s="148"/>
      <c r="C1" s="148"/>
      <c r="D1" s="148"/>
      <c r="E1" s="149"/>
    </row>
    <row r="2" spans="1:5" ht="25.5" x14ac:dyDescent="0.25">
      <c r="A2" s="153" t="s">
        <v>2474</v>
      </c>
      <c r="B2" s="154"/>
      <c r="C2" s="154"/>
      <c r="D2" s="154"/>
      <c r="E2" s="155"/>
    </row>
    <row r="3" spans="1:5" ht="18" x14ac:dyDescent="0.25">
      <c r="B3" s="99"/>
      <c r="C3" s="99"/>
      <c r="D3" s="99"/>
      <c r="E3" s="112"/>
    </row>
    <row r="4" spans="1:5" ht="18.75" thickBot="1" x14ac:dyDescent="0.3">
      <c r="A4" s="110" t="s">
        <v>2423</v>
      </c>
      <c r="B4" s="118">
        <v>44271.708333333336</v>
      </c>
      <c r="C4" s="99"/>
      <c r="D4" s="99"/>
      <c r="E4" s="113"/>
    </row>
    <row r="5" spans="1:5" ht="18.75" thickBot="1" x14ac:dyDescent="0.3">
      <c r="A5" s="110" t="s">
        <v>2424</v>
      </c>
      <c r="B5" s="118">
        <v>44272.25</v>
      </c>
      <c r="C5" s="111"/>
      <c r="D5" s="99"/>
      <c r="E5" s="113"/>
    </row>
    <row r="6" spans="1:5" ht="18" x14ac:dyDescent="0.25">
      <c r="B6" s="99"/>
      <c r="C6" s="99"/>
      <c r="D6" s="99"/>
      <c r="E6" s="115"/>
    </row>
    <row r="7" spans="1:5" ht="18" x14ac:dyDescent="0.25">
      <c r="A7" s="150" t="s">
        <v>2425</v>
      </c>
      <c r="B7" s="151"/>
      <c r="C7" s="151"/>
      <c r="D7" s="151"/>
      <c r="E7" s="152"/>
    </row>
    <row r="8" spans="1:5" ht="18" x14ac:dyDescent="0.25">
      <c r="A8" s="100" t="s">
        <v>15</v>
      </c>
      <c r="B8" s="101" t="s">
        <v>2426</v>
      </c>
      <c r="C8" s="100" t="s">
        <v>46</v>
      </c>
      <c r="D8" s="114" t="s">
        <v>2432</v>
      </c>
      <c r="E8" s="114" t="s">
        <v>2427</v>
      </c>
    </row>
    <row r="9" spans="1:5" ht="18" x14ac:dyDescent="0.25">
      <c r="A9" s="106" t="str">
        <f>VLOOKUP(B9,'[1]LISTADO ATM'!$A$2:$C$820,3,0)</f>
        <v>ESTE</v>
      </c>
      <c r="B9" s="119">
        <v>268</v>
      </c>
      <c r="C9" s="119" t="str">
        <f>VLOOKUP(B9,'[1]LISTADO ATM'!$A$2:$B$820,2,0)</f>
        <v xml:space="preserve">ATM Autobanco La Altagracia (Higuey) </v>
      </c>
      <c r="D9" s="129" t="s">
        <v>2519</v>
      </c>
      <c r="E9" s="120">
        <v>335823716</v>
      </c>
    </row>
    <row r="10" spans="1:5" ht="18" x14ac:dyDescent="0.25">
      <c r="A10" s="106" t="str">
        <f>VLOOKUP(B10,'[1]LISTADO ATM'!$A$2:$C$820,3,0)</f>
        <v>NORTE</v>
      </c>
      <c r="B10" s="119">
        <v>151</v>
      </c>
      <c r="C10" s="119" t="str">
        <f>VLOOKUP(B10,'[1]LISTADO ATM'!$A$2:$B$820,2,0)</f>
        <v xml:space="preserve">ATM Oficina Nagua </v>
      </c>
      <c r="D10" s="129" t="s">
        <v>2519</v>
      </c>
      <c r="E10" s="120">
        <v>335823937</v>
      </c>
    </row>
    <row r="11" spans="1:5" ht="18" x14ac:dyDescent="0.25">
      <c r="A11" s="106" t="str">
        <f>VLOOKUP(B11,'[1]LISTADO ATM'!$A$2:$C$820,3,0)</f>
        <v>DISTRITO NACIONAL</v>
      </c>
      <c r="B11" s="119">
        <v>813</v>
      </c>
      <c r="C11" s="119" t="str">
        <f>VLOOKUP(B11,'[1]LISTADO ATM'!$A$2:$B$820,2,0)</f>
        <v>ATM Occidental Mall</v>
      </c>
      <c r="D11" s="129" t="s">
        <v>2519</v>
      </c>
      <c r="E11" s="120">
        <v>335823795</v>
      </c>
    </row>
    <row r="12" spans="1:5" ht="18" x14ac:dyDescent="0.25">
      <c r="A12" s="106" t="str">
        <f>VLOOKUP(B12,'[1]LISTADO ATM'!$A$2:$C$820,3,0)</f>
        <v>SUR</v>
      </c>
      <c r="B12" s="119">
        <v>616</v>
      </c>
      <c r="C12" s="119" t="str">
        <f>VLOOKUP(B12,'[1]LISTADO ATM'!$A$2:$B$820,2,0)</f>
        <v xml:space="preserve">ATM 5ta. Brigada Barahona </v>
      </c>
      <c r="D12" s="129" t="s">
        <v>2519</v>
      </c>
      <c r="E12" s="120">
        <v>335824134</v>
      </c>
    </row>
    <row r="13" spans="1:5" ht="18" x14ac:dyDescent="0.25">
      <c r="A13" s="106" t="str">
        <f>VLOOKUP(B13,'[1]LISTADO ATM'!$A$2:$C$820,3,0)</f>
        <v>DISTRITO NACIONAL</v>
      </c>
      <c r="B13" s="119">
        <v>194</v>
      </c>
      <c r="C13" s="119" t="str">
        <f>VLOOKUP(B13,'[1]LISTADO ATM'!$A$2:$B$820,2,0)</f>
        <v xml:space="preserve">ATM UNP Pantoja </v>
      </c>
      <c r="D13" s="129" t="s">
        <v>2519</v>
      </c>
      <c r="E13" s="120">
        <v>335824150</v>
      </c>
    </row>
    <row r="14" spans="1:5" ht="18" x14ac:dyDescent="0.25">
      <c r="A14" s="106" t="str">
        <f>VLOOKUP(B14,'[1]LISTADO ATM'!$A$2:$C$820,3,0)</f>
        <v>DISTRITO NACIONAL</v>
      </c>
      <c r="B14" s="119">
        <v>659</v>
      </c>
      <c r="C14" s="119" t="str">
        <f>VLOOKUP(B14,'[1]LISTADO ATM'!$A$2:$B$820,2,0)</f>
        <v>ATM Down Town Center</v>
      </c>
      <c r="D14" s="129" t="s">
        <v>2519</v>
      </c>
      <c r="E14" s="120" t="s">
        <v>2520</v>
      </c>
    </row>
    <row r="15" spans="1:5" ht="18" x14ac:dyDescent="0.25">
      <c r="A15" s="106" t="str">
        <f>VLOOKUP(B15,'[1]LISTADO ATM'!$A$2:$C$820,3,0)</f>
        <v>DISTRITO NACIONAL</v>
      </c>
      <c r="B15" s="119">
        <v>745</v>
      </c>
      <c r="C15" s="119" t="str">
        <f>VLOOKUP(B15,'[1]LISTADO ATM'!$A$2:$B$820,2,0)</f>
        <v xml:space="preserve">ATM Oficina Ave. Duarte </v>
      </c>
      <c r="D15" s="129" t="s">
        <v>2519</v>
      </c>
      <c r="E15" s="120">
        <v>335823695</v>
      </c>
    </row>
    <row r="16" spans="1:5" ht="18" x14ac:dyDescent="0.25">
      <c r="A16" s="106" t="str">
        <f>VLOOKUP(B16,'[1]LISTADO ATM'!$A$2:$C$820,3,0)</f>
        <v>ESTE</v>
      </c>
      <c r="B16" s="119">
        <v>612</v>
      </c>
      <c r="C16" s="119" t="str">
        <f>VLOOKUP(B16,'[1]LISTADO ATM'!$A$2:$B$820,2,0)</f>
        <v xml:space="preserve">ATM Plaza Orense (La Romana) </v>
      </c>
      <c r="D16" s="129" t="s">
        <v>2519</v>
      </c>
      <c r="E16" s="120">
        <v>335824127</v>
      </c>
    </row>
    <row r="17" spans="1:5" ht="18" x14ac:dyDescent="0.25">
      <c r="A17" s="106" t="str">
        <f>VLOOKUP(B17,'[1]LISTADO ATM'!$A$2:$C$820,3,0)</f>
        <v>NORTE</v>
      </c>
      <c r="B17" s="119">
        <v>950</v>
      </c>
      <c r="C17" s="119" t="str">
        <f>VLOOKUP(B17,'[1]LISTADO ATM'!$A$2:$B$820,2,0)</f>
        <v xml:space="preserve">ATM Oficina Monterrico </v>
      </c>
      <c r="D17" s="129" t="s">
        <v>2519</v>
      </c>
      <c r="E17" s="120">
        <v>335824090</v>
      </c>
    </row>
    <row r="18" spans="1:5" ht="18" x14ac:dyDescent="0.25">
      <c r="A18" s="106" t="str">
        <f>VLOOKUP(B18,'[1]LISTADO ATM'!$A$2:$C$820,3,0)</f>
        <v>NORTE</v>
      </c>
      <c r="B18" s="119">
        <v>687</v>
      </c>
      <c r="C18" s="119" t="str">
        <f>VLOOKUP(B18,'[1]LISTADO ATM'!$A$2:$B$820,2,0)</f>
        <v>ATM Oficina Monterrico II</v>
      </c>
      <c r="D18" s="129" t="s">
        <v>2519</v>
      </c>
      <c r="E18" s="120">
        <v>335824125</v>
      </c>
    </row>
    <row r="19" spans="1:5" ht="18" x14ac:dyDescent="0.25">
      <c r="A19" s="106" t="str">
        <f>VLOOKUP(B19,'[1]LISTADO ATM'!$A$2:$C$820,3,0)</f>
        <v>ESTE</v>
      </c>
      <c r="B19" s="119">
        <v>843</v>
      </c>
      <c r="C19" s="119" t="str">
        <f>VLOOKUP(B19,'[1]LISTADO ATM'!$A$2:$B$820,2,0)</f>
        <v xml:space="preserve">ATM Oficina Romana Centro </v>
      </c>
      <c r="D19" s="129" t="s">
        <v>2519</v>
      </c>
      <c r="E19" s="120">
        <v>335823712</v>
      </c>
    </row>
    <row r="20" spans="1:5" ht="18" x14ac:dyDescent="0.25">
      <c r="A20" s="106" t="str">
        <f>VLOOKUP(B20,'[1]LISTADO ATM'!$A$2:$C$820,3,0)</f>
        <v>DISTRITO NACIONAL</v>
      </c>
      <c r="B20" s="119">
        <v>26</v>
      </c>
      <c r="C20" s="119" t="str">
        <f>VLOOKUP(B20,'[1]LISTADO ATM'!$A$2:$B$820,2,0)</f>
        <v>ATM S/M Jumbo San Isidro</v>
      </c>
      <c r="D20" s="129" t="s">
        <v>2519</v>
      </c>
      <c r="E20" s="120" t="s">
        <v>2521</v>
      </c>
    </row>
    <row r="21" spans="1:5" ht="18" x14ac:dyDescent="0.25">
      <c r="A21" s="106" t="str">
        <f>VLOOKUP(B21,'[1]LISTADO ATM'!$A$2:$C$820,3,0)</f>
        <v>NORTE</v>
      </c>
      <c r="B21" s="119">
        <v>283</v>
      </c>
      <c r="C21" s="119" t="str">
        <f>VLOOKUP(B21,'[1]LISTADO ATM'!$A$2:$B$820,2,0)</f>
        <v xml:space="preserve">ATM Oficina Nibaje </v>
      </c>
      <c r="D21" s="129" t="s">
        <v>2519</v>
      </c>
      <c r="E21" s="120">
        <v>335823772</v>
      </c>
    </row>
    <row r="22" spans="1:5" ht="18" x14ac:dyDescent="0.25">
      <c r="A22" s="106" t="str">
        <f>VLOOKUP(B22,'[1]LISTADO ATM'!$A$2:$C$820,3,0)</f>
        <v>ESTE</v>
      </c>
      <c r="B22" s="119">
        <v>386</v>
      </c>
      <c r="C22" s="119" t="str">
        <f>VLOOKUP(B22,'[1]LISTADO ATM'!$A$2:$B$820,2,0)</f>
        <v xml:space="preserve">ATM Plaza Verón II </v>
      </c>
      <c r="D22" s="129" t="s">
        <v>2519</v>
      </c>
      <c r="E22" s="120">
        <v>335823788</v>
      </c>
    </row>
    <row r="23" spans="1:5" ht="18" x14ac:dyDescent="0.25">
      <c r="A23" s="106" t="str">
        <f>VLOOKUP(B23,'[1]LISTADO ATM'!$A$2:$C$820,3,0)</f>
        <v>DISTRITO NACIONAL</v>
      </c>
      <c r="B23" s="119">
        <v>701</v>
      </c>
      <c r="C23" s="119" t="str">
        <f>VLOOKUP(B23,'[1]LISTADO ATM'!$A$2:$B$820,2,0)</f>
        <v>ATM Autoservicio Los Alcarrizos</v>
      </c>
      <c r="D23" s="129" t="s">
        <v>2519</v>
      </c>
      <c r="E23" s="120">
        <v>335823609</v>
      </c>
    </row>
    <row r="24" spans="1:5" ht="18" x14ac:dyDescent="0.25">
      <c r="A24" s="106" t="str">
        <f>VLOOKUP(B24,'[1]LISTADO ATM'!$A$2:$C$820,3,0)</f>
        <v>ESTE</v>
      </c>
      <c r="B24" s="119">
        <v>838</v>
      </c>
      <c r="C24" s="119" t="str">
        <f>VLOOKUP(B24,'[1]LISTADO ATM'!$A$2:$B$820,2,0)</f>
        <v xml:space="preserve">ATM UNP Consuelo </v>
      </c>
      <c r="D24" s="129" t="s">
        <v>2519</v>
      </c>
      <c r="E24" s="120">
        <v>335823989</v>
      </c>
    </row>
    <row r="25" spans="1:5" ht="18" x14ac:dyDescent="0.25">
      <c r="A25" s="106" t="str">
        <f>VLOOKUP(B25,'[1]LISTADO ATM'!$A$2:$C$820,3,0)</f>
        <v>DISTRITO NACIONAL</v>
      </c>
      <c r="B25" s="119">
        <v>755</v>
      </c>
      <c r="C25" s="119" t="str">
        <f>VLOOKUP(B25,'[1]LISTADO ATM'!$A$2:$B$820,2,0)</f>
        <v xml:space="preserve">ATM Oficina Galería del Este (Plaza) </v>
      </c>
      <c r="D25" s="129" t="s">
        <v>2519</v>
      </c>
      <c r="E25" s="120">
        <v>335823996</v>
      </c>
    </row>
    <row r="26" spans="1:5" ht="18" x14ac:dyDescent="0.25">
      <c r="A26" s="106" t="str">
        <f>VLOOKUP(B26,'[1]LISTADO ATM'!$A$2:$C$820,3,0)</f>
        <v>DISTRITO NACIONAL</v>
      </c>
      <c r="B26" s="119">
        <v>958</v>
      </c>
      <c r="C26" s="119" t="str">
        <f>VLOOKUP(B26,'[1]LISTADO ATM'!$A$2:$B$820,2,0)</f>
        <v xml:space="preserve">ATM Olé Aut. San Isidro </v>
      </c>
      <c r="D26" s="129" t="s">
        <v>2519</v>
      </c>
      <c r="E26" s="120">
        <v>335824032</v>
      </c>
    </row>
    <row r="27" spans="1:5" ht="18" x14ac:dyDescent="0.25">
      <c r="A27" s="106" t="str">
        <f>VLOOKUP(B27,'[1]LISTADO ATM'!$A$2:$C$820,3,0)</f>
        <v>DISTRITO NACIONAL</v>
      </c>
      <c r="B27" s="119">
        <v>889</v>
      </c>
      <c r="C27" s="119" t="str">
        <f>VLOOKUP(B27,'[1]LISTADO ATM'!$A$2:$B$820,2,0)</f>
        <v>ATM Oficina Plaza Lama Máximo Gómez II</v>
      </c>
      <c r="D27" s="129" t="s">
        <v>2519</v>
      </c>
      <c r="E27" s="120">
        <v>335824147</v>
      </c>
    </row>
    <row r="28" spans="1:5" ht="18" x14ac:dyDescent="0.25">
      <c r="A28" s="106" t="str">
        <f>VLOOKUP(B28,'[1]LISTADO ATM'!$A$2:$C$820,3,0)</f>
        <v>DISTRITO NACIONAL</v>
      </c>
      <c r="B28" s="119">
        <v>394</v>
      </c>
      <c r="C28" s="119" t="str">
        <f>VLOOKUP(B28,'[1]LISTADO ATM'!$A$2:$B$820,2,0)</f>
        <v xml:space="preserve">ATM Multicentro La Sirena Luperón </v>
      </c>
      <c r="D28" s="129" t="s">
        <v>2519</v>
      </c>
      <c r="E28" s="120">
        <v>335824149</v>
      </c>
    </row>
    <row r="29" spans="1:5" ht="18" x14ac:dyDescent="0.25">
      <c r="A29" s="106" t="str">
        <f>VLOOKUP(B29,'[1]LISTADO ATM'!$A$2:$C$820,3,0)</f>
        <v>SUR</v>
      </c>
      <c r="B29" s="119">
        <v>249</v>
      </c>
      <c r="C29" s="119" t="str">
        <f>VLOOKUP(B29,'[1]LISTADO ATM'!$A$2:$B$820,2,0)</f>
        <v xml:space="preserve">ATM Banco Agrícola Neiba </v>
      </c>
      <c r="D29" s="129" t="s">
        <v>2519</v>
      </c>
      <c r="E29" s="120">
        <v>335824151</v>
      </c>
    </row>
    <row r="30" spans="1:5" ht="18" x14ac:dyDescent="0.25">
      <c r="A30" s="106" t="str">
        <f>VLOOKUP(B30,'[1]LISTADO ATM'!$A$2:$C$820,3,0)</f>
        <v>ESTE</v>
      </c>
      <c r="B30" s="119">
        <v>651</v>
      </c>
      <c r="C30" s="119" t="str">
        <f>VLOOKUP(B30,'[1]LISTADO ATM'!$A$2:$B$820,2,0)</f>
        <v>ATM Eco Petroleo Romana</v>
      </c>
      <c r="D30" s="129" t="s">
        <v>2519</v>
      </c>
      <c r="E30" s="120">
        <v>335824171</v>
      </c>
    </row>
    <row r="31" spans="1:5" ht="18" x14ac:dyDescent="0.25">
      <c r="A31" s="106" t="str">
        <f>VLOOKUP(B31,'[1]LISTADO ATM'!$A$2:$C$820,3,0)</f>
        <v>DISTRITO NACIONAL</v>
      </c>
      <c r="B31" s="119">
        <v>539</v>
      </c>
      <c r="C31" s="119" t="str">
        <f>VLOOKUP(B31,'[1]LISTADO ATM'!$A$2:$B$820,2,0)</f>
        <v>ATM S/M La Cadena Los Proceres</v>
      </c>
      <c r="D31" s="129" t="s">
        <v>2519</v>
      </c>
      <c r="E31" s="120">
        <v>335824599</v>
      </c>
    </row>
    <row r="32" spans="1:5" ht="18" x14ac:dyDescent="0.25">
      <c r="A32" s="106" t="str">
        <f>VLOOKUP(B32,'[1]LISTADO ATM'!$A$2:$C$820,3,0)</f>
        <v>NORTE</v>
      </c>
      <c r="B32" s="119">
        <v>405</v>
      </c>
      <c r="C32" s="119" t="str">
        <f>VLOOKUP(B32,'[1]LISTADO ATM'!$A$2:$B$820,2,0)</f>
        <v xml:space="preserve">ATM UNP Loma de Cabrera </v>
      </c>
      <c r="D32" s="129" t="s">
        <v>2519</v>
      </c>
      <c r="E32" s="120">
        <v>335824610</v>
      </c>
    </row>
    <row r="33" spans="1:5" ht="18" x14ac:dyDescent="0.25">
      <c r="A33" s="106" t="str">
        <f>VLOOKUP(B33,'[1]LISTADO ATM'!$A$2:$C$820,3,0)</f>
        <v>DISTRITO NACIONAL</v>
      </c>
      <c r="B33" s="119">
        <v>298</v>
      </c>
      <c r="C33" s="119" t="str">
        <f>VLOOKUP(B33,'[1]LISTADO ATM'!$A$2:$B$820,2,0)</f>
        <v xml:space="preserve">ATM S/M Aprezio Engombe </v>
      </c>
      <c r="D33" s="129" t="s">
        <v>2519</v>
      </c>
      <c r="E33" s="120">
        <v>335824635</v>
      </c>
    </row>
    <row r="34" spans="1:5" ht="18" x14ac:dyDescent="0.25">
      <c r="A34" s="106" t="str">
        <f>VLOOKUP(B34,'[1]LISTADO ATM'!$A$2:$C$820,3,0)</f>
        <v>NORTE</v>
      </c>
      <c r="B34" s="119">
        <v>198</v>
      </c>
      <c r="C34" s="119" t="str">
        <f>VLOOKUP(B34,'[1]LISTADO ATM'!$A$2:$B$820,2,0)</f>
        <v xml:space="preserve">ATM Almacenes El Encanto  (Santiago) </v>
      </c>
      <c r="D34" s="129" t="s">
        <v>2519</v>
      </c>
      <c r="E34" s="120">
        <v>335824651</v>
      </c>
    </row>
    <row r="35" spans="1:5" ht="18" x14ac:dyDescent="0.25">
      <c r="A35" s="106" t="str">
        <f>VLOOKUP(B35,'[1]LISTADO ATM'!$A$2:$C$820,3,0)</f>
        <v>DISTRITO NACIONAL</v>
      </c>
      <c r="B35" s="119">
        <v>600</v>
      </c>
      <c r="C35" s="119" t="str">
        <f>VLOOKUP(B35,'[1]LISTADO ATM'!$A$2:$B$820,2,0)</f>
        <v>ATM S/M Bravo Hipica</v>
      </c>
      <c r="D35" s="129" t="s">
        <v>2519</v>
      </c>
      <c r="E35" s="120">
        <v>335822717</v>
      </c>
    </row>
    <row r="36" spans="1:5" ht="18" x14ac:dyDescent="0.25">
      <c r="A36" s="106" t="str">
        <f>VLOOKUP(B36,'[1]LISTADO ATM'!$A$2:$C$820,3,0)</f>
        <v>NORTE</v>
      </c>
      <c r="B36" s="119">
        <v>747</v>
      </c>
      <c r="C36" s="119" t="str">
        <f>VLOOKUP(B36,'[1]LISTADO ATM'!$A$2:$B$820,2,0)</f>
        <v xml:space="preserve">ATM Club BR (Santiago) </v>
      </c>
      <c r="D36" s="129" t="s">
        <v>2519</v>
      </c>
      <c r="E36" s="120">
        <v>335822719</v>
      </c>
    </row>
    <row r="37" spans="1:5" ht="18" x14ac:dyDescent="0.25">
      <c r="A37" s="106" t="str">
        <f>VLOOKUP(B37,'[1]LISTADO ATM'!$A$2:$C$820,3,0)</f>
        <v>NORTE</v>
      </c>
      <c r="B37" s="119">
        <v>500</v>
      </c>
      <c r="C37" s="119" t="str">
        <f>VLOOKUP(B37,'[1]LISTADO ATM'!$A$2:$B$820,2,0)</f>
        <v xml:space="preserve">ATM UNP Cutupú </v>
      </c>
      <c r="D37" s="129" t="s">
        <v>2519</v>
      </c>
      <c r="E37" s="120">
        <v>335824148</v>
      </c>
    </row>
    <row r="38" spans="1:5" ht="18" x14ac:dyDescent="0.25">
      <c r="A38" s="106" t="str">
        <f>VLOOKUP(B38,'[1]LISTADO ATM'!$A$2:$C$820,3,0)</f>
        <v>NORTE</v>
      </c>
      <c r="B38" s="119">
        <v>703</v>
      </c>
      <c r="C38" s="119" t="str">
        <f>VLOOKUP(B38,'[1]LISTADO ATM'!$A$2:$B$820,2,0)</f>
        <v xml:space="preserve">ATM Oficina El Mamey Los Hidalgos </v>
      </c>
      <c r="D38" s="129" t="s">
        <v>2519</v>
      </c>
      <c r="E38" s="120">
        <v>335824618</v>
      </c>
    </row>
    <row r="39" spans="1:5" ht="18" x14ac:dyDescent="0.25">
      <c r="A39" s="106" t="str">
        <f>VLOOKUP(B39,'[1]LISTADO ATM'!$A$2:$C$820,3,0)</f>
        <v>DISTRITO NACIONAL</v>
      </c>
      <c r="B39" s="119">
        <v>391</v>
      </c>
      <c r="C39" s="119" t="str">
        <f>VLOOKUP(B39,'[1]LISTADO ATM'!$A$2:$B$820,2,0)</f>
        <v xml:space="preserve">ATM S/M Jumbo Luperón </v>
      </c>
      <c r="D39" s="129" t="s">
        <v>2519</v>
      </c>
      <c r="E39" s="120">
        <v>335824785</v>
      </c>
    </row>
    <row r="40" spans="1:5" ht="18" x14ac:dyDescent="0.25">
      <c r="A40" s="106" t="str">
        <f>VLOOKUP(B40,'[1]LISTADO ATM'!$A$2:$C$820,3,0)</f>
        <v>NORTE</v>
      </c>
      <c r="B40" s="119">
        <v>944</v>
      </c>
      <c r="C40" s="119" t="str">
        <f>VLOOKUP(B40,'[1]LISTADO ATM'!$A$2:$B$820,2,0)</f>
        <v xml:space="preserve">ATM UNP Mao </v>
      </c>
      <c r="D40" s="129" t="s">
        <v>2519</v>
      </c>
      <c r="E40" s="120">
        <v>335823999</v>
      </c>
    </row>
    <row r="41" spans="1:5" ht="18" x14ac:dyDescent="0.25">
      <c r="A41" s="106" t="e">
        <f>VLOOKUP(B41,'[1]LISTADO ATM'!$A$2:$C$820,3,0)</f>
        <v>#N/A</v>
      </c>
      <c r="B41" s="119"/>
      <c r="C41" s="119" t="e">
        <f>VLOOKUP(B41,'[1]LISTADO ATM'!$A$2:$B$820,2,0)</f>
        <v>#N/A</v>
      </c>
      <c r="D41" s="129" t="s">
        <v>2519</v>
      </c>
      <c r="E41" s="120"/>
    </row>
    <row r="42" spans="1:5" ht="18" x14ac:dyDescent="0.25">
      <c r="A42" s="106" t="e">
        <f>VLOOKUP(B42,'[1]LISTADO ATM'!$A$2:$C$820,3,0)</f>
        <v>#N/A</v>
      </c>
      <c r="B42" s="119"/>
      <c r="C42" s="119" t="e">
        <f>VLOOKUP(B42,'[1]LISTADO ATM'!$A$2:$B$820,2,0)</f>
        <v>#N/A</v>
      </c>
      <c r="D42" s="129" t="s">
        <v>2519</v>
      </c>
      <c r="E42" s="120"/>
    </row>
    <row r="43" spans="1:5" ht="18" x14ac:dyDescent="0.25">
      <c r="A43" s="106" t="e">
        <f>VLOOKUP(B43,'[1]LISTADO ATM'!$A$2:$C$820,3,0)</f>
        <v>#N/A</v>
      </c>
      <c r="B43" s="119"/>
      <c r="C43" s="119" t="e">
        <f>VLOOKUP(B43,'[1]LISTADO ATM'!$A$2:$B$820,2,0)</f>
        <v>#N/A</v>
      </c>
      <c r="D43" s="129" t="s">
        <v>2519</v>
      </c>
      <c r="E43" s="120"/>
    </row>
    <row r="44" spans="1:5" ht="18" x14ac:dyDescent="0.25">
      <c r="A44" s="106" t="e">
        <f>VLOOKUP(B44,'[1]LISTADO ATM'!$A$2:$C$820,3,0)</f>
        <v>#N/A</v>
      </c>
      <c r="B44" s="119"/>
      <c r="C44" s="119" t="e">
        <f>VLOOKUP(B44,'[1]LISTADO ATM'!$A$2:$B$820,2,0)</f>
        <v>#N/A</v>
      </c>
      <c r="D44" s="129" t="s">
        <v>2519</v>
      </c>
      <c r="E44" s="120"/>
    </row>
    <row r="45" spans="1:5" ht="18" x14ac:dyDescent="0.25">
      <c r="A45" s="106" t="e">
        <f>VLOOKUP(B45,'[1]LISTADO ATM'!$A$2:$C$820,3,0)</f>
        <v>#N/A</v>
      </c>
      <c r="B45" s="119"/>
      <c r="C45" s="119" t="e">
        <f>VLOOKUP(B45,'[1]LISTADO ATM'!$A$2:$B$820,2,0)</f>
        <v>#N/A</v>
      </c>
      <c r="D45" s="129" t="s">
        <v>2519</v>
      </c>
      <c r="E45" s="120"/>
    </row>
    <row r="46" spans="1:5" ht="18" x14ac:dyDescent="0.25">
      <c r="A46" s="106" t="e">
        <f>VLOOKUP(B46,'[1]LISTADO ATM'!$A$2:$C$820,3,0)</f>
        <v>#N/A</v>
      </c>
      <c r="B46" s="119"/>
      <c r="C46" s="119" t="e">
        <f>VLOOKUP(B46,'[1]LISTADO ATM'!$A$2:$B$820,2,0)</f>
        <v>#N/A</v>
      </c>
      <c r="D46" s="129" t="s">
        <v>2519</v>
      </c>
      <c r="E46" s="120"/>
    </row>
    <row r="47" spans="1:5" ht="18.75" thickBot="1" x14ac:dyDescent="0.3">
      <c r="A47" s="103" t="s">
        <v>2428</v>
      </c>
      <c r="B47" s="108">
        <f>COUNT(B9:B46)</f>
        <v>32</v>
      </c>
      <c r="C47" s="135"/>
      <c r="D47" s="136"/>
      <c r="E47" s="137"/>
    </row>
    <row r="48" spans="1:5" ht="15.75" thickBot="1" x14ac:dyDescent="0.3">
      <c r="E48" s="105"/>
    </row>
    <row r="49" spans="1:5" ht="18.75" thickBot="1" x14ac:dyDescent="0.3">
      <c r="A49" s="138" t="s">
        <v>2430</v>
      </c>
      <c r="B49" s="139"/>
      <c r="C49" s="139"/>
      <c r="D49" s="139"/>
      <c r="E49" s="140"/>
    </row>
    <row r="50" spans="1:5" ht="18" x14ac:dyDescent="0.25">
      <c r="A50" s="100" t="s">
        <v>15</v>
      </c>
      <c r="B50" s="100" t="s">
        <v>2426</v>
      </c>
      <c r="C50" s="101" t="s">
        <v>46</v>
      </c>
      <c r="D50" s="101" t="s">
        <v>2432</v>
      </c>
      <c r="E50" s="101" t="s">
        <v>2427</v>
      </c>
    </row>
    <row r="51" spans="1:5" ht="18" x14ac:dyDescent="0.25">
      <c r="A51" s="106" t="str">
        <f>VLOOKUP(B51,'[1]LISTADO ATM'!$A$2:$C$820,3,0)</f>
        <v>DISTRITO NACIONAL</v>
      </c>
      <c r="B51" s="119">
        <v>231</v>
      </c>
      <c r="C51" s="119" t="str">
        <f>VLOOKUP(B51,'[1]LISTADO ATM'!$A$2:$B$820,2,0)</f>
        <v xml:space="preserve">ATM Oficina Zona Oriental </v>
      </c>
      <c r="D51" s="121" t="s">
        <v>2454</v>
      </c>
      <c r="E51" s="120">
        <v>335823410</v>
      </c>
    </row>
    <row r="52" spans="1:5" ht="18" x14ac:dyDescent="0.25">
      <c r="A52" s="106" t="str">
        <f>VLOOKUP(B52,'[1]LISTADO ATM'!$A$2:$C$820,3,0)</f>
        <v>DISTRITO NACIONAL</v>
      </c>
      <c r="B52" s="119">
        <v>434</v>
      </c>
      <c r="C52" s="119" t="str">
        <f>VLOOKUP(B52,'[1]LISTADO ATM'!$A$2:$B$820,2,0)</f>
        <v xml:space="preserve">ATM Generadora Hidroeléctrica Dom. (EGEHID) </v>
      </c>
      <c r="D52" s="121" t="s">
        <v>2454</v>
      </c>
      <c r="E52" s="120">
        <v>335823602</v>
      </c>
    </row>
    <row r="53" spans="1:5" ht="18" x14ac:dyDescent="0.25">
      <c r="A53" s="106" t="str">
        <f>VLOOKUP(B53,'[1]LISTADO ATM'!$A$2:$C$820,3,0)</f>
        <v>DISTRITO NACIONAL</v>
      </c>
      <c r="B53" s="119">
        <v>560</v>
      </c>
      <c r="C53" s="119" t="str">
        <f>VLOOKUP(B53,'[1]LISTADO ATM'!$A$2:$B$820,2,0)</f>
        <v xml:space="preserve">ATM Junta Central Electoral </v>
      </c>
      <c r="D53" s="121" t="s">
        <v>2454</v>
      </c>
      <c r="E53" s="120">
        <v>335823690</v>
      </c>
    </row>
    <row r="54" spans="1:5" ht="18" x14ac:dyDescent="0.25">
      <c r="A54" s="106" t="str">
        <f>VLOOKUP(B54,'[1]LISTADO ATM'!$A$2:$C$820,3,0)</f>
        <v>DISTRITO NACIONAL</v>
      </c>
      <c r="B54" s="119">
        <v>983</v>
      </c>
      <c r="C54" s="119" t="str">
        <f>VLOOKUP(B54,'[1]LISTADO ATM'!$A$2:$B$820,2,0)</f>
        <v xml:space="preserve">ATM Bravo República de Colombia </v>
      </c>
      <c r="D54" s="121" t="s">
        <v>2454</v>
      </c>
      <c r="E54" s="120">
        <v>335823720</v>
      </c>
    </row>
    <row r="55" spans="1:5" ht="18" x14ac:dyDescent="0.25">
      <c r="A55" s="106" t="str">
        <f>VLOOKUP(B55,'[1]LISTADO ATM'!$A$2:$C$820,3,0)</f>
        <v>DISTRITO NACIONAL</v>
      </c>
      <c r="B55" s="122">
        <v>562</v>
      </c>
      <c r="C55" s="119" t="str">
        <f>VLOOKUP(B55,'[1]LISTADO ATM'!$A$2:$B$820,2,0)</f>
        <v xml:space="preserve">ATM S/M Jumbo Carretera Mella </v>
      </c>
      <c r="D55" s="121" t="s">
        <v>2454</v>
      </c>
      <c r="E55" s="120">
        <v>335823987</v>
      </c>
    </row>
    <row r="56" spans="1:5" ht="18" x14ac:dyDescent="0.25">
      <c r="A56" s="106" t="str">
        <f>VLOOKUP(B56,'[1]LISTADO ATM'!$A$2:$C$820,3,0)</f>
        <v>ESTE</v>
      </c>
      <c r="B56" s="119">
        <v>114</v>
      </c>
      <c r="C56" s="119" t="str">
        <f>VLOOKUP(B56,'[1]LISTADO ATM'!$A$2:$B$820,2,0)</f>
        <v xml:space="preserve">ATM Oficina Hato Mayor </v>
      </c>
      <c r="D56" s="121" t="s">
        <v>2454</v>
      </c>
      <c r="E56" s="120">
        <v>335824152</v>
      </c>
    </row>
    <row r="57" spans="1:5" ht="18" x14ac:dyDescent="0.25">
      <c r="A57" s="106" t="str">
        <f>VLOOKUP(B57,'[1]LISTADO ATM'!$A$2:$C$820,3,0)</f>
        <v>NORTE</v>
      </c>
      <c r="B57" s="119">
        <v>605</v>
      </c>
      <c r="C57" s="119" t="str">
        <f>VLOOKUP(B57,'[1]LISTADO ATM'!$A$2:$B$820,2,0)</f>
        <v xml:space="preserve">ATM Oficina Bonao I </v>
      </c>
      <c r="D57" s="121" t="s">
        <v>2454</v>
      </c>
      <c r="E57" s="120">
        <v>335824153</v>
      </c>
    </row>
    <row r="58" spans="1:5" ht="18" x14ac:dyDescent="0.25">
      <c r="A58" s="106" t="str">
        <f>VLOOKUP(B58,'[1]LISTADO ATM'!$A$2:$C$820,3,0)</f>
        <v>DISTRITO NACIONAL</v>
      </c>
      <c r="B58" s="119">
        <v>904</v>
      </c>
      <c r="C58" s="119" t="str">
        <f>VLOOKUP(B58,'[1]LISTADO ATM'!$A$2:$B$820,2,0)</f>
        <v xml:space="preserve">ATM Oficina Multicentro La Sirena Churchill </v>
      </c>
      <c r="D58" s="121" t="s">
        <v>2454</v>
      </c>
      <c r="E58" s="120">
        <v>335824656</v>
      </c>
    </row>
    <row r="59" spans="1:5" ht="18" x14ac:dyDescent="0.25">
      <c r="A59" s="106" t="str">
        <f>VLOOKUP(B59,'[1]LISTADO ATM'!$A$2:$C$820,3,0)</f>
        <v>DISTRITO NACIONAL</v>
      </c>
      <c r="B59" s="119">
        <v>672</v>
      </c>
      <c r="C59" s="119" t="str">
        <f>VLOOKUP(B59,'[1]LISTADO ATM'!$A$2:$B$820,2,0)</f>
        <v>ATM Destacamento Policía Nacional La Victoria</v>
      </c>
      <c r="D59" s="121" t="s">
        <v>2454</v>
      </c>
      <c r="E59" s="120">
        <v>335824713</v>
      </c>
    </row>
    <row r="60" spans="1:5" ht="18" x14ac:dyDescent="0.25">
      <c r="A60" s="106" t="str">
        <f>VLOOKUP(B60,'[1]LISTADO ATM'!$A$2:$C$820,3,0)</f>
        <v>SUR</v>
      </c>
      <c r="B60" s="119">
        <v>48</v>
      </c>
      <c r="C60" s="119" t="str">
        <f>VLOOKUP(B60,'[1]LISTADO ATM'!$A$2:$B$820,2,0)</f>
        <v xml:space="preserve">ATM Autoservicio Neiba I </v>
      </c>
      <c r="D60" s="121" t="s">
        <v>2454</v>
      </c>
      <c r="E60" s="120">
        <v>335824726</v>
      </c>
    </row>
    <row r="61" spans="1:5" ht="18" x14ac:dyDescent="0.25">
      <c r="A61" s="106" t="str">
        <f>VLOOKUP(B61,'[1]LISTADO ATM'!$A$2:$C$820,3,0)</f>
        <v>DISTRITO NACIONAL</v>
      </c>
      <c r="B61" s="119">
        <v>980</v>
      </c>
      <c r="C61" s="119" t="str">
        <f>VLOOKUP(B61,'[1]LISTADO ATM'!$A$2:$B$820,2,0)</f>
        <v xml:space="preserve">ATM Oficina Bella Vista Mall II </v>
      </c>
      <c r="D61" s="121" t="s">
        <v>2454</v>
      </c>
      <c r="E61" s="120">
        <v>335824820</v>
      </c>
    </row>
    <row r="62" spans="1:5" ht="18" x14ac:dyDescent="0.25">
      <c r="A62" s="106" t="str">
        <f>VLOOKUP(B62,'[1]LISTADO ATM'!$A$2:$C$820,3,0)</f>
        <v>DISTRITO NACIONAL</v>
      </c>
      <c r="B62" s="119">
        <v>165</v>
      </c>
      <c r="C62" s="119" t="str">
        <f>VLOOKUP(B62,'[1]LISTADO ATM'!$A$2:$B$820,2,0)</f>
        <v>ATM Autoservicio Megacentro</v>
      </c>
      <c r="D62" s="121" t="s">
        <v>2454</v>
      </c>
      <c r="E62" s="120">
        <v>335825101</v>
      </c>
    </row>
    <row r="63" spans="1:5" ht="18" x14ac:dyDescent="0.25">
      <c r="A63" s="106" t="str">
        <f>VLOOKUP(B63,'[1]LISTADO ATM'!$A$2:$C$820,3,0)</f>
        <v>NORTE</v>
      </c>
      <c r="B63" s="119">
        <v>990</v>
      </c>
      <c r="C63" s="119" t="str">
        <f>VLOOKUP(B63,'[1]LISTADO ATM'!$A$2:$B$820,2,0)</f>
        <v xml:space="preserve">ATM Autoservicio Bonao II </v>
      </c>
      <c r="D63" s="121" t="s">
        <v>2454</v>
      </c>
      <c r="E63" s="120">
        <v>335825117</v>
      </c>
    </row>
    <row r="64" spans="1:5" ht="18" x14ac:dyDescent="0.25">
      <c r="A64" s="106" t="str">
        <f>VLOOKUP(B64,'[1]LISTADO ATM'!$A$2:$C$820,3,0)</f>
        <v>DISTRITO NACIONAL</v>
      </c>
      <c r="B64" s="119">
        <v>390</v>
      </c>
      <c r="C64" s="119" t="str">
        <f>VLOOKUP(B64,'[1]LISTADO ATM'!$A$2:$B$820,2,0)</f>
        <v xml:space="preserve">ATM Oficina Boca Chica II </v>
      </c>
      <c r="D64" s="121" t="s">
        <v>2454</v>
      </c>
      <c r="E64" s="120">
        <v>335825206</v>
      </c>
    </row>
    <row r="65" spans="1:5" ht="18" x14ac:dyDescent="0.25">
      <c r="A65" s="106" t="str">
        <f>VLOOKUP(B65,'[1]LISTADO ATM'!$A$2:$C$820,3,0)</f>
        <v>DISTRITO NACIONAL</v>
      </c>
      <c r="B65" s="119">
        <v>930</v>
      </c>
      <c r="C65" s="119" t="str">
        <f>VLOOKUP(B65,'[1]LISTADO ATM'!$A$2:$B$820,2,0)</f>
        <v>ATM Oficina Plaza Spring Center</v>
      </c>
      <c r="D65" s="121" t="s">
        <v>2454</v>
      </c>
      <c r="E65" s="120">
        <v>335825226</v>
      </c>
    </row>
    <row r="66" spans="1:5" ht="18" x14ac:dyDescent="0.25">
      <c r="A66" s="106" t="str">
        <f>VLOOKUP(B66,'[1]LISTADO ATM'!$A$2:$C$820,3,0)</f>
        <v>DISTRITO NACIONAL</v>
      </c>
      <c r="B66" s="119">
        <v>160</v>
      </c>
      <c r="C66" s="119" t="str">
        <f>VLOOKUP(B66,'[1]LISTADO ATM'!$A$2:$B$820,2,0)</f>
        <v xml:space="preserve">ATM Oficina Herrera </v>
      </c>
      <c r="D66" s="121" t="s">
        <v>2454</v>
      </c>
      <c r="E66" s="120">
        <v>335825244</v>
      </c>
    </row>
    <row r="67" spans="1:5" ht="18" x14ac:dyDescent="0.25">
      <c r="A67" s="106" t="e">
        <f>VLOOKUP(B67,'[1]LISTADO ATM'!$A$2:$C$820,3,0)</f>
        <v>#N/A</v>
      </c>
      <c r="B67" s="119"/>
      <c r="C67" s="119" t="e">
        <f>VLOOKUP(B67,'[1]LISTADO ATM'!$A$2:$B$820,2,0)</f>
        <v>#N/A</v>
      </c>
      <c r="D67" s="121" t="s">
        <v>2454</v>
      </c>
      <c r="E67" s="120"/>
    </row>
    <row r="68" spans="1:5" ht="18" x14ac:dyDescent="0.25">
      <c r="A68" s="106" t="e">
        <f>VLOOKUP(B68,'[1]LISTADO ATM'!$A$2:$C$820,3,0)</f>
        <v>#N/A</v>
      </c>
      <c r="B68" s="119"/>
      <c r="C68" s="119" t="e">
        <f>VLOOKUP(B68,'[1]LISTADO ATM'!$A$2:$B$820,2,0)</f>
        <v>#N/A</v>
      </c>
      <c r="D68" s="121" t="s">
        <v>2454</v>
      </c>
      <c r="E68" s="120"/>
    </row>
    <row r="69" spans="1:5" ht="18.75" thickBot="1" x14ac:dyDescent="0.3">
      <c r="A69" s="123" t="s">
        <v>2428</v>
      </c>
      <c r="B69" s="108">
        <f>COUNT(B51:B68)</f>
        <v>16</v>
      </c>
      <c r="C69" s="116"/>
      <c r="D69" s="116"/>
      <c r="E69" s="116"/>
    </row>
    <row r="70" spans="1:5" ht="15.75" thickBot="1" x14ac:dyDescent="0.3">
      <c r="E70" s="105"/>
    </row>
    <row r="71" spans="1:5" ht="18.75" thickBot="1" x14ac:dyDescent="0.3">
      <c r="A71" s="138" t="s">
        <v>2502</v>
      </c>
      <c r="B71" s="139"/>
      <c r="C71" s="139"/>
      <c r="D71" s="139"/>
      <c r="E71" s="140"/>
    </row>
    <row r="72" spans="1:5" ht="18" x14ac:dyDescent="0.25">
      <c r="A72" s="100" t="s">
        <v>15</v>
      </c>
      <c r="B72" s="100" t="s">
        <v>2426</v>
      </c>
      <c r="C72" s="101" t="s">
        <v>46</v>
      </c>
      <c r="D72" s="101" t="s">
        <v>2432</v>
      </c>
      <c r="E72" s="101" t="s">
        <v>2427</v>
      </c>
    </row>
    <row r="73" spans="1:5" ht="18" x14ac:dyDescent="0.25">
      <c r="A73" s="106" t="str">
        <f>VLOOKUP(B73,'[1]LISTADO ATM'!$A$2:$C$820,3,0)</f>
        <v>ESTE</v>
      </c>
      <c r="B73" s="119">
        <v>345</v>
      </c>
      <c r="C73" s="119" t="str">
        <f>VLOOKUP(B73,'[1]LISTADO ATM'!$A$2:$B$820,2,0)</f>
        <v>ATM Ofic. Yamasa II</v>
      </c>
      <c r="D73" s="119" t="s">
        <v>2494</v>
      </c>
      <c r="E73" s="120">
        <v>335824155</v>
      </c>
    </row>
    <row r="74" spans="1:5" ht="18" x14ac:dyDescent="0.25">
      <c r="A74" s="106" t="str">
        <f>VLOOKUP(B74,'[1]LISTADO ATM'!$A$2:$C$820,3,0)</f>
        <v>NORTE</v>
      </c>
      <c r="B74" s="119">
        <v>315</v>
      </c>
      <c r="C74" s="119" t="str">
        <f>VLOOKUP(B74,'[1]LISTADO ATM'!$A$2:$B$820,2,0)</f>
        <v xml:space="preserve">ATM Oficina Estrella Sadalá </v>
      </c>
      <c r="D74" s="119" t="s">
        <v>2494</v>
      </c>
      <c r="E74" s="120">
        <v>335824299</v>
      </c>
    </row>
    <row r="75" spans="1:5" ht="18" x14ac:dyDescent="0.25">
      <c r="A75" s="106" t="str">
        <f>VLOOKUP(B75,'[1]LISTADO ATM'!$A$2:$C$820,3,0)</f>
        <v>SUR</v>
      </c>
      <c r="B75" s="119">
        <v>311</v>
      </c>
      <c r="C75" s="119" t="str">
        <f>VLOOKUP(B75,'[1]LISTADO ATM'!$A$2:$B$820,2,0)</f>
        <v>ATM Plaza Eroski</v>
      </c>
      <c r="D75" s="119" t="s">
        <v>2494</v>
      </c>
      <c r="E75" s="120">
        <v>335824394</v>
      </c>
    </row>
    <row r="76" spans="1:5" ht="18" x14ac:dyDescent="0.25">
      <c r="A76" s="106" t="str">
        <f>VLOOKUP(B76,'[1]LISTADO ATM'!$A$2:$C$820,3,0)</f>
        <v>NORTE</v>
      </c>
      <c r="B76" s="119">
        <v>138</v>
      </c>
      <c r="C76" s="119" t="str">
        <f>VLOOKUP(B76,'[1]LISTADO ATM'!$A$2:$B$820,2,0)</f>
        <v xml:space="preserve">ATM UNP Fantino </v>
      </c>
      <c r="D76" s="119" t="s">
        <v>2494</v>
      </c>
      <c r="E76" s="120">
        <v>335824419</v>
      </c>
    </row>
    <row r="77" spans="1:5" ht="18" x14ac:dyDescent="0.25">
      <c r="A77" s="106" t="str">
        <f>VLOOKUP(B77,'[1]LISTADO ATM'!$A$2:$C$820,3,0)</f>
        <v>DISTRITO NACIONAL</v>
      </c>
      <c r="B77" s="119">
        <v>566</v>
      </c>
      <c r="C77" s="119" t="str">
        <f>VLOOKUP(B77,'[1]LISTADO ATM'!$A$2:$B$820,2,0)</f>
        <v xml:space="preserve">ATM Hiper Olé Aut. Duarte </v>
      </c>
      <c r="D77" s="119" t="s">
        <v>2494</v>
      </c>
      <c r="E77" s="120">
        <v>335824809</v>
      </c>
    </row>
    <row r="78" spans="1:5" ht="18" x14ac:dyDescent="0.25">
      <c r="A78" s="106" t="str">
        <f>VLOOKUP(B78,'[1]LISTADO ATM'!$A$2:$C$820,3,0)</f>
        <v>DISTRITO NACIONAL</v>
      </c>
      <c r="B78" s="119">
        <v>655</v>
      </c>
      <c r="C78" s="119" t="str">
        <f>VLOOKUP(B78,'[1]LISTADO ATM'!$A$2:$B$820,2,0)</f>
        <v>ATM Farmacia Sandra</v>
      </c>
      <c r="D78" s="119" t="s">
        <v>2494</v>
      </c>
      <c r="E78" s="120">
        <v>335825120</v>
      </c>
    </row>
    <row r="79" spans="1:5" ht="18" x14ac:dyDescent="0.25">
      <c r="A79" s="106" t="str">
        <f>VLOOKUP(B79,'[1]LISTADO ATM'!$A$2:$C$820,3,0)</f>
        <v>DISTRITO NACIONAL</v>
      </c>
      <c r="B79" s="119">
        <v>235</v>
      </c>
      <c r="C79" s="119" t="str">
        <f>VLOOKUP(B79,'[1]LISTADO ATM'!$A$2:$B$820,2,0)</f>
        <v xml:space="preserve">ATM Oficina Multicentro La Sirena San Isidro </v>
      </c>
      <c r="D79" s="119" t="s">
        <v>2494</v>
      </c>
      <c r="E79" s="120">
        <v>335825236</v>
      </c>
    </row>
    <row r="80" spans="1:5" ht="18" x14ac:dyDescent="0.25">
      <c r="A80" s="106" t="str">
        <f>VLOOKUP(B80,'[1]LISTADO ATM'!$A$2:$C$820,3,0)</f>
        <v>SUR</v>
      </c>
      <c r="B80" s="119">
        <v>537</v>
      </c>
      <c r="C80" s="119" t="str">
        <f>VLOOKUP(B80,'[1]LISTADO ATM'!$A$2:$B$820,2,0)</f>
        <v xml:space="preserve">ATM Estación Texaco Enriquillo (Barahona) </v>
      </c>
      <c r="D80" s="119" t="s">
        <v>2494</v>
      </c>
      <c r="E80" s="120">
        <v>335825247</v>
      </c>
    </row>
    <row r="81" spans="1:5" ht="18" x14ac:dyDescent="0.25">
      <c r="A81" s="106" t="e">
        <f>VLOOKUP(B81,'[1]LISTADO ATM'!$A$2:$C$820,3,0)</f>
        <v>#N/A</v>
      </c>
      <c r="B81" s="119"/>
      <c r="C81" s="119" t="e">
        <f>VLOOKUP(B81,'[1]LISTADO ATM'!$A$2:$B$820,2,0)</f>
        <v>#N/A</v>
      </c>
      <c r="D81" s="119" t="s">
        <v>2494</v>
      </c>
      <c r="E81" s="120"/>
    </row>
    <row r="82" spans="1:5" ht="18" x14ac:dyDescent="0.25">
      <c r="A82" s="106" t="e">
        <f>VLOOKUP(B82,'[1]LISTADO ATM'!$A$2:$C$820,3,0)</f>
        <v>#N/A</v>
      </c>
      <c r="B82" s="119"/>
      <c r="C82" s="119" t="e">
        <f>VLOOKUP(B82,'[1]LISTADO ATM'!$A$2:$B$820,2,0)</f>
        <v>#N/A</v>
      </c>
      <c r="D82" s="119" t="s">
        <v>2494</v>
      </c>
      <c r="E82" s="120"/>
    </row>
    <row r="83" spans="1:5" ht="18" x14ac:dyDescent="0.25">
      <c r="A83" s="106" t="e">
        <f>VLOOKUP(B83,'[1]LISTADO ATM'!$A$2:$C$820,3,0)</f>
        <v>#N/A</v>
      </c>
      <c r="B83" s="119"/>
      <c r="C83" s="119" t="e">
        <f>VLOOKUP(B83,'[1]LISTADO ATM'!$A$2:$B$820,2,0)</f>
        <v>#N/A</v>
      </c>
      <c r="D83" s="119" t="s">
        <v>2494</v>
      </c>
      <c r="E83" s="120"/>
    </row>
    <row r="84" spans="1:5" ht="18" x14ac:dyDescent="0.25">
      <c r="A84" s="106" t="e">
        <f>VLOOKUP(B84,'[1]LISTADO ATM'!$A$2:$C$820,3,0)</f>
        <v>#N/A</v>
      </c>
      <c r="B84" s="119"/>
      <c r="C84" s="119" t="e">
        <f>VLOOKUP(B84,'[1]LISTADO ATM'!$A$2:$B$820,2,0)</f>
        <v>#N/A</v>
      </c>
      <c r="D84" s="119" t="s">
        <v>2494</v>
      </c>
      <c r="E84" s="120"/>
    </row>
    <row r="85" spans="1:5" ht="18.75" thickBot="1" x14ac:dyDescent="0.3">
      <c r="A85" s="103" t="s">
        <v>2428</v>
      </c>
      <c r="B85" s="108">
        <f>COUNT(B73:B84)</f>
        <v>8</v>
      </c>
      <c r="C85" s="116"/>
      <c r="D85" s="124"/>
      <c r="E85" s="125"/>
    </row>
    <row r="86" spans="1:5" ht="15.75" thickBot="1" x14ac:dyDescent="0.3">
      <c r="E86" s="105"/>
    </row>
    <row r="87" spans="1:5" ht="18.75" thickBot="1" x14ac:dyDescent="0.3">
      <c r="A87" s="141" t="s">
        <v>2429</v>
      </c>
      <c r="B87" s="142"/>
      <c r="D87" s="105"/>
      <c r="E87" s="105"/>
    </row>
    <row r="88" spans="1:5" ht="18.75" thickBot="1" x14ac:dyDescent="0.3">
      <c r="A88" s="143">
        <f>+B69+B85</f>
        <v>24</v>
      </c>
      <c r="B88" s="144"/>
    </row>
    <row r="89" spans="1:5" ht="15.75" thickBot="1" x14ac:dyDescent="0.3">
      <c r="E89" s="105"/>
    </row>
    <row r="90" spans="1:5" ht="18.75" thickBot="1" x14ac:dyDescent="0.3">
      <c r="A90" s="138" t="s">
        <v>2431</v>
      </c>
      <c r="B90" s="139"/>
      <c r="C90" s="139"/>
      <c r="D90" s="139"/>
      <c r="E90" s="140"/>
    </row>
    <row r="91" spans="1:5" ht="18" x14ac:dyDescent="0.25">
      <c r="A91" s="109" t="s">
        <v>15</v>
      </c>
      <c r="B91" s="109" t="s">
        <v>2426</v>
      </c>
      <c r="C91" s="104" t="s">
        <v>46</v>
      </c>
      <c r="D91" s="145" t="s">
        <v>2432</v>
      </c>
      <c r="E91" s="146"/>
    </row>
    <row r="92" spans="1:5" ht="18" x14ac:dyDescent="0.25">
      <c r="A92" s="119" t="str">
        <f>VLOOKUP(B92,'[1]LISTADO ATM'!$A$2:$C$820,3,0)</f>
        <v>SUR</v>
      </c>
      <c r="B92" s="119">
        <v>733</v>
      </c>
      <c r="C92" s="119" t="str">
        <f>VLOOKUP(B92,'[1]LISTADO ATM'!$A$2:$B$820,2,0)</f>
        <v xml:space="preserve">ATM Zona Franca Perdenales </v>
      </c>
      <c r="D92" s="133" t="s">
        <v>2498</v>
      </c>
      <c r="E92" s="134"/>
    </row>
    <row r="93" spans="1:5" ht="18" x14ac:dyDescent="0.25">
      <c r="A93" s="119" t="str">
        <f>VLOOKUP(B93,'[1]LISTADO ATM'!$A$2:$C$820,3,0)</f>
        <v>ESTE</v>
      </c>
      <c r="B93" s="119">
        <v>353</v>
      </c>
      <c r="C93" s="119" t="str">
        <f>VLOOKUP(B93,'[1]LISTADO ATM'!$A$2:$B$820,2,0)</f>
        <v xml:space="preserve">ATM Estación Boulevard Juan Dolio </v>
      </c>
      <c r="D93" s="133" t="s">
        <v>2498</v>
      </c>
      <c r="E93" s="134"/>
    </row>
    <row r="94" spans="1:5" ht="18" x14ac:dyDescent="0.25">
      <c r="A94" s="119" t="str">
        <f>VLOOKUP(B94,'[1]LISTADO ATM'!$A$2:$C$820,3,0)</f>
        <v>DISTRITO NACIONAL</v>
      </c>
      <c r="B94" s="119">
        <v>515</v>
      </c>
      <c r="C94" s="119" t="str">
        <f>VLOOKUP(B94,'[1]LISTADO ATM'!$A$2:$B$820,2,0)</f>
        <v xml:space="preserve">ATM Oficina Agora Mall I </v>
      </c>
      <c r="D94" s="133" t="s">
        <v>2498</v>
      </c>
      <c r="E94" s="134"/>
    </row>
    <row r="95" spans="1:5" ht="18" x14ac:dyDescent="0.25">
      <c r="A95" s="119" t="str">
        <f>VLOOKUP(B95,'[1]LISTADO ATM'!$A$2:$C$820,3,0)</f>
        <v>DISTRITO NACIONAL</v>
      </c>
      <c r="B95" s="119">
        <v>35</v>
      </c>
      <c r="C95" s="119" t="str">
        <f>VLOOKUP(B95,'[1]LISTADO ATM'!$A$2:$B$820,2,0)</f>
        <v xml:space="preserve">ATM Dirección General de Aduanas I </v>
      </c>
      <c r="D95" s="133" t="s">
        <v>2529</v>
      </c>
      <c r="E95" s="134"/>
    </row>
    <row r="96" spans="1:5" ht="18" x14ac:dyDescent="0.25">
      <c r="A96" s="119" t="str">
        <f>VLOOKUP(B96,'[1]LISTADO ATM'!$A$2:$C$820,3,0)</f>
        <v>DISTRITO NACIONAL</v>
      </c>
      <c r="B96" s="119">
        <v>96</v>
      </c>
      <c r="C96" s="119" t="str">
        <f>VLOOKUP(B96,'[1]LISTADO ATM'!$A$2:$B$820,2,0)</f>
        <v>ATM S/M Caribe Av. Charles de Gaulle</v>
      </c>
      <c r="D96" s="133" t="s">
        <v>2529</v>
      </c>
      <c r="E96" s="134"/>
    </row>
    <row r="97" spans="1:5" ht="18" x14ac:dyDescent="0.25">
      <c r="A97" s="119" t="str">
        <f>VLOOKUP(B97,'[1]LISTADO ATM'!$A$2:$C$820,3,0)</f>
        <v>NORTE</v>
      </c>
      <c r="B97" s="119">
        <v>808</v>
      </c>
      <c r="C97" s="119" t="str">
        <f>VLOOKUP(B97,'[1]LISTADO ATM'!$A$2:$B$820,2,0)</f>
        <v xml:space="preserve">ATM Oficina Castillo </v>
      </c>
      <c r="D97" s="133" t="s">
        <v>2498</v>
      </c>
      <c r="E97" s="134"/>
    </row>
    <row r="98" spans="1:5" ht="18" x14ac:dyDescent="0.25">
      <c r="A98" s="119" t="str">
        <f>VLOOKUP(B98,'[1]LISTADO ATM'!$A$2:$C$820,3,0)</f>
        <v>DISTRITO NACIONAL</v>
      </c>
      <c r="B98" s="119">
        <v>152</v>
      </c>
      <c r="C98" s="119" t="str">
        <f>VLOOKUP(B98,'[1]LISTADO ATM'!$A$2:$B$820,2,0)</f>
        <v xml:space="preserve">ATM Kiosco Megacentro II </v>
      </c>
      <c r="D98" s="133" t="s">
        <v>2498</v>
      </c>
      <c r="E98" s="134"/>
    </row>
    <row r="99" spans="1:5" ht="18" x14ac:dyDescent="0.25">
      <c r="A99" s="119" t="str">
        <f>VLOOKUP(B99,'[1]LISTADO ATM'!$A$2:$C$820,3,0)</f>
        <v>NORTE</v>
      </c>
      <c r="B99" s="119">
        <v>119</v>
      </c>
      <c r="C99" s="119" t="str">
        <f>VLOOKUP(B99,'[1]LISTADO ATM'!$A$2:$B$820,2,0)</f>
        <v>ATM Oficina La Barranquita</v>
      </c>
      <c r="D99" s="133" t="s">
        <v>2498</v>
      </c>
      <c r="E99" s="134"/>
    </row>
    <row r="100" spans="1:5" ht="18" x14ac:dyDescent="0.25">
      <c r="A100" s="119" t="e">
        <f>VLOOKUP(B100,'[1]LISTADO ATM'!$A$2:$C$820,3,0)</f>
        <v>#N/A</v>
      </c>
      <c r="B100" s="119"/>
      <c r="C100" s="119" t="e">
        <f>VLOOKUP(B100,'[1]LISTADO ATM'!$A$2:$B$820,2,0)</f>
        <v>#N/A</v>
      </c>
      <c r="D100" s="133"/>
      <c r="E100" s="134"/>
    </row>
    <row r="101" spans="1:5" ht="18" x14ac:dyDescent="0.25">
      <c r="A101" s="119" t="e">
        <f>VLOOKUP(B101,'[1]LISTADO ATM'!$A$2:$C$820,3,0)</f>
        <v>#N/A</v>
      </c>
      <c r="B101" s="119"/>
      <c r="C101" s="119" t="e">
        <f>VLOOKUP(B101,'[1]LISTADO ATM'!$A$2:$B$820,2,0)</f>
        <v>#N/A</v>
      </c>
      <c r="D101" s="133"/>
      <c r="E101" s="134"/>
    </row>
    <row r="102" spans="1:5" ht="18" x14ac:dyDescent="0.25">
      <c r="A102" s="119" t="e">
        <f>VLOOKUP(B102,'[1]LISTADO ATM'!$A$2:$C$820,3,0)</f>
        <v>#N/A</v>
      </c>
      <c r="B102" s="119"/>
      <c r="C102" s="119" t="e">
        <f>VLOOKUP(B102,'[1]LISTADO ATM'!$A$2:$B$820,2,0)</f>
        <v>#N/A</v>
      </c>
      <c r="D102" s="133"/>
      <c r="E102" s="134"/>
    </row>
    <row r="103" spans="1:5" ht="18" x14ac:dyDescent="0.25">
      <c r="A103" s="119" t="e">
        <f>VLOOKUP(B103,'[1]LISTADO ATM'!$A$2:$C$820,3,0)</f>
        <v>#N/A</v>
      </c>
      <c r="B103" s="119"/>
      <c r="C103" s="119" t="e">
        <f>VLOOKUP(B103,'[1]LISTADO ATM'!$A$2:$B$820,2,0)</f>
        <v>#N/A</v>
      </c>
      <c r="D103" s="133"/>
      <c r="E103" s="134"/>
    </row>
    <row r="104" spans="1:5" ht="18" x14ac:dyDescent="0.25">
      <c r="A104" s="119" t="e">
        <f>VLOOKUP(B104,'[1]LISTADO ATM'!$A$2:$C$820,3,0)</f>
        <v>#N/A</v>
      </c>
      <c r="B104" s="119"/>
      <c r="C104" s="119" t="e">
        <f>VLOOKUP(B104,'[1]LISTADO ATM'!$A$2:$B$820,2,0)</f>
        <v>#N/A</v>
      </c>
      <c r="D104" s="133"/>
      <c r="E104" s="134"/>
    </row>
    <row r="105" spans="1:5" ht="18" x14ac:dyDescent="0.25">
      <c r="A105" s="119" t="e">
        <f>VLOOKUP(B105,'[1]LISTADO ATM'!$A$2:$C$820,3,0)</f>
        <v>#N/A</v>
      </c>
      <c r="B105" s="119"/>
      <c r="C105" s="119" t="e">
        <f>VLOOKUP(B105,'[1]LISTADO ATM'!$A$2:$B$820,2,0)</f>
        <v>#N/A</v>
      </c>
      <c r="D105" s="133"/>
      <c r="E105" s="134"/>
    </row>
    <row r="106" spans="1:5" ht="18" x14ac:dyDescent="0.25">
      <c r="A106" s="119" t="e">
        <f>VLOOKUP(B106,'[1]LISTADO ATM'!$A$2:$C$820,3,0)</f>
        <v>#N/A</v>
      </c>
      <c r="B106" s="119"/>
      <c r="C106" s="119" t="e">
        <f>VLOOKUP(B106,'[1]LISTADO ATM'!$A$2:$B$820,2,0)</f>
        <v>#N/A</v>
      </c>
      <c r="D106" s="133"/>
      <c r="E106" s="134"/>
    </row>
    <row r="107" spans="1:5" ht="18" x14ac:dyDescent="0.25">
      <c r="A107" s="119" t="e">
        <f>VLOOKUP(B107,'[1]LISTADO ATM'!$A$2:$C$820,3,0)</f>
        <v>#N/A</v>
      </c>
      <c r="B107" s="119"/>
      <c r="C107" s="119" t="e">
        <f>VLOOKUP(B107,'[1]LISTADO ATM'!$A$2:$B$820,2,0)</f>
        <v>#N/A</v>
      </c>
      <c r="D107" s="133"/>
      <c r="E107" s="134"/>
    </row>
    <row r="108" spans="1:5" ht="18.75" thickBot="1" x14ac:dyDescent="0.3">
      <c r="A108" s="103" t="s">
        <v>2428</v>
      </c>
      <c r="B108" s="108">
        <f>COUNT(B92:B107)</f>
        <v>8</v>
      </c>
      <c r="C108" s="116"/>
      <c r="D108" s="116"/>
      <c r="E108" s="116"/>
    </row>
  </sheetData>
  <mergeCells count="26">
    <mergeCell ref="A1:E1"/>
    <mergeCell ref="A7:E7"/>
    <mergeCell ref="A2:E2"/>
    <mergeCell ref="D96:E96"/>
    <mergeCell ref="D97:E97"/>
    <mergeCell ref="C47:E47"/>
    <mergeCell ref="A49:E49"/>
    <mergeCell ref="A71:E71"/>
    <mergeCell ref="A87:B87"/>
    <mergeCell ref="A88:B88"/>
    <mergeCell ref="A90:E90"/>
    <mergeCell ref="D91:E91"/>
    <mergeCell ref="D92:E92"/>
    <mergeCell ref="D93:E93"/>
    <mergeCell ref="D94:E94"/>
    <mergeCell ref="D95:E95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</mergeCells>
  <phoneticPr fontId="47" type="noConversion"/>
  <conditionalFormatting sqref="E100:E107 E94">
    <cfRule type="duplicateValues" dxfId="180" priority="22"/>
  </conditionalFormatting>
  <conditionalFormatting sqref="E108 E1:E19 E21:E57 E69:E93">
    <cfRule type="duplicateValues" dxfId="179" priority="23"/>
  </conditionalFormatting>
  <conditionalFormatting sqref="E12">
    <cfRule type="duplicateValues" dxfId="178" priority="19"/>
  </conditionalFormatting>
  <conditionalFormatting sqref="E18">
    <cfRule type="duplicateValues" dxfId="177" priority="18"/>
  </conditionalFormatting>
  <conditionalFormatting sqref="E17">
    <cfRule type="duplicateValues" dxfId="176" priority="17"/>
  </conditionalFormatting>
  <conditionalFormatting sqref="E16">
    <cfRule type="duplicateValues" dxfId="175" priority="16"/>
  </conditionalFormatting>
  <conditionalFormatting sqref="E20">
    <cfRule type="duplicateValues" dxfId="174" priority="14"/>
  </conditionalFormatting>
  <conditionalFormatting sqref="E96">
    <cfRule type="duplicateValues" dxfId="173" priority="13"/>
  </conditionalFormatting>
  <conditionalFormatting sqref="E100:E1048576 E96 E1:E94">
    <cfRule type="duplicateValues" dxfId="172" priority="12"/>
  </conditionalFormatting>
  <conditionalFormatting sqref="B58:B68">
    <cfRule type="duplicateValues" dxfId="171" priority="24"/>
  </conditionalFormatting>
  <conditionalFormatting sqref="E58:E68">
    <cfRule type="duplicateValues" dxfId="170" priority="25"/>
  </conditionalFormatting>
  <conditionalFormatting sqref="E95">
    <cfRule type="duplicateValues" dxfId="169" priority="10"/>
  </conditionalFormatting>
  <conditionalFormatting sqref="E95">
    <cfRule type="duplicateValues" dxfId="168" priority="9"/>
  </conditionalFormatting>
  <conditionalFormatting sqref="E97">
    <cfRule type="duplicateValues" dxfId="167" priority="7"/>
  </conditionalFormatting>
  <conditionalFormatting sqref="E97">
    <cfRule type="duplicateValues" dxfId="166" priority="6"/>
  </conditionalFormatting>
  <conditionalFormatting sqref="E98">
    <cfRule type="duplicateValues" dxfId="165" priority="5"/>
  </conditionalFormatting>
  <conditionalFormatting sqref="E98">
    <cfRule type="duplicateValues" dxfId="164" priority="4"/>
  </conditionalFormatting>
  <conditionalFormatting sqref="E99">
    <cfRule type="duplicateValues" dxfId="163" priority="3"/>
  </conditionalFormatting>
  <conditionalFormatting sqref="E99">
    <cfRule type="duplicateValues" dxfId="162" priority="2"/>
  </conditionalFormatting>
  <conditionalFormatting sqref="B92:B108 B69:B71 B51:B57 B1:B49 B73:B90">
    <cfRule type="duplicateValues" dxfId="161" priority="26"/>
  </conditionalFormatting>
  <conditionalFormatting sqref="B1:B1048576">
    <cfRule type="duplicateValues" dxfId="160" priority="1"/>
  </conditionalFormatting>
  <conditionalFormatting sqref="B1:B1048576">
    <cfRule type="duplicateValues" dxfId="159" priority="119459"/>
    <cfRule type="duplicateValues" dxfId="158" priority="119460"/>
    <cfRule type="duplicateValues" dxfId="157" priority="119461"/>
    <cfRule type="duplicateValues" dxfId="156" priority="119462"/>
    <cfRule type="duplicateValues" dxfId="155" priority="11946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2497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2495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2496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2487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2488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2491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2489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2436</v>
      </c>
      <c r="B1" s="157"/>
      <c r="C1" s="157"/>
      <c r="D1" s="157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2446</v>
      </c>
      <c r="B25" s="157"/>
      <c r="C25" s="157"/>
      <c r="D25" s="157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2503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54" priority="119152"/>
  </conditionalFormatting>
  <conditionalFormatting sqref="A7:A11">
    <cfRule type="duplicateValues" dxfId="153" priority="119156"/>
    <cfRule type="duplicateValues" dxfId="152" priority="119157"/>
  </conditionalFormatting>
  <conditionalFormatting sqref="A7:A11">
    <cfRule type="duplicateValues" dxfId="151" priority="119160"/>
    <cfRule type="duplicateValues" dxfId="150" priority="119161"/>
  </conditionalFormatting>
  <conditionalFormatting sqref="B3">
    <cfRule type="duplicateValues" dxfId="149" priority="193"/>
    <cfRule type="duplicateValues" dxfId="148" priority="194"/>
  </conditionalFormatting>
  <conditionalFormatting sqref="B3">
    <cfRule type="duplicateValues" dxfId="147" priority="192"/>
  </conditionalFormatting>
  <conditionalFormatting sqref="B3">
    <cfRule type="duplicateValues" dxfId="146" priority="191"/>
  </conditionalFormatting>
  <conditionalFormatting sqref="B3">
    <cfRule type="duplicateValues" dxfId="145" priority="189"/>
    <cfRule type="duplicateValues" dxfId="144" priority="190"/>
  </conditionalFormatting>
  <conditionalFormatting sqref="A4:A6">
    <cfRule type="duplicateValues" dxfId="143" priority="188"/>
  </conditionalFormatting>
  <conditionalFormatting sqref="A4:A6">
    <cfRule type="duplicateValues" dxfId="142" priority="186"/>
    <cfRule type="duplicateValues" dxfId="141" priority="187"/>
  </conditionalFormatting>
  <conditionalFormatting sqref="A4:A6">
    <cfRule type="duplicateValues" dxfId="140" priority="184"/>
    <cfRule type="duplicateValues" dxfId="139" priority="185"/>
  </conditionalFormatting>
  <conditionalFormatting sqref="A3:A6">
    <cfRule type="duplicateValues" dxfId="138" priority="165"/>
  </conditionalFormatting>
  <conditionalFormatting sqref="A3:A6">
    <cfRule type="duplicateValues" dxfId="137" priority="163"/>
    <cfRule type="duplicateValues" dxfId="136" priority="164"/>
  </conditionalFormatting>
  <conditionalFormatting sqref="A3:A6">
    <cfRule type="duplicateValues" dxfId="135" priority="161"/>
    <cfRule type="duplicateValues" dxfId="134" priority="162"/>
  </conditionalFormatting>
  <conditionalFormatting sqref="B4:B6">
    <cfRule type="duplicateValues" dxfId="133" priority="158"/>
    <cfRule type="duplicateValues" dxfId="132" priority="159"/>
  </conditionalFormatting>
  <conditionalFormatting sqref="B4:B6">
    <cfRule type="duplicateValues" dxfId="131" priority="157"/>
  </conditionalFormatting>
  <conditionalFormatting sqref="B4:B6">
    <cfRule type="duplicateValues" dxfId="130" priority="156"/>
  </conditionalFormatting>
  <conditionalFormatting sqref="B4:B6">
    <cfRule type="duplicateValues" dxfId="129" priority="154"/>
    <cfRule type="duplicateValues" dxfId="128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179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160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2" t="str">
        <f ca="1">CONCATENATE(TODAY()-C5," días")</f>
        <v>159 días</v>
      </c>
      <c r="B5" s="42" t="s">
        <v>2435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159 días</v>
      </c>
      <c r="B6" s="42" t="s">
        <v>2453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2" t="str">
        <f t="shared" ca="1" si="0"/>
        <v>158 días</v>
      </c>
      <c r="B7" s="42" t="s">
        <v>2455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2" t="str">
        <f ca="1">CONCATENATE(TODAY()-C8," días")</f>
        <v>157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118.5 días</v>
      </c>
      <c r="B9" s="42" t="s">
        <v>2461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2" t="str">
        <f t="shared" ca="1" si="0"/>
        <v>117 días</v>
      </c>
      <c r="B10" s="42" t="s">
        <v>2464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117 días</v>
      </c>
      <c r="B11" s="42" t="s">
        <v>2463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123 días</v>
      </c>
      <c r="B12" s="75" t="s">
        <v>2458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76.15079861111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2483</v>
      </c>
    </row>
    <row r="14" spans="1:11" ht="18" x14ac:dyDescent="0.25">
      <c r="A14" s="72" t="str">
        <f t="shared" ca="1" si="0"/>
        <v>15.6746064814797 días</v>
      </c>
      <c r="B14" s="107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27" priority="69"/>
  </conditionalFormatting>
  <conditionalFormatting sqref="E9:E1048576 E1:E2">
    <cfRule type="duplicateValues" dxfId="126" priority="99250"/>
  </conditionalFormatting>
  <conditionalFormatting sqref="E4">
    <cfRule type="duplicateValues" dxfId="125" priority="62"/>
  </conditionalFormatting>
  <conditionalFormatting sqref="E5:E8">
    <cfRule type="duplicateValues" dxfId="124" priority="60"/>
  </conditionalFormatting>
  <conditionalFormatting sqref="B12">
    <cfRule type="duplicateValues" dxfId="123" priority="34"/>
    <cfRule type="duplicateValues" dxfId="122" priority="35"/>
    <cfRule type="duplicateValues" dxfId="121" priority="36"/>
  </conditionalFormatting>
  <conditionalFormatting sqref="B12">
    <cfRule type="duplicateValues" dxfId="120" priority="33"/>
  </conditionalFormatting>
  <conditionalFormatting sqref="B12">
    <cfRule type="duplicateValues" dxfId="119" priority="31"/>
    <cfRule type="duplicateValues" dxfId="118" priority="32"/>
  </conditionalFormatting>
  <conditionalFormatting sqref="B12">
    <cfRule type="duplicateValues" dxfId="117" priority="28"/>
    <cfRule type="duplicateValues" dxfId="116" priority="29"/>
    <cfRule type="duplicateValues" dxfId="115" priority="30"/>
  </conditionalFormatting>
  <conditionalFormatting sqref="B12">
    <cfRule type="duplicateValues" dxfId="114" priority="27"/>
  </conditionalFormatting>
  <conditionalFormatting sqref="B12">
    <cfRule type="duplicateValues" dxfId="113" priority="25"/>
    <cfRule type="duplicateValues" dxfId="112" priority="26"/>
  </conditionalFormatting>
  <conditionalFormatting sqref="B12">
    <cfRule type="duplicateValues" dxfId="111" priority="24"/>
  </conditionalFormatting>
  <conditionalFormatting sqref="B12">
    <cfRule type="duplicateValues" dxfId="110" priority="21"/>
    <cfRule type="duplicateValues" dxfId="109" priority="22"/>
    <cfRule type="duplicateValues" dxfId="108" priority="23"/>
  </conditionalFormatting>
  <conditionalFormatting sqref="B12">
    <cfRule type="duplicateValues" dxfId="107" priority="20"/>
  </conditionalFormatting>
  <conditionalFormatting sqref="B12">
    <cfRule type="duplicateValues" dxfId="106" priority="19"/>
  </conditionalFormatting>
  <conditionalFormatting sqref="B14">
    <cfRule type="duplicateValues" dxfId="105" priority="18"/>
  </conditionalFormatting>
  <conditionalFormatting sqref="B14">
    <cfRule type="duplicateValues" dxfId="104" priority="15"/>
    <cfRule type="duplicateValues" dxfId="103" priority="16"/>
    <cfRule type="duplicateValues" dxfId="102" priority="17"/>
  </conditionalFormatting>
  <conditionalFormatting sqref="B14">
    <cfRule type="duplicateValues" dxfId="101" priority="13"/>
    <cfRule type="duplicateValues" dxfId="100" priority="14"/>
  </conditionalFormatting>
  <conditionalFormatting sqref="B14">
    <cfRule type="duplicateValues" dxfId="99" priority="10"/>
    <cfRule type="duplicateValues" dxfId="98" priority="11"/>
    <cfRule type="duplicateValues" dxfId="97" priority="12"/>
  </conditionalFormatting>
  <conditionalFormatting sqref="B14">
    <cfRule type="duplicateValues" dxfId="96" priority="9"/>
  </conditionalFormatting>
  <conditionalFormatting sqref="B14">
    <cfRule type="duplicateValues" dxfId="95" priority="8"/>
  </conditionalFormatting>
  <conditionalFormatting sqref="B14">
    <cfRule type="duplicateValues" dxfId="94" priority="7"/>
  </conditionalFormatting>
  <conditionalFormatting sqref="B14">
    <cfRule type="duplicateValues" dxfId="93" priority="4"/>
    <cfRule type="duplicateValues" dxfId="92" priority="5"/>
    <cfRule type="duplicateValues" dxfId="91" priority="6"/>
  </conditionalFormatting>
  <conditionalFormatting sqref="B14">
    <cfRule type="duplicateValues" dxfId="90" priority="2"/>
    <cfRule type="duplicateValues" dxfId="89" priority="3"/>
  </conditionalFormatting>
  <conditionalFormatting sqref="C14">
    <cfRule type="duplicateValues" dxfId="8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2485</v>
      </c>
      <c r="C407" s="85" t="s">
        <v>2486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2021-03-17T11:57:16Z</cp:lastPrinted>
  <dcterms:created xsi:type="dcterms:W3CDTF">2014-10-01T23:18:29Z</dcterms:created>
  <dcterms:modified xsi:type="dcterms:W3CDTF">2021-03-18T04:02:34Z</dcterms:modified>
</cp:coreProperties>
</file>