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A89" i="1"/>
  <c r="A90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24" i="1" l="1"/>
  <c r="F24" i="1"/>
  <c r="G24" i="1"/>
  <c r="H24" i="1"/>
  <c r="I24" i="1"/>
  <c r="J24" i="1"/>
  <c r="K24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5" i="1"/>
  <c r="A64" i="1"/>
  <c r="A63" i="1"/>
  <c r="A62" i="1"/>
  <c r="A61" i="1" l="1"/>
  <c r="A60" i="1"/>
  <c r="A59" i="1"/>
  <c r="A58" i="1"/>
  <c r="A5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1" i="1"/>
  <c r="A52" i="1"/>
  <c r="A53" i="1"/>
  <c r="A54" i="1"/>
  <c r="A55" i="1"/>
  <c r="A56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8" i="16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 l="1"/>
  <c r="A26" i="1"/>
  <c r="A25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 l="1"/>
  <c r="F21" i="1"/>
  <c r="G21" i="1"/>
  <c r="H21" i="1"/>
  <c r="I21" i="1"/>
  <c r="J21" i="1"/>
  <c r="K21" i="1"/>
  <c r="A15" i="1"/>
  <c r="A16" i="1"/>
  <c r="A17" i="1"/>
  <c r="A18" i="1"/>
  <c r="A19" i="1"/>
  <c r="A20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A13" i="1"/>
  <c r="A12" i="1"/>
  <c r="A11" i="1"/>
  <c r="A10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 l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<sst xmlns="http://schemas.openxmlformats.org/spreadsheetml/2006/main" count="13328" uniqueCount="2548">
  <si>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</si>
  <si>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</si>
  <si>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</si>
  <si>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</si>
  <si>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</si>
  <si>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</si>
  <si>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</si>
  <si>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</si>
  <si>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</si>
  <si>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</si>
  <si>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</si>
  <si>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</si>
  <si>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</si>
  <si>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</si>
  <si>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</si>
  <si>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</si>
  <si>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</si>
  <si>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</si>
  <si>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</si>
  <si>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</si>
  <si>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</si>
  <si>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</si>
  <si>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</si>
  <si>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</si>
  <si>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</si>
  <si>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</si>
  <si>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</si>
  <si>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</si>
  <si>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</si>
  <si>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</si>
  <si>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</si>
  <si>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</si>
  <si>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</si>
  <si>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</si>
  <si>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</si>
  <si>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</si>
  <si>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</si>
  <si>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</si>
  <si>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</si>
  <si>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</si>
  <si>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</si>
  <si>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</si>
  <si>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</si>
  <si>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</si>
  <si>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</si>
  <si>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</si>
  <si>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</si>
  <si>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</si>
  <si>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</si>
  <si>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</si>
  <si>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</si>
  <si>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</si>
  <si>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</si>
  <si>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</si>
  <si>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</si>
  <si>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</si>
  <si>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</si>
  <si>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</si>
  <si>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</si>
  <si>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</si>
  <si>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</si>
  <si>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</si>
  <si>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</si>
  <si>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</si>
  <si>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</si>
  <si>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</si>
  <si>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</si>
  <si>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</si>
  <si>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</si>
  <si>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</si>
  <si>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</si>
  <si>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</si>
  <si>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</si>
  <si>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</si>
  <si>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</si>
  <si>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</si>
  <si>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</si>
  <si>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</si>
  <si>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</si>
  <si>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</si>
  <si>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</si>
  <si>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</si>
  <si>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</si>
  <si>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</si>
  <si>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</si>
  <si>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</si>
  <si>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</si>
  <si>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</si>
  <si>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</si>
  <si>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</si>
  <si>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</si>
  <si>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</si>
  <si>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</si>
  <si>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</si>
  <si>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</si>
  <si>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</si>
  <si>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</si>
  <si>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</si>
  <si>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</si>
  <si>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</si>
  <si>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</si>
  <si>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</si>
  <si>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</si>
  <si>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</si>
  <si>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</si>
  <si>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</si>
  <si>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</si>
  <si>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</si>
  <si>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</si>
  <si>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</si>
  <si>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</si>
  <si>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</si>
  <si>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</si>
  <si>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</si>
  <si>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</si>
  <si>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</si>
  <si>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</si>
  <si>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</si>
  <si>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</si>
  <si>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</si>
  <si>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</si>
  <si>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</si>
  <si>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</si>
  <si>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</si>
  <si>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</si>
  <si>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</si>
  <si>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</si>
  <si>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</si>
  <si>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</si>
  <si>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</si>
  <si>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</si>
  <si>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</si>
  <si>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</si>
  <si>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</si>
  <si>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</si>
  <si>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</si>
  <si>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</si>
  <si>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</si>
  <si>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</si>
  <si>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</si>
  <si>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</si>
  <si>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</si>
  <si>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</si>
  <si>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</si>
  <si>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</si>
  <si>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</si>
  <si>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</si>
  <si>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</si>
  <si>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</si>
  <si>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</si>
  <si>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</si>
  <si>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</si>
  <si>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</si>
  <si>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</si>
  <si>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</si>
  <si>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</si>
  <si>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</si>
  <si>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</si>
  <si>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</si>
  <si>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</si>
  <si>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</si>
  <si>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</si>
  <si>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</si>
  <si>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</si>
  <si>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</si>
  <si>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</si>
  <si>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</si>
  <si>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</si>
  <si>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</si>
  <si>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</si>
  <si>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</si>
  <si>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</si>
  <si>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</si>
  <si>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</si>
  <si>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</si>
  <si>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</si>
  <si>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</si>
  <si>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</si>
  <si>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</si>
  <si>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</si>
  <si>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</si>
  <si>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</si>
  <si>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</si>
  <si>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</si>
  <si>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</si>
  <si>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</si>
  <si>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</si>
  <si>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</si>
  <si>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</si>
  <si>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</si>
  <si>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</si>
  <si>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</si>
  <si>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</si>
  <si>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</si>
  <si>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</si>
  <si>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</si>
  <si>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</si>
  <si>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</si>
  <si>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</si>
  <si>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</si>
  <si>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</si>
  <si>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</si>
  <si>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</si>
  <si>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</si>
  <si>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</si>
  <si>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</si>
  <si>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</si>
  <si>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</si>
  <si>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</si>
  <si>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</si>
  <si>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</si>
  <si>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</si>
  <si>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</si>
  <si>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</si>
  <si>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</si>
  <si>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</si>
  <si>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</si>
  <si>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</si>
  <si>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</si>
  <si>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</si>
  <si>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</si>
  <si>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</si>
  <si>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</si>
  <si>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</si>
  <si>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</si>
  <si>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</si>
  <si>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</si>
  <si>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</si>
  <si>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</si>
  <si>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</si>
  <si>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</si>
  <si>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</si>
  <si>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</si>
  <si>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</si>
  <si>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</si>
  <si>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</si>
  <si>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</si>
  <si>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</si>
  <si>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</si>
  <si>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</si>
  <si>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</si>
  <si>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</si>
  <si>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</si>
  <si>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</si>
  <si>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</si>
  <si>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</si>
  <si>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</si>
  <si>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</si>
  <si>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</si>
  <si>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</si>
  <si>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</si>
  <si>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</si>
  <si>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</si>
  <si>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</si>
  <si>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</si>
  <si>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</si>
  <si>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</si>
  <si>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</si>
  <si>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</si>
  <si>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</si>
  <si>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</si>
  <si>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</si>
  <si>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</si>
  <si>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</si>
  <si>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</si>
  <si>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</si>
  <si>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</si>
  <si>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</si>
  <si>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</si>
  <si>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</si>
  <si>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</si>
  <si>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</si>
  <si>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</si>
  <si>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</si>
  <si>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</si>
  <si>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</si>
  <si>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</si>
  <si>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</si>
  <si>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</si>
  <si>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</si>
  <si>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</si>
  <si>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</si>
  <si>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</si>
  <si>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</si>
  <si>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</si>
  <si>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</si>
  <si>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</si>
  <si>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</si>
  <si>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</si>
  <si>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</si>
  <si>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</si>
  <si>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</si>
  <si>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</si>
  <si>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</si>
  <si>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</si>
  <si>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</si>
  <si>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</si>
  <si>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</si>
  <si>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</si>
  <si>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</si>
  <si>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</si>
  <si>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</si>
  <si>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</si>
  <si>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</si>
  <si>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</si>
  <si>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</si>
  <si>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</si>
  <si>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</si>
  <si>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</si>
  <si>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</si>
  <si>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</si>
  <si>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</si>
  <si>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</si>
  <si>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</si>
  <si>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</si>
  <si>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</si>
  <si>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</si>
  <si>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</si>
  <si>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</si>
  <si>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</si>
  <si>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</si>
  <si>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</si>
  <si>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</si>
  <si>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</si>
  <si>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</si>
  <si>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</si>
  <si>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</si>
  <si>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</si>
  <si>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</si>
  <si>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</si>
  <si>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</si>
  <si>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</si>
  <si>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</si>
  <si>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</si>
  <si>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</si>
  <si>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</si>
  <si>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</si>
  <si>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</si>
  <si>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</si>
  <si>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</si>
  <si>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</si>
  <si>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</si>
  <si>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</si>
  <si>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</si>
  <si>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</si>
  <si>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</si>
  <si>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</si>
  <si>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</si>
  <si>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</si>
  <si>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</si>
  <si>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</si>
  <si>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</si>
  <si>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</si>
  <si>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</si>
  <si>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</si>
  <si>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</si>
  <si>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</si>
  <si>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</si>
  <si>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</si>
  <si>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</si>
  <si>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</si>
  <si>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</si>
  <si>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</si>
  <si>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</si>
  <si>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</si>
  <si>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</si>
  <si>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</si>
  <si>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</si>
  <si>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</si>
  <si>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</si>
  <si>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</si>
  <si>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</si>
  <si>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</si>
  <si>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</si>
  <si>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</si>
  <si>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</si>
  <si>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</si>
  <si>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</si>
  <si>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</si>
  <si>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</si>
  <si>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</si>
  <si>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</si>
  <si>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</si>
  <si>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</si>
  <si>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</si>
  <si>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</si>
  <si>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</si>
  <si>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</si>
  <si>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</si>
  <si>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</si>
  <si>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</si>
  <si>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</si>
  <si>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</si>
  <si>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</si>
  <si>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</si>
  <si>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</si>
  <si>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</si>
  <si>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</si>
  <si>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</si>
  <si>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</si>
  <si>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</si>
  <si>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</si>
  <si>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</si>
  <si>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</si>
  <si>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</si>
  <si>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</si>
  <si>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</si>
  <si>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</si>
  <si>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</si>
  <si>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</si>
  <si>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</si>
  <si>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</si>
  <si>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</si>
  <si>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</si>
  <si>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</si>
  <si>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</si>
  <si>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</si>
  <si>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</si>
  <si>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</si>
  <si>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</si>
  <si>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</si>
  <si>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</si>
  <si>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</si>
  <si>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</si>
  <si>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</si>
  <si>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</si>
  <si>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</si>
  <si>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</si>
  <si>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</si>
  <si>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</si>
  <si>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</si>
  <si>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</si>
  <si>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</si>
  <si>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</si>
  <si>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</si>
  <si>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</si>
  <si>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</si>
  <si>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</si>
  <si>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</si>
  <si>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</si>
  <si>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</si>
  <si>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</si>
  <si>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</si>
  <si>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</si>
  <si>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</si>
  <si>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</si>
  <si>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</si>
  <si>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</si>
  <si>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</si>
  <si>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</si>
  <si>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</si>
  <si>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</si>
  <si>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</si>
  <si>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</si>
  <si>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</si>
  <si>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</si>
  <si>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</si>
  <si>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</si>
  <si>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</si>
  <si>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</si>
  <si>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</si>
  <si>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</si>
  <si>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</si>
  <si>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</si>
  <si>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</si>
  <si>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</si>
  <si>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</si>
  <si>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</si>
  <si>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</si>
  <si>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</si>
  <si>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</si>
  <si>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</si>
  <si>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</si>
  <si>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</si>
  <si>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</si>
  <si>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</si>
  <si>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</si>
  <si>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</si>
  <si>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</si>
  <si>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</si>
  <si>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</si>
  <si>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</si>
  <si>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</si>
  <si>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</si>
  <si>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</si>
  <si>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</si>
  <si>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</si>
  <si>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</si>
  <si>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</si>
  <si>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</si>
  <si>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</si>
  <si>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</si>
  <si>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</si>
  <si>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</si>
  <si>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</si>
  <si>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</si>
  <si>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</si>
  <si>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</si>
  <si>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</si>
  <si>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</si>
  <si>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</si>
  <si>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</si>
  <si>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</si>
  <si>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</si>
  <si>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</si>
  <si>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</si>
  <si>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</si>
  <si>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</si>
  <si>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</si>
  <si>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</si>
  <si>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</si>
  <si>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</si>
  <si>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</si>
  <si>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</si>
  <si>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</si>
  <si>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</si>
  <si>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</si>
  <si>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</si>
  <si>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</si>
  <si>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</si>
  <si>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</si>
  <si>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</si>
  <si>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</si>
  <si>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</si>
  <si>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</si>
  <si>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</si>
  <si>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</si>
  <si>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</si>
  <si>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</si>
  <si>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</si>
  <si>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</si>
  <si>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</si>
  <si>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</si>
  <si>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</si>
  <si>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</si>
  <si>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</si>
  <si>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</si>
  <si>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</si>
  <si>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</si>
  <si>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</si>
  <si>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</si>
  <si>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</si>
  <si>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</si>
  <si>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</si>
  <si>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</si>
  <si>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</si>
  <si>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</si>
  <si>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</si>
  <si>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</si>
  <si>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</si>
  <si>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</si>
  <si>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</si>
  <si>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</si>
  <si>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</si>
  <si>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</si>
  <si>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</si>
  <si>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</si>
  <si>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</si>
  <si>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</si>
  <si>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</si>
  <si>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</si>
  <si>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</si>
  <si>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</si>
  <si>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</si>
  <si>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</si>
  <si>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</si>
  <si>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</si>
  <si>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</si>
  <si>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</si>
  <si>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</si>
  <si>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</si>
  <si>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</si>
  <si>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</si>
  <si>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</si>
  <si>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</si>
  <si>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</si>
  <si>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</si>
  <si>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</si>
  <si>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</si>
  <si>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</si>
  <si>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</si>
  <si>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</si>
  <si>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</si>
  <si>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</si>
  <si>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</si>
  <si>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</si>
  <si>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</si>
  <si>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</si>
  <si>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</si>
  <si>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</si>
  <si>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</si>
  <si>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</si>
  <si>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</si>
  <si>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</si>
  <si>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</si>
  <si>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</si>
  <si>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</si>
  <si>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</si>
  <si>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</si>
  <si>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</si>
  <si>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</si>
  <si>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</si>
  <si>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</si>
  <si>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</si>
  <si>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</si>
  <si>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</si>
  <si>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</si>
  <si>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</si>
  <si>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</si>
  <si>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</si>
  <si>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</si>
  <si>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</si>
  <si>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</si>
  <si>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</si>
  <si>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</si>
  <si>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</si>
  <si>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</si>
  <si>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</si>
  <si>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</si>
  <si>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</si>
  <si>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</si>
  <si>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</si>
  <si>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</si>
  <si>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</si>
  <si>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</si>
  <si>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</si>
  <si>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</si>
  <si>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</si>
  <si>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</si>
  <si>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</si>
  <si>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</si>
  <si>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</si>
  <si>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</si>
  <si>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</si>
  <si>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</si>
  <si>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</si>
  <si>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</si>
  <si>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</si>
  <si>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</si>
  <si>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</si>
  <si>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</si>
  <si>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</si>
  <si>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</si>
  <si>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</si>
  <si>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</si>
  <si>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</si>
  <si>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</si>
  <si>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</si>
  <si>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</si>
  <si>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</si>
  <si>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</si>
  <si>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</si>
  <si>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</si>
  <si>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</si>
  <si>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</si>
  <si>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</si>
  <si>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</si>
  <si>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</si>
  <si>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</si>
  <si>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</si>
  <si>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</si>
  <si>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</si>
  <si>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</si>
  <si>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</si>
  <si>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</si>
  <si>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</si>
  <si>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</si>
  <si>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</si>
  <si>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</si>
  <si>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</si>
  <si>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</si>
  <si>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</si>
  <si>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</si>
  <si>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</si>
  <si>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</si>
  <si>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</si>
  <si>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</si>
  <si>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</si>
  <si>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</si>
  <si>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</si>
  <si>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</si>
  <si>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</si>
  <si>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</si>
  <si>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</si>
  <si>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</si>
  <si>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</si>
  <si>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</si>
  <si>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</si>
  <si>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</si>
  <si>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</si>
  <si>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</si>
  <si>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</si>
  <si>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</si>
  <si>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</si>
  <si>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</si>
  <si>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</si>
  <si>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</si>
  <si>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</si>
  <si>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</si>
  <si>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</si>
  <si>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</si>
  <si>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</si>
  <si>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</si>
  <si>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</si>
  <si>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</si>
  <si>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</si>
  <si>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</si>
  <si>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</si>
  <si>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</si>
  <si>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</si>
  <si>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</si>
  <si>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</si>
  <si>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</si>
  <si>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</si>
  <si>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</si>
  <si>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</si>
  <si>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</si>
  <si>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</si>
  <si>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</si>
  <si>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</si>
  <si>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</si>
  <si>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</si>
  <si>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</si>
  <si>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</si>
  <si>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</si>
  <si>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</si>
  <si>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</si>
  <si>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</si>
  <si>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</si>
  <si>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</si>
  <si>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</si>
  <si>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</si>
  <si>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</si>
  <si>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</si>
  <si>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</si>
  <si>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</si>
  <si>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</si>
  <si>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</si>
  <si>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</si>
  <si>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</si>
  <si>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</si>
  <si>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</si>
  <si>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</si>
  <si>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</si>
  <si>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</si>
  <si>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</si>
  <si>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</si>
  <si>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</si>
  <si>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</si>
  <si>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</si>
  <si>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</si>
  <si>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</si>
  <si>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</si>
  <si>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</si>
  <si>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</si>
  <si>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</si>
  <si>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</si>
  <si>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</si>
  <si>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</si>
  <si>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</si>
  <si>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</si>
  <si>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</si>
  <si>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</si>
  <si>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</si>
  <si>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</si>
  <si>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</si>
  <si>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</si>
  <si>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</si>
  <si>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</si>
  <si>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</si>
  <si>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</si>
  <si>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</si>
  <si>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</si>
  <si>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</si>
  <si>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</si>
  <si>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</si>
  <si>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</si>
  <si>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</si>
  <si>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</si>
  <si>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</si>
  <si>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</si>
  <si>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</si>
  <si>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</si>
  <si>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</si>
  <si>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</si>
  <si>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</si>
  <si>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</si>
  <si>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</si>
  <si>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</si>
  <si>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</si>
  <si>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</si>
  <si>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</si>
  <si>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</si>
  <si>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</si>
  <si>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</si>
  <si>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</si>
  <si>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</si>
  <si>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</si>
  <si>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</si>
  <si>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</si>
  <si>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</si>
  <si>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</si>
  <si>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</si>
  <si>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</si>
  <si>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</si>
  <si>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</si>
  <si>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</si>
  <si>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</si>
  <si>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</si>
  <si>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</si>
  <si>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</si>
  <si>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</si>
  <si>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</si>
  <si>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</si>
  <si>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</si>
  <si>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</si>
  <si>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</si>
  <si>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</si>
  <si>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</si>
  <si>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</si>
  <si>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</si>
  <si>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</si>
  <si>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</si>
  <si>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</si>
  <si>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</si>
  <si>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</si>
  <si>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</si>
  <si>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</si>
  <si>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</si>
  <si>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</si>
  <si>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</si>
  <si>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</si>
  <si>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</si>
  <si>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</si>
  <si>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</si>
  <si>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</si>
  <si>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</si>
  <si>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</si>
  <si>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</si>
  <si>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</si>
  <si>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</si>
  <si>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</si>
  <si>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</si>
  <si>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</si>
  <si>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</si>
  <si>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</si>
  <si>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</si>
  <si>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</si>
  <si>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</si>
  <si>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</si>
  <si>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</si>
  <si>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</si>
  <si>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</si>
  <si>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</si>
  <si>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</si>
  <si>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</si>
  <si>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</si>
  <si>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</si>
  <si>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</si>
  <si>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</si>
  <si>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</si>
  <si>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</si>
  <si>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</si>
  <si>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</si>
  <si>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</si>
  <si>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</si>
  <si>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</si>
  <si>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</si>
  <si>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</si>
  <si>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</si>
  <si>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</si>
  <si>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</si>
  <si>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</si>
  <si>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</si>
  <si>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</si>
  <si>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</si>
  <si>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</si>
  <si>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</si>
  <si>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</si>
  <si>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</si>
  <si>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</si>
  <si>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</si>
  <si>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</si>
  <si>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</si>
  <si>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</si>
  <si>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</si>
  <si>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</si>
  <si>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</si>
  <si>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</si>
  <si>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</si>
  <si>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</si>
  <si>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</si>
  <si>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</si>
  <si>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</si>
  <si>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</si>
  <si>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</si>
  <si>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</si>
  <si>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</si>
  <si>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</si>
  <si>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</si>
  <si>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</si>
  <si>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</si>
  <si>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</si>
  <si>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</si>
  <si>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</si>
  <si>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</si>
  <si>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</si>
  <si>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</si>
  <si>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</si>
  <si>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</si>
  <si>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</si>
  <si>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</si>
  <si>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</si>
  <si>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</si>
  <si>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</si>
  <si>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</si>
  <si>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</si>
  <si>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</si>
  <si>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</si>
  <si>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</si>
  <si>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</si>
  <si>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</si>
  <si>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</si>
  <si>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</si>
  <si>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</si>
  <si>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</si>
  <si>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</si>
  <si>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</si>
  <si>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</si>
  <si>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</si>
  <si>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</si>
  <si>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</si>
  <si>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</si>
  <si>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</si>
  <si>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</si>
  <si>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</si>
  <si>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</si>
  <si>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</si>
  <si>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</si>
  <si>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</si>
  <si>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</si>
  <si>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</si>
  <si>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</si>
  <si>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</si>
  <si>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</si>
  <si>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</si>
  <si>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</si>
  <si>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</si>
  <si>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</si>
  <si>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</si>
  <si>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</si>
  <si>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</si>
  <si>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</si>
  <si>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</si>
  <si>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</si>
  <si>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</si>
  <si>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</si>
  <si>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</si>
  <si>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</si>
  <si>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</si>
  <si>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</si>
  <si>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</si>
  <si>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</si>
  <si>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</si>
  <si>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</si>
  <si>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</si>
  <si>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</si>
  <si>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</si>
  <si>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</si>
  <si>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</si>
  <si>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</si>
  <si>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</si>
  <si>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</si>
  <si>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</si>
  <si>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</si>
  <si>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</si>
  <si>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</si>
  <si>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</si>
  <si>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</si>
  <si>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</si>
  <si>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</si>
  <si>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</si>
  <si>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</si>
  <si>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</si>
  <si>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</si>
  <si>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</si>
  <si>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</si>
  <si>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</si>
  <si>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</si>
  <si>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</si>
  <si>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</si>
  <si>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</si>
  <si>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</si>
  <si>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</si>
  <si>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</si>
  <si>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</si>
  <si>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</si>
  <si>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</si>
  <si>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</si>
  <si>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</si>
  <si>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</si>
  <si>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</si>
  <si>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</si>
  <si>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</si>
  <si>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</si>
  <si>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</si>
  <si>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</si>
  <si>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</si>
  <si>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</si>
  <si>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</si>
  <si>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</si>
  <si>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</si>
  <si>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</si>
  <si>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</si>
  <si>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</si>
  <si>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</si>
  <si>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</si>
  <si>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</si>
  <si>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</si>
  <si>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</si>
  <si>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</si>
  <si>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</si>
  <si>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</si>
  <si>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</si>
  <si>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</si>
  <si>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</si>
  <si>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</si>
  <si>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</si>
  <si>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</si>
  <si>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</si>
  <si>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</si>
  <si>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</si>
  <si>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</si>
  <si>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</si>
  <si>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</si>
  <si>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</si>
  <si>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</si>
  <si>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</si>
  <si>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</si>
  <si>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</si>
  <si>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</si>
  <si>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</si>
  <si>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</si>
  <si>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</si>
  <si>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</si>
  <si>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</si>
  <si>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</si>
  <si>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</si>
  <si>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</si>
  <si>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</si>
  <si>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</si>
  <si>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</si>
  <si>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</si>
  <si>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</si>
  <si>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</si>
  <si>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</si>
  <si>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</si>
  <si>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</si>
  <si>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</si>
  <si>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</si>
  <si>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</si>
  <si>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</si>
  <si>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</si>
  <si>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</si>
  <si>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</si>
  <si>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</si>
  <si>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</si>
  <si>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</si>
  <si>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</si>
  <si>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</si>
  <si>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</si>
  <si>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</si>
  <si>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</si>
  <si>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</si>
  <si>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</si>
  <si>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</si>
  <si>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</si>
  <si>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</si>
  <si>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</si>
  <si>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</si>
  <si>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</si>
  <si>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</si>
  <si>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</si>
  <si>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</si>
  <si>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</si>
  <si>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</si>
  <si>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</si>
  <si>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</si>
  <si>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</si>
  <si>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</si>
  <si>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</si>
  <si>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</si>
  <si>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</si>
  <si>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</si>
  <si>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</si>
  <si>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</si>
  <si>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</si>
  <si>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</si>
  <si>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</si>
  <si>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</si>
  <si>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</si>
  <si>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</si>
  <si>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</si>
  <si>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</si>
  <si>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</si>
  <si>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</si>
  <si>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</si>
  <si>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</si>
  <si>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</si>
  <si>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</si>
  <si>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</si>
  <si>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</si>
  <si>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</si>
  <si>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</si>
  <si>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</si>
  <si>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</si>
  <si>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</si>
  <si>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</si>
  <si>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</si>
  <si>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</si>
  <si>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</si>
  <si>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</si>
  <si>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</si>
  <si>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</si>
  <si>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</si>
  <si>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</si>
  <si>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</si>
  <si>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</si>
  <si>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</si>
  <si>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</si>
  <si>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</si>
  <si>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</si>
  <si>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</si>
  <si>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</si>
  <si>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</si>
  <si>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</si>
  <si>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</si>
  <si>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</si>
  <si>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</si>
  <si>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</si>
  <si>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</si>
  <si>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</si>
  <si>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</si>
  <si>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</si>
  <si>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</si>
  <si>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</si>
  <si>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</si>
  <si>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</si>
  <si>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</si>
  <si>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</si>
  <si>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</si>
  <si>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</si>
  <si>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</si>
  <si>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</si>
  <si>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</si>
  <si>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</si>
  <si>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</si>
  <si>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</si>
  <si>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</si>
  <si>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</si>
  <si>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</si>
  <si>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</si>
  <si>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</si>
  <si>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</si>
  <si>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</si>
  <si>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</si>
  <si>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</si>
  <si>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</si>
  <si>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</si>
  <si>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</si>
  <si>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</si>
  <si>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</si>
  <si>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</si>
  <si>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</si>
  <si>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</si>
  <si>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</si>
  <si>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</si>
  <si>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</si>
  <si>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</si>
  <si>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</si>
  <si>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</si>
  <si>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</si>
  <si>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</si>
  <si>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</si>
  <si>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</si>
  <si>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</si>
  <si>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</si>
  <si>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</si>
  <si>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</si>
  <si>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</si>
  <si>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</si>
  <si>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</si>
  <si>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</si>
  <si>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</si>
  <si>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</si>
  <si>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</si>
  <si>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</si>
  <si>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</si>
  <si>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</si>
  <si>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</si>
  <si>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</si>
  <si>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</si>
  <si>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</si>
  <si>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</si>
  <si>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</si>
  <si>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</si>
  <si>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</si>
  <si>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</si>
  <si>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</si>
  <si>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</si>
  <si>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</si>
  <si>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</si>
  <si>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</si>
  <si>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</si>
  <si>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</si>
  <si>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</si>
  <si>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</si>
  <si>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</si>
  <si>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</si>
  <si>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</si>
  <si>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</si>
  <si>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</si>
  <si>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</si>
  <si>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</si>
  <si>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</si>
  <si>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</si>
  <si>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</si>
  <si>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</si>
  <si>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</si>
  <si>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</si>
  <si>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</si>
  <si>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</si>
  <si>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</si>
  <si>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</si>
  <si>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</si>
  <si>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</si>
  <si>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</si>
  <si>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</si>
  <si>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</si>
  <si>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</si>
  <si>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</si>
  <si>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</si>
  <si>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</si>
  <si>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</si>
  <si>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</si>
  <si>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</si>
  <si>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</si>
  <si>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</si>
  <si>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</si>
  <si>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</si>
  <si>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</si>
  <si>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</si>
  <si>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</si>
  <si>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</si>
  <si>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</si>
  <si>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</si>
  <si>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</si>
  <si>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</si>
  <si>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</si>
  <si>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</si>
  <si>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</si>
  <si>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</si>
  <si>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</si>
  <si>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</si>
  <si>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</si>
  <si>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</si>
  <si>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</si>
  <si>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</si>
  <si>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</si>
  <si>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</si>
  <si>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</si>
  <si>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</si>
  <si>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</si>
  <si>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</si>
  <si>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</si>
  <si>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</si>
  <si>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</si>
  <si>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</si>
  <si>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</si>
  <si>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</si>
  <si>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</si>
  <si>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</si>
  <si>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</si>
  <si>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</si>
  <si>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</si>
  <si>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</si>
  <si>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</si>
  <si>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</si>
  <si>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</si>
  <si>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</si>
  <si>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</si>
  <si>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</si>
  <si>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</si>
  <si>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</si>
  <si>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</si>
  <si>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</si>
  <si>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</si>
  <si>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</si>
  <si>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</si>
  <si>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</si>
  <si>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</si>
  <si>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</si>
  <si>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</si>
  <si>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</si>
  <si>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</si>
  <si>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</si>
  <si>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</si>
  <si>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</si>
  <si>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</si>
  <si>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</si>
  <si>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</si>
  <si>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</si>
  <si>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</si>
  <si>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</si>
  <si>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</si>
  <si>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</si>
  <si>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</si>
  <si>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</si>
  <si>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</si>
  <si>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</si>
  <si>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</si>
  <si>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</si>
  <si>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</si>
  <si>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</si>
  <si>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</si>
  <si>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</si>
  <si>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</si>
  <si>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</si>
  <si>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</si>
  <si>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</si>
  <si>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</si>
  <si>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</si>
  <si>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</si>
  <si>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</si>
  <si>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</si>
  <si>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</si>
  <si>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</si>
  <si>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</si>
  <si>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</si>
  <si>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</si>
  <si>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</si>
  <si>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</si>
  <si>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</si>
  <si>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</si>
  <si>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</si>
  <si>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</si>
  <si>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</si>
  <si>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</si>
  <si>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</si>
  <si>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</si>
  <si>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</si>
  <si>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</si>
  <si>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</si>
  <si>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</si>
  <si>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</si>
  <si>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</si>
  <si>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</si>
  <si>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</si>
  <si>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</si>
  <si>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</si>
  <si>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</si>
  <si>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</si>
  <si>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</si>
  <si>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</si>
  <si>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</si>
  <si>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</si>
  <si>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</si>
  <si>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</si>
  <si>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</si>
  <si>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</si>
  <si>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</si>
  <si>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</si>
  <si>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</si>
  <si>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</si>
  <si>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</si>
  <si>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</si>
  <si>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</si>
  <si>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</si>
  <si>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</si>
  <si>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</si>
  <si>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</si>
  <si>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</si>
  <si>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</si>
  <si>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</si>
  <si>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</si>
  <si>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</si>
  <si>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</si>
  <si>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</si>
  <si>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</si>
  <si>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</si>
  <si>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</si>
  <si>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</si>
  <si>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</si>
  <si>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</si>
  <si>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</si>
  <si>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</si>
  <si>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</si>
  <si>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</si>
  <si>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</si>
  <si>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</si>
  <si>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</si>
  <si>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</si>
  <si>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</si>
  <si>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</si>
  <si>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</si>
  <si>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</si>
  <si>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</si>
  <si>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</si>
  <si>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</si>
  <si>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</si>
  <si>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</si>
  <si>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</si>
  <si>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</si>
  <si>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</si>
  <si>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</si>
  <si>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</si>
  <si>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</si>
  <si>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</si>
  <si>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</si>
  <si>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</si>
  <si>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</si>
  <si>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</si>
  <si>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</si>
  <si>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</si>
  <si>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</si>
  <si>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</si>
  <si>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</si>
  <si>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</si>
  <si>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</si>
  <si>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</si>
  <si>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</si>
  <si>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</si>
  <si>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</si>
  <si>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</si>
  <si>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</si>
  <si>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</si>
  <si>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</si>
  <si>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</si>
  <si>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</si>
  <si>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</si>
  <si>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</si>
  <si>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</si>
  <si>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</si>
  <si>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</si>
  <si>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</si>
  <si>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</si>
  <si>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</si>
  <si>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</si>
  <si>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</si>
  <si>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</si>
  <si>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</si>
  <si>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</si>
  <si>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</si>
  <si>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</si>
  <si>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</si>
  <si>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</si>
  <si>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</si>
  <si>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</si>
  <si>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</si>
  <si>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</si>
  <si>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</si>
  <si>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</si>
  <si>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</si>
  <si>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</si>
  <si>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</si>
  <si>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</si>
  <si>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</si>
  <si>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</si>
  <si>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</si>
  <si>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</si>
  <si>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</si>
  <si>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</si>
  <si>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</si>
  <si>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</si>
  <si>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</si>
  <si>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</si>
  <si>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</si>
  <si>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</si>
  <si>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</si>
  <si>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</si>
  <si>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</si>
  <si>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</si>
  <si>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</si>
  <si>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</si>
  <si>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</si>
  <si>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</si>
  <si>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</si>
  <si>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</si>
  <si>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</si>
  <si>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</si>
  <si>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</si>
  <si>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</si>
  <si>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</si>
  <si>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</si>
  <si>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</si>
  <si>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</si>
  <si>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</si>
  <si>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</si>
  <si>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</si>
  <si>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</si>
  <si>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</si>
  <si>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</si>
  <si>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</si>
  <si>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</si>
  <si>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</si>
  <si>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</si>
  <si>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</si>
  <si>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</si>
  <si>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</si>
  <si>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</si>
  <si>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</si>
  <si>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</si>
  <si>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</si>
  <si>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</si>
  <si>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</si>
  <si>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</si>
  <si>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</si>
  <si>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</si>
  <si>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</si>
  <si>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</si>
  <si>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</si>
  <si>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</si>
  <si>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</si>
  <si>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</si>
  <si>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</si>
  <si>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</si>
  <si>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</si>
  <si>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</si>
  <si>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</si>
  <si>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</si>
  <si>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</si>
  <si>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</si>
  <si>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</si>
  <si>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</si>
  <si>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</si>
  <si>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</si>
  <si>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</si>
  <si>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</si>
  <si>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</si>
  <si>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</si>
  <si>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</si>
  <si>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</si>
  <si>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</si>
  <si>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</si>
  <si>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</si>
  <si>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</si>
  <si>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</si>
  <si>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</si>
  <si>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</si>
  <si>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</si>
  <si>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</si>
  <si>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</si>
  <si>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</si>
  <si>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</si>
  <si>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</si>
  <si>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</si>
  <si>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</si>
  <si>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</si>
  <si>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</si>
  <si>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</si>
  <si>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</si>
  <si>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</si>
  <si>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</si>
  <si>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</si>
  <si>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</si>
  <si>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</si>
  <si>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</si>
  <si>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</si>
  <si>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</si>
  <si>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</si>
  <si>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</si>
  <si>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</si>
  <si>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</si>
  <si>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</si>
  <si>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</si>
  <si>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</si>
  <si>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</si>
  <si>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</si>
  <si>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</si>
  <si>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</si>
  <si>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</si>
  <si>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</si>
  <si>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</si>
  <si>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</si>
  <si>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</si>
  <si>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</si>
  <si>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</si>
  <si>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</si>
  <si>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</si>
  <si>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</si>
  <si>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</si>
  <si>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</si>
  <si>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</si>
  <si>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</si>
  <si>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</si>
  <si>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</si>
  <si>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</si>
  <si>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</si>
  <si>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</si>
  <si>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</si>
  <si>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</si>
  <si>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</si>
  <si>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</si>
  <si>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</si>
  <si>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</si>
  <si>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</si>
  <si>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</si>
  <si>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</si>
  <si>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</si>
  <si>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</si>
  <si>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</si>
  <si>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</si>
  <si>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</si>
  <si>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</si>
  <si>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</si>
  <si>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</si>
  <si>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</si>
  <si>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</si>
  <si>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</si>
  <si>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</si>
  <si>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</si>
  <si>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</si>
  <si>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</si>
  <si>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</si>
  <si>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</si>
  <si>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</si>
  <si>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</si>
  <si>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</si>
  <si>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</si>
  <si>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</si>
  <si>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</si>
  <si>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</si>
  <si>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</si>
  <si>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</si>
  <si>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</si>
  <si>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</si>
  <si>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</si>
  <si>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</si>
  <si>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</si>
  <si>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</si>
  <si>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</si>
  <si>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</si>
  <si>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</si>
  <si>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</si>
  <si>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</si>
  <si>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</si>
  <si>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</si>
  <si>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</si>
  <si>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</si>
  <si>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</si>
  <si>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</si>
  <si>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</si>
  <si>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</si>
  <si>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</si>
  <si>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</si>
  <si>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</si>
  <si>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</si>
  <si>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</si>
  <si>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</si>
  <si>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</si>
  <si>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</si>
  <si>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</si>
  <si>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</si>
  <si>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</si>
  <si>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</si>
  <si>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</si>
  <si>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</si>
  <si>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</si>
  <si>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</si>
  <si>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</si>
  <si>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</si>
  <si>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</si>
  <si>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</si>
  <si>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</si>
  <si>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</si>
  <si>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</si>
  <si>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</si>
  <si>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</si>
  <si>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</si>
  <si>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</si>
  <si>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</si>
  <si>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</si>
  <si>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</si>
  <si>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</si>
  <si>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</si>
  <si>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</si>
  <si>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</si>
  <si>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</si>
  <si>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</si>
  <si>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</si>
  <si>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</si>
  <si>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</si>
  <si>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</si>
  <si>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</si>
  <si>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</si>
  <si>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</si>
  <si>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</si>
  <si>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</si>
  <si>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</si>
  <si>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</si>
  <si>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</si>
  <si>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</si>
  <si>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</si>
  <si>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</si>
  <si>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</si>
  <si>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</si>
  <si>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</si>
  <si>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</si>
  <si>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</si>
  <si>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</si>
  <si>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</si>
  <si>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</si>
  <si>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</si>
  <si>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</si>
  <si>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</si>
  <si>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</si>
  <si>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</si>
  <si>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</si>
  <si>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</si>
  <si>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</si>
  <si>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</si>
  <si>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</si>
  <si>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</si>
  <si>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</si>
  <si>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</si>
  <si>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</si>
  <si>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</si>
  <si>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</si>
  <si>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</si>
  <si>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</si>
  <si>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</si>
  <si>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</si>
  <si>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</si>
  <si>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</si>
  <si>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</si>
  <si>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</si>
  <si>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</si>
  <si>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</si>
  <si>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</si>
  <si>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</si>
  <si>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</si>
  <si>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</si>
  <si>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</si>
  <si>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</si>
  <si>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</si>
  <si>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</si>
  <si>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</si>
  <si>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</si>
  <si>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</si>
  <si>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</si>
  <si>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</si>
  <si>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</si>
  <si>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</si>
  <si>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</si>
  <si>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</si>
  <si>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</si>
  <si>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</si>
  <si>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</si>
  <si>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</si>
  <si>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</si>
  <si>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</si>
  <si>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</si>
  <si>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</si>
  <si>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</si>
  <si>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</si>
  <si>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</si>
  <si>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</si>
  <si>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</si>
  <si>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</si>
  <si>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</si>
  <si>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</si>
  <si>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</si>
  <si>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</si>
  <si>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</si>
  <si>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</si>
  <si>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</si>
  <si>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</si>
  <si>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</si>
  <si>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</si>
  <si>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</si>
  <si>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</si>
  <si>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</si>
  <si>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</si>
  <si>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</si>
  <si>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</si>
  <si>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</si>
  <si>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</si>
  <si>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</si>
  <si>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</si>
  <si>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</si>
  <si>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</si>
  <si>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</si>
  <si>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</si>
  <si>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</si>
  <si>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</si>
  <si>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</si>
  <si>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</si>
  <si>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</si>
  <si>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</si>
  <si>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</si>
  <si>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</si>
  <si>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</si>
  <si>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</si>
  <si>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</si>
  <si>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</si>
  <si>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</si>
  <si>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</si>
  <si>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</si>
  <si>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</si>
  <si>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</si>
  <si>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</si>
  <si>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</si>
  <si>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</si>
  <si>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</si>
  <si>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</si>
  <si>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</si>
  <si>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</si>
  <si>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</si>
  <si>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</si>
  <si>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</si>
  <si>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</si>
  <si>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</si>
  <si>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</si>
  <si>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</si>
  <si>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</si>
  <si>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</si>
  <si>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</si>
  <si>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</si>
  <si>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</si>
  <si>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</si>
  <si>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</si>
  <si>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</si>
  <si>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</si>
  <si>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</si>
  <si>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</si>
  <si>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</si>
  <si>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</si>
  <si>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</si>
  <si>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</si>
  <si>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</si>
  <si>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</si>
  <si>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</si>
  <si>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</si>
  <si>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</si>
  <si>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</si>
  <si>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</si>
  <si>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</si>
  <si>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</si>
  <si>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</si>
  <si>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</si>
  <si>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</si>
  <si>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</si>
  <si>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</si>
  <si>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</si>
  <si>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</si>
  <si>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</si>
  <si>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</si>
  <si>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</si>
  <si>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</si>
  <si>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</si>
  <si>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</si>
  <si>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</si>
  <si>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</si>
  <si>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</si>
  <si>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</si>
  <si>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</si>
  <si>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</si>
  <si>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</si>
  <si>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</si>
  <si>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</si>
  <si>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</si>
  <si>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</si>
  <si>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</si>
  <si>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</si>
  <si>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</si>
  <si>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</si>
  <si>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</si>
  <si>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</si>
  <si>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</si>
  <si>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</si>
  <si>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</si>
  <si>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</si>
  <si>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</si>
  <si>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</si>
  <si>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</si>
  <si>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</si>
  <si>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</si>
  <si>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</si>
  <si>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</si>
  <si>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</si>
  <si>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</si>
  <si>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</si>
  <si>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</si>
  <si>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</si>
  <si>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</si>
  <si>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</si>
  <si>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</si>
  <si>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</si>
  <si>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</si>
  <si>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</si>
  <si>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</si>
  <si>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</si>
  <si>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</si>
  <si>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</si>
  <si>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</si>
  <si>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</si>
  <si>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</si>
  <si>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</si>
  <si>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</si>
  <si>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</si>
  <si>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</si>
  <si>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</si>
  <si>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</si>
  <si>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</si>
  <si>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</si>
  <si>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</si>
  <si>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</si>
  <si>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</si>
  <si>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</si>
  <si>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</si>
  <si>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</si>
  <si>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</si>
  <si>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</si>
  <si>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</si>
  <si>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</si>
  <si>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</si>
  <si>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</si>
  <si>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</si>
  <si>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</si>
  <si>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</si>
  <si>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</si>
  <si>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</si>
  <si>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</si>
  <si>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</si>
  <si>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</si>
  <si>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</si>
  <si>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</si>
  <si>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</si>
  <si>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</si>
  <si>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</si>
  <si>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</si>
  <si>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</si>
  <si>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</si>
  <si>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</si>
  <si>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</si>
  <si>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</si>
  <si>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</si>
  <si>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</si>
  <si>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</si>
  <si>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</si>
  <si>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</si>
  <si>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</si>
  <si>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</si>
  <si>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</si>
  <si>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</si>
  <si>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</si>
  <si>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</si>
  <si>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</si>
  <si>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</si>
  <si>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</si>
  <si>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</si>
  <si>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</si>
  <si>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</si>
  <si>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</si>
  <si>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</si>
  <si>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</si>
  <si>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</si>
  <si>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</si>
  <si>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</si>
  <si>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</si>
  <si>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</si>
  <si>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</si>
  <si>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</si>
  <si>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</si>
  <si>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</si>
  <si>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</si>
  <si>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</si>
  <si>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</si>
  <si>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</si>
  <si>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</si>
  <si>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</si>
  <si>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</si>
  <si>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</si>
  <si>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</si>
  <si>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</si>
  <si>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</si>
  <si>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</si>
  <si>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</si>
  <si>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</si>
  <si>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</si>
  <si>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</si>
  <si>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</si>
  <si>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</si>
  <si>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</si>
  <si>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</si>
  <si>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</si>
  <si>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</si>
  <si>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</si>
  <si>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</si>
  <si>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</si>
  <si>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</si>
  <si>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</si>
  <si>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</si>
  <si>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</si>
  <si>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</si>
  <si>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</si>
  <si>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</si>
  <si>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</si>
  <si>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</si>
  <si>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</si>
  <si>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</si>
  <si>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</si>
  <si>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</si>
  <si>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</si>
  <si>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</si>
  <si>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</si>
  <si>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</si>
  <si>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</si>
  <si>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</si>
  <si>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</si>
  <si>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</si>
  <si>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</si>
  <si>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</si>
  <si>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</si>
  <si>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</si>
  <si>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</si>
  <si>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</si>
  <si>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</si>
  <si>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</si>
  <si>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</si>
  <si>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</si>
  <si>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</si>
  <si>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</si>
  <si>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</si>
  <si>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</si>
  <si>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</si>
  <si>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</si>
  <si>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</si>
  <si>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</si>
  <si>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</si>
  <si>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</si>
  <si>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</si>
  <si>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</si>
  <si>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</si>
  <si>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</si>
  <si>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</si>
  <si>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</si>
  <si>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</si>
  <si>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</si>
  <si>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</si>
  <si>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</si>
  <si>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</si>
  <si>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</si>
  <si>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</si>
  <si>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</si>
  <si>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</si>
  <si>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</si>
  <si>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</si>
  <si>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</si>
  <si>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</si>
  <si>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</si>
  <si>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</si>
  <si>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</si>
  <si>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</si>
  <si>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</si>
  <si>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</si>
  <si>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</si>
  <si>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</si>
  <si>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</si>
  <si>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</si>
  <si>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</si>
  <si>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</si>
  <si>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</si>
  <si>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</si>
  <si>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</si>
  <si>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</si>
  <si>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</si>
  <si>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</si>
  <si>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</si>
  <si>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</si>
  <si>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</si>
  <si>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</si>
  <si>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</si>
  <si>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</si>
  <si>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</si>
  <si>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</si>
  <si>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</si>
  <si>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</si>
  <si>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</si>
  <si>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</si>
  <si>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</si>
  <si>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</si>
  <si>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</si>
  <si>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</si>
  <si>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</si>
  <si>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</si>
  <si>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</si>
  <si>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</si>
  <si>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</si>
  <si>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</si>
  <si>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</si>
  <si>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</si>
  <si>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</si>
  <si>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</si>
  <si>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</si>
  <si>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</si>
  <si>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</si>
  <si>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</si>
  <si>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</si>
  <si>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</si>
  <si>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</si>
  <si>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</si>
  <si>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</si>
  <si>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</si>
  <si>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</si>
  <si>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</si>
  <si>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</si>
  <si>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</si>
  <si>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</si>
  <si>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</si>
  <si>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</si>
  <si>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</si>
  <si>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</si>
  <si>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</si>
  <si>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</si>
  <si>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</si>
  <si>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</si>
  <si>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</si>
  <si>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</si>
  <si>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</si>
  <si>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</si>
  <si>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</si>
  <si>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</si>
  <si>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</si>
  <si>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</si>
  <si>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</si>
  <si>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</si>
  <si>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</si>
  <si>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</si>
  <si>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</si>
  <si>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</si>
  <si>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</si>
  <si>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</si>
  <si>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</si>
  <si>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</si>
  <si>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</si>
  <si>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</si>
  <si>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</si>
  <si>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</si>
  <si>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</si>
  <si>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</si>
  <si>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</si>
  <si>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</si>
  <si>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</si>
  <si>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</si>
  <si>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</si>
  <si>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</si>
  <si>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</si>
  <si>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</si>
  <si>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</si>
  <si>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</si>
  <si>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</si>
  <si>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</si>
  <si>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</si>
  <si>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</si>
  <si>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</si>
  <si>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</si>
  <si>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</si>
  <si>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</si>
  <si>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</si>
  <si>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</si>
  <si>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</si>
  <si>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</si>
  <si>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</si>
  <si>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</si>
  <si>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</si>
  <si>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</si>
  <si>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</si>
  <si>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</si>
  <si>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</si>
  <si>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</si>
  <si>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</si>
  <si>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</si>
  <si>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</si>
  <si>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</si>
  <si>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</si>
  <si>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</si>
  <si>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</si>
  <si>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</si>
  <si>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</si>
  <si>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</si>
  <si>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</si>
  <si>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</si>
  <si>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</si>
  <si>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</si>
  <si>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</si>
  <si>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</si>
  <si>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</si>
  <si>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</si>
  <si>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</si>
  <si>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</si>
  <si>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</si>
  <si>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</si>
  <si>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</si>
  <si>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</si>
  <si>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</si>
  <si>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</si>
  <si>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</si>
  <si>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</si>
  <si>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</si>
  <si>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</si>
  <si>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</si>
  <si>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</si>
  <si>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</si>
  <si>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</si>
  <si>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</si>
  <si>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</si>
  <si>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</si>
  <si>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</si>
  <si>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</si>
  <si>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</si>
  <si>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</si>
  <si>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</si>
  <si>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</si>
  <si>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</si>
  <si>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</si>
  <si>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</si>
  <si>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</si>
  <si>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</si>
  <si>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</si>
  <si>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</si>
  <si>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</si>
  <si>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</si>
  <si>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</si>
  <si>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</si>
  <si>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</si>
  <si>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</si>
  <si>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</si>
  <si>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</si>
  <si>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</si>
  <si>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</si>
  <si>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</si>
  <si>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</si>
  <si>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</si>
  <si>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</si>
  <si>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</si>
  <si>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</si>
  <si>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</si>
  <si>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</si>
  <si>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</si>
  <si>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</si>
  <si>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</si>
  <si>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</si>
  <si>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</si>
  <si>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</si>
  <si>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</si>
  <si>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</si>
  <si>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</si>
  <si>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</si>
  <si>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</si>
  <si>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</si>
  <si>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</si>
  <si>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</si>
  <si>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</si>
  <si>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</si>
  <si>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</si>
  <si>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</si>
  <si>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</si>
  <si>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</si>
  <si>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</si>
  <si>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</si>
  <si>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</si>
  <si>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</si>
  <si>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</si>
  <si>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</si>
  <si>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</si>
  <si>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</si>
  <si>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</si>
  <si>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</si>
  <si>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</si>
  <si>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</si>
  <si>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</si>
  <si>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</si>
  <si>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</si>
  <si>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</si>
  <si>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</si>
  <si>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</si>
  <si>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</si>
  <si>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</si>
  <si>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</si>
  <si>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</si>
  <si>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</si>
  <si>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</si>
  <si>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</si>
  <si>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</si>
  <si>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</si>
  <si>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</si>
  <si>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</si>
  <si>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</si>
  <si>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</si>
  <si>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</si>
  <si>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</si>
  <si>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</si>
  <si>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</si>
  <si>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</si>
  <si>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</si>
  <si>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</si>
  <si>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</si>
  <si>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</si>
  <si>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</si>
  <si>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</si>
  <si>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</si>
  <si>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</si>
  <si>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</si>
  <si>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</si>
  <si>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</si>
  <si>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</si>
  <si>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</si>
  <si>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</si>
  <si>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</si>
  <si>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</si>
  <si>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</si>
  <si>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</si>
  <si>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</si>
  <si>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</si>
  <si>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</si>
  <si>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</si>
  <si>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</si>
  <si>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</si>
  <si>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</si>
  <si>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</si>
  <si>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</si>
  <si>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</si>
  <si>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</si>
  <si>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</si>
  <si>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</si>
  <si>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</si>
  <si>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</si>
  <si>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</si>
  <si>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</si>
  <si>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</si>
  <si>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</si>
  <si>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</si>
  <si>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</si>
  <si>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</si>
  <si>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</si>
  <si>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</si>
  <si>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</si>
  <si>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</si>
  <si>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</si>
  <si>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</si>
  <si>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</si>
  <si>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</si>
  <si>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</si>
  <si>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</si>
  <si>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</si>
  <si>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</si>
  <si>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</si>
  <si>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</si>
  <si>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</si>
  <si>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</si>
  <si>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</si>
  <si>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</si>
  <si>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</si>
  <si>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</si>
  <si>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</si>
  <si>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</si>
  <si>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</si>
  <si>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</si>
  <si>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</si>
  <si>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</si>
  <si>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</si>
  <si>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</si>
  <si>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</si>
  <si>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</si>
  <si>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</si>
  <si>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</si>
  <si>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</si>
  <si>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</si>
  <si>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</si>
  <si>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</si>
  <si>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</si>
  <si>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</si>
  <si>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</si>
  <si>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</si>
  <si>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</si>
  <si>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</si>
  <si>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</si>
  <si>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</si>
  <si>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</si>
  <si>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</si>
  <si>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</si>
  <si>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</si>
  <si>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</si>
  <si>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</si>
  <si>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</si>
  <si>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</si>
  <si>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</si>
  <si>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</si>
  <si>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</si>
  <si>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</si>
  <si>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</si>
  <si>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</si>
  <si>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</si>
  <si>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</si>
  <si>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</si>
  <si>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</si>
  <si>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</si>
  <si>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</si>
  <si>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</si>
  <si>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</si>
  <si>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</si>
  <si>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</si>
  <si>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</si>
  <si>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</si>
  <si>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</si>
  <si>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</si>
  <si>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</si>
  <si>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</si>
  <si>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</si>
  <si>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</si>
  <si>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</si>
  <si>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</si>
  <si>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</si>
  <si>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</si>
  <si>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</si>
  <si>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</si>
  <si>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</si>
  <si>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</si>
  <si>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</si>
  <si>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</si>
  <si>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</si>
  <si>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</si>
  <si>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</si>
  <si>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</si>
  <si>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</si>
  <si>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</si>
  <si>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</si>
  <si>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</si>
  <si>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</si>
  <si>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</si>
  <si>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</si>
  <si>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</si>
  <si>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</si>
  <si>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</si>
  <si>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</si>
  <si>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</si>
  <si>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</si>
  <si>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</si>
  <si>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</si>
  <si>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</si>
  <si>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</si>
  <si>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</si>
  <si>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</si>
  <si>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</si>
  <si>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</si>
  <si>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</si>
  <si>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</si>
  <si>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</si>
  <si>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</si>
  <si>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</si>
  <si>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</si>
  <si>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</si>
  <si>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</si>
  <si>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</si>
  <si>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</si>
  <si>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</si>
  <si>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</si>
  <si>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</si>
  <si>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</si>
  <si>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</si>
  <si>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</si>
  <si>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</si>
  <si>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</si>
  <si>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</si>
  <si>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</si>
  <si>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</si>
  <si>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</si>
  <si>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</si>
  <si>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</si>
  <si>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</si>
  <si>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</si>
  <si>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</si>
  <si>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</si>
  <si>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</si>
  <si>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</si>
  <si>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</si>
  <si>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</si>
  <si>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</si>
  <si>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</si>
  <si>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</si>
  <si>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</si>
  <si>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</si>
  <si>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</si>
  <si>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</si>
  <si>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</si>
  <si>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</si>
  <si>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</si>
  <si>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</si>
  <si>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</si>
  <si>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</si>
  <si>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</si>
  <si>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</si>
  <si>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</si>
  <si>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</si>
  <si>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</si>
  <si>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 xml:space="preserve">DISPENSADOR </t>
  </si>
  <si>
    <t xml:space="preserve">GAVETA DE DEPOSITOS LLENA </t>
  </si>
  <si>
    <t xml:space="preserve">Gil Carrera, Santiago </t>
  </si>
  <si>
    <t>Cepeda, Ricardo Alberto</t>
  </si>
  <si>
    <t xml:space="preserve">REINICIO FALLIDO </t>
  </si>
  <si>
    <t>Abastecido</t>
  </si>
  <si>
    <t>335824331 </t>
  </si>
  <si>
    <t>335824215 </t>
  </si>
  <si>
    <t>MANAGEMENT AGENT LOST</t>
  </si>
  <si>
    <t>2 Gavetas Vacias &amp; 1 Fallando</t>
  </si>
  <si>
    <t>335825557</t>
  </si>
  <si>
    <t>335825548</t>
  </si>
  <si>
    <t>335825498</t>
  </si>
  <si>
    <t>335825434</t>
  </si>
  <si>
    <t>335825585</t>
  </si>
  <si>
    <t>335825583</t>
  </si>
  <si>
    <t>335825575</t>
  </si>
  <si>
    <t>335825562</t>
  </si>
  <si>
    <t>18 Marzo de 2021</t>
  </si>
  <si>
    <t>335825614</t>
  </si>
  <si>
    <t>335825610</t>
  </si>
  <si>
    <t>335825609</t>
  </si>
  <si>
    <t>335825605</t>
  </si>
  <si>
    <t>335825604</t>
  </si>
  <si>
    <t>335825603</t>
  </si>
  <si>
    <t>335825602</t>
  </si>
  <si>
    <t>335825601</t>
  </si>
  <si>
    <t>335825600</t>
  </si>
  <si>
    <t>335825599</t>
  </si>
  <si>
    <t>335825598</t>
  </si>
  <si>
    <t>335825597</t>
  </si>
  <si>
    <t>335825596</t>
  </si>
  <si>
    <t>335825595</t>
  </si>
  <si>
    <t>335825594</t>
  </si>
  <si>
    <t>335825593</t>
  </si>
  <si>
    <t>335825592</t>
  </si>
  <si>
    <t>335825591</t>
  </si>
  <si>
    <t>GAVETA DE RECHAZO LLENA</t>
  </si>
  <si>
    <t>SIN ACTIVIDAD DE RETIRO</t>
  </si>
  <si>
    <t>335825623</t>
  </si>
  <si>
    <t>335825622</t>
  </si>
  <si>
    <t>335825621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</si>
</sst>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2"/>
      <tableStyleElement type="headerRow" dxfId="191"/>
      <tableStyleElement type="totalRow" dxfId="190"/>
      <tableStyleElement type="firstColumn" dxfId="189"/>
      <tableStyleElement type="lastColumn" dxfId="188"/>
      <tableStyleElement type="firstRowStripe" dxfId="187"/>
      <tableStyleElement type="firstColumnStripe" dxfId="1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0"/>
  <sheetViews>
    <sheetView tabSelected="1" zoomScale="80" zoomScaleNormal="80" workbookViewId="0">
      <pane ySplit="4" topLeftCell="A55" activePane="bottomLeft" state="frozen"/>
      <selection pane="bottomLeft" activeCell="G70" sqref="G70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customWidth="1"/>
    <col min="16" max="16" width="23" style="126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29" t="s">
        <v>2161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8" ht="18" x14ac:dyDescent="0.25">
      <c r="A2" s="128" t="s">
        <v>2158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1:18" ht="18.75" thickBot="1" x14ac:dyDescent="0.3">
      <c r="A3" s="130" t="s">
        <v>2524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ht="18" x14ac:dyDescent="0.25">
      <c r="A5" s="93" t="str">
        <f>VLOOKUP(E5,'LISTADO ATM'!$A$2:$C$901,3,0)</f>
        <v>ESTE</v>
      </c>
      <c r="B5" s="107">
        <v>335820535</v>
      </c>
      <c r="C5" s="94">
        <v>44268.241180555553</v>
      </c>
      <c r="D5" s="93" t="s">
        <v>2189</v>
      </c>
      <c r="E5" s="102">
        <v>859</v>
      </c>
      <c r="F5" s="93" t="str">
        <f>VLOOKUP(E5,VIP!$A$2:$O11883,2,0)</f>
        <v>DRBR859</v>
      </c>
      <c r="G5" s="93" t="str">
        <f>VLOOKUP(E5,'LISTADO ATM'!$A$2:$B$900,2,0)</f>
        <v xml:space="preserve">ATM Hotel Vista Sol (Punta Cana) </v>
      </c>
      <c r="H5" s="93" t="str">
        <f>VLOOKUP(E5,VIP!$A$2:$O16804,7,FALSE)</f>
        <v>Si</v>
      </c>
      <c r="I5" s="93" t="str">
        <f>VLOOKUP(E5,VIP!$A$2:$O8769,8,FALSE)</f>
        <v>Si</v>
      </c>
      <c r="J5" s="93" t="str">
        <f>VLOOKUP(E5,VIP!$A$2:$O8719,8,FALSE)</f>
        <v>Si</v>
      </c>
      <c r="K5" s="93" t="str">
        <f>VLOOKUP(E5,VIP!$A$2:$O12293,6,0)</f>
        <v>NO</v>
      </c>
      <c r="L5" s="95" t="s">
        <v>2254</v>
      </c>
      <c r="M5" s="96" t="s">
        <v>2469</v>
      </c>
      <c r="N5" s="96" t="s">
        <v>2476</v>
      </c>
      <c r="O5" s="93" t="s">
        <v>2478</v>
      </c>
      <c r="P5" s="117"/>
      <c r="Q5" s="97" t="s">
        <v>2254</v>
      </c>
    </row>
    <row r="6" spans="1:18" ht="18" x14ac:dyDescent="0.25">
      <c r="A6" s="93" t="str">
        <f>VLOOKUP(E6,'LISTADO ATM'!$A$2:$C$901,3,0)</f>
        <v>DISTRITO NACIONAL</v>
      </c>
      <c r="B6" s="107">
        <v>335820777</v>
      </c>
      <c r="C6" s="94">
        <v>44268.536249999997</v>
      </c>
      <c r="D6" s="93" t="s">
        <v>2189</v>
      </c>
      <c r="E6" s="102">
        <v>406</v>
      </c>
      <c r="F6" s="93" t="str">
        <f>VLOOKUP(E6,VIP!$A$2:$O11891,2,0)</f>
        <v>DRBR406</v>
      </c>
      <c r="G6" s="93" t="str">
        <f>VLOOKUP(E6,'LISTADO ATM'!$A$2:$B$900,2,0)</f>
        <v xml:space="preserve">ATM UNP Plaza Lama Máximo Gómez </v>
      </c>
      <c r="H6" s="93" t="str">
        <f>VLOOKUP(E6,VIP!$A$2:$O16812,7,FALSE)</f>
        <v>Si</v>
      </c>
      <c r="I6" s="93" t="str">
        <f>VLOOKUP(E6,VIP!$A$2:$O8777,8,FALSE)</f>
        <v>Si</v>
      </c>
      <c r="J6" s="93" t="str">
        <f>VLOOKUP(E6,VIP!$A$2:$O8727,8,FALSE)</f>
        <v>Si</v>
      </c>
      <c r="K6" s="93" t="str">
        <f>VLOOKUP(E6,VIP!$A$2:$O12301,6,0)</f>
        <v>SI</v>
      </c>
      <c r="L6" s="95" t="s">
        <v>2254</v>
      </c>
      <c r="M6" s="96" t="s">
        <v>2469</v>
      </c>
      <c r="N6" s="96" t="s">
        <v>2499</v>
      </c>
      <c r="O6" s="93" t="s">
        <v>2478</v>
      </c>
      <c r="P6" s="117"/>
      <c r="Q6" s="97" t="s">
        <v>2254</v>
      </c>
    </row>
    <row r="7" spans="1:18" ht="18" x14ac:dyDescent="0.25">
      <c r="A7" s="93" t="str">
        <f>VLOOKUP(E7,'LISTADO ATM'!$A$2:$C$901,3,0)</f>
        <v>SUR</v>
      </c>
      <c r="B7" s="107">
        <v>335820922</v>
      </c>
      <c r="C7" s="94">
        <v>44269.429201388892</v>
      </c>
      <c r="D7" s="93" t="s">
        <v>2189</v>
      </c>
      <c r="E7" s="102">
        <v>829</v>
      </c>
      <c r="F7" s="93" t="str">
        <f>VLOOKUP(E7,VIP!$A$2:$O11891,2,0)</f>
        <v>DRBR829</v>
      </c>
      <c r="G7" s="93" t="str">
        <f>VLOOKUP(E7,'LISTADO ATM'!$A$2:$B$900,2,0)</f>
        <v xml:space="preserve">ATM UNP Multicentro Sirena Baní </v>
      </c>
      <c r="H7" s="93" t="str">
        <f>VLOOKUP(E7,VIP!$A$2:$O16812,7,FALSE)</f>
        <v>Si</v>
      </c>
      <c r="I7" s="93" t="str">
        <f>VLOOKUP(E7,VIP!$A$2:$O8777,8,FALSE)</f>
        <v>Si</v>
      </c>
      <c r="J7" s="93" t="str">
        <f>VLOOKUP(E7,VIP!$A$2:$O8727,8,FALSE)</f>
        <v>Si</v>
      </c>
      <c r="K7" s="93" t="str">
        <f>VLOOKUP(E7,VIP!$A$2:$O12301,6,0)</f>
        <v>NO</v>
      </c>
      <c r="L7" s="95" t="s">
        <v>2228</v>
      </c>
      <c r="M7" s="96" t="s">
        <v>2469</v>
      </c>
      <c r="N7" s="96" t="s">
        <v>2476</v>
      </c>
      <c r="O7" s="93" t="s">
        <v>2478</v>
      </c>
      <c r="P7" s="117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7">
        <v>335822592</v>
      </c>
      <c r="C8" s="94">
        <v>44270.720543981479</v>
      </c>
      <c r="D8" s="93" t="s">
        <v>2189</v>
      </c>
      <c r="E8" s="102">
        <v>816</v>
      </c>
      <c r="F8" s="93" t="str">
        <f>VLOOKUP(E8,VIP!$A$2:$O11921,2,0)</f>
        <v>DRBR816</v>
      </c>
      <c r="G8" s="93" t="str">
        <f>VLOOKUP(E8,'LISTADO ATM'!$A$2:$B$900,2,0)</f>
        <v xml:space="preserve">ATM Oficina Pedro Brand </v>
      </c>
      <c r="H8" s="93" t="str">
        <f>VLOOKUP(E8,VIP!$A$2:$O16842,7,FALSE)</f>
        <v>Si</v>
      </c>
      <c r="I8" s="93" t="str">
        <f>VLOOKUP(E8,VIP!$A$2:$O8807,8,FALSE)</f>
        <v>Si</v>
      </c>
      <c r="J8" s="93" t="str">
        <f>VLOOKUP(E8,VIP!$A$2:$O8757,8,FALSE)</f>
        <v>Si</v>
      </c>
      <c r="K8" s="93" t="str">
        <f>VLOOKUP(E8,VIP!$A$2:$O12331,6,0)</f>
        <v>NO</v>
      </c>
      <c r="L8" s="95" t="s">
        <v>2228</v>
      </c>
      <c r="M8" s="96" t="s">
        <v>2469</v>
      </c>
      <c r="N8" s="96" t="s">
        <v>2499</v>
      </c>
      <c r="O8" s="93" t="s">
        <v>2478</v>
      </c>
      <c r="P8" s="117"/>
      <c r="Q8" s="97" t="s">
        <v>2228</v>
      </c>
    </row>
    <row r="9" spans="1:18" ht="18" x14ac:dyDescent="0.25">
      <c r="A9" s="93" t="str">
        <f>VLOOKUP(E9,'LISTADO ATM'!$A$2:$C$901,3,0)</f>
        <v>DISTRITO NACIONAL</v>
      </c>
      <c r="B9" s="107">
        <v>335823219</v>
      </c>
      <c r="C9" s="94">
        <v>44271.458287037036</v>
      </c>
      <c r="D9" s="93" t="s">
        <v>2189</v>
      </c>
      <c r="E9" s="102">
        <v>327</v>
      </c>
      <c r="F9" s="93" t="str">
        <f>VLOOKUP(E9,VIP!$A$2:$O11937,2,0)</f>
        <v>DRBR327</v>
      </c>
      <c r="G9" s="93" t="str">
        <f>VLOOKUP(E9,'LISTADO ATM'!$A$2:$B$900,2,0)</f>
        <v xml:space="preserve">ATM UNP CCN (Nacional 27 de Febrero) </v>
      </c>
      <c r="H9" s="93" t="str">
        <f>VLOOKUP(E9,VIP!$A$2:$O16858,7,FALSE)</f>
        <v>Si</v>
      </c>
      <c r="I9" s="93" t="str">
        <f>VLOOKUP(E9,VIP!$A$2:$O8823,8,FALSE)</f>
        <v>Si</v>
      </c>
      <c r="J9" s="93" t="str">
        <f>VLOOKUP(E9,VIP!$A$2:$O8773,8,FALSE)</f>
        <v>Si</v>
      </c>
      <c r="K9" s="93" t="str">
        <f>VLOOKUP(E9,VIP!$A$2:$O12347,6,0)</f>
        <v>NO</v>
      </c>
      <c r="L9" s="95" t="s">
        <v>2228</v>
      </c>
      <c r="M9" s="96" t="s">
        <v>2469</v>
      </c>
      <c r="N9" s="96" t="s">
        <v>2476</v>
      </c>
      <c r="O9" s="93" t="s">
        <v>2478</v>
      </c>
      <c r="P9" s="117"/>
      <c r="Q9" s="97" t="s">
        <v>2228</v>
      </c>
    </row>
    <row r="10" spans="1:18" ht="18" x14ac:dyDescent="0.25">
      <c r="A10" s="93" t="str">
        <f>VLOOKUP(E10,'LISTADO ATM'!$A$2:$C$901,3,0)</f>
        <v>DISTRITO NACIONAL</v>
      </c>
      <c r="B10" s="107">
        <v>335823562</v>
      </c>
      <c r="C10" s="94">
        <v>44271.564421296294</v>
      </c>
      <c r="D10" s="93" t="s">
        <v>2189</v>
      </c>
      <c r="E10" s="102">
        <v>915</v>
      </c>
      <c r="F10" s="93" t="str">
        <f>VLOOKUP(E10,VIP!$A$2:$O11964,2,0)</f>
        <v>DRBR24F</v>
      </c>
      <c r="G10" s="93" t="str">
        <f>VLOOKUP(E10,'LISTADO ATM'!$A$2:$B$900,2,0)</f>
        <v xml:space="preserve">ATM Multicentro La Sirena Aut. Duarte </v>
      </c>
      <c r="H10" s="93" t="str">
        <f>VLOOKUP(E10,VIP!$A$2:$O16885,7,FALSE)</f>
        <v>Si</v>
      </c>
      <c r="I10" s="93" t="str">
        <f>VLOOKUP(E10,VIP!$A$2:$O8850,8,FALSE)</f>
        <v>Si</v>
      </c>
      <c r="J10" s="93" t="str">
        <f>VLOOKUP(E10,VIP!$A$2:$O8800,8,FALSE)</f>
        <v>Si</v>
      </c>
      <c r="K10" s="93" t="str">
        <f>VLOOKUP(E10,VIP!$A$2:$O12374,6,0)</f>
        <v>SI</v>
      </c>
      <c r="L10" s="95" t="s">
        <v>2440</v>
      </c>
      <c r="M10" s="96" t="s">
        <v>2469</v>
      </c>
      <c r="N10" s="96" t="s">
        <v>2499</v>
      </c>
      <c r="O10" s="93" t="s">
        <v>2478</v>
      </c>
      <c r="P10" s="117"/>
      <c r="Q10" s="97" t="s">
        <v>2440</v>
      </c>
    </row>
    <row r="11" spans="1:18" ht="18" x14ac:dyDescent="0.25">
      <c r="A11" s="93" t="str">
        <f>VLOOKUP(E11,'LISTADO ATM'!$A$2:$C$901,3,0)</f>
        <v>DISTRITO NACIONAL</v>
      </c>
      <c r="B11" s="107">
        <v>335823588</v>
      </c>
      <c r="C11" s="94">
        <v>44271.575706018521</v>
      </c>
      <c r="D11" s="93" t="s">
        <v>2189</v>
      </c>
      <c r="E11" s="102">
        <v>239</v>
      </c>
      <c r="F11" s="93" t="str">
        <f>VLOOKUP(E11,VIP!$A$2:$O11962,2,0)</f>
        <v>DRBR239</v>
      </c>
      <c r="G11" s="93" t="str">
        <f>VLOOKUP(E11,'LISTADO ATM'!$A$2:$B$900,2,0)</f>
        <v xml:space="preserve">ATM Autobanco Charles de Gaulle </v>
      </c>
      <c r="H11" s="93" t="str">
        <f>VLOOKUP(E11,VIP!$A$2:$O16883,7,FALSE)</f>
        <v>Si</v>
      </c>
      <c r="I11" s="93" t="str">
        <f>VLOOKUP(E11,VIP!$A$2:$O8848,8,FALSE)</f>
        <v>Si</v>
      </c>
      <c r="J11" s="93" t="str">
        <f>VLOOKUP(E11,VIP!$A$2:$O8798,8,FALSE)</f>
        <v>Si</v>
      </c>
      <c r="K11" s="93" t="str">
        <f>VLOOKUP(E11,VIP!$A$2:$O12372,6,0)</f>
        <v>SI</v>
      </c>
      <c r="L11" s="95" t="s">
        <v>2228</v>
      </c>
      <c r="M11" s="96" t="s">
        <v>2469</v>
      </c>
      <c r="N11" s="96" t="s">
        <v>2476</v>
      </c>
      <c r="O11" s="93" t="s">
        <v>2478</v>
      </c>
      <c r="P11" s="117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7">
        <v>335823602</v>
      </c>
      <c r="C12" s="94">
        <v>44271.585729166669</v>
      </c>
      <c r="D12" s="93" t="s">
        <v>2472</v>
      </c>
      <c r="E12" s="102">
        <v>434</v>
      </c>
      <c r="F12" s="93" t="str">
        <f>VLOOKUP(E12,VIP!$A$2:$O11959,2,0)</f>
        <v>DRBR434</v>
      </c>
      <c r="G12" s="93" t="str">
        <f>VLOOKUP(E12,'LISTADO ATM'!$A$2:$B$900,2,0)</f>
        <v xml:space="preserve">ATM Generadora Hidroeléctrica Dom. (EGEHID) </v>
      </c>
      <c r="H12" s="93" t="str">
        <f>VLOOKUP(E12,VIP!$A$2:$O16880,7,FALSE)</f>
        <v>Si</v>
      </c>
      <c r="I12" s="93" t="str">
        <f>VLOOKUP(E12,VIP!$A$2:$O8845,8,FALSE)</f>
        <v>Si</v>
      </c>
      <c r="J12" s="93" t="str">
        <f>VLOOKUP(E12,VIP!$A$2:$O8795,8,FALSE)</f>
        <v>Si</v>
      </c>
      <c r="K12" s="93" t="str">
        <f>VLOOKUP(E12,VIP!$A$2:$O12369,6,0)</f>
        <v>NO</v>
      </c>
      <c r="L12" s="95" t="s">
        <v>2430</v>
      </c>
      <c r="M12" s="96" t="s">
        <v>2469</v>
      </c>
      <c r="N12" s="96" t="s">
        <v>2476</v>
      </c>
      <c r="O12" s="93" t="s">
        <v>2477</v>
      </c>
      <c r="P12" s="117"/>
      <c r="Q12" s="97" t="s">
        <v>2430</v>
      </c>
    </row>
    <row r="13" spans="1:18" ht="18" x14ac:dyDescent="0.25">
      <c r="A13" s="93" t="str">
        <f>VLOOKUP(E13,'LISTADO ATM'!$A$2:$C$901,3,0)</f>
        <v>DISTRITO NACIONAL</v>
      </c>
      <c r="B13" s="107">
        <v>335823650</v>
      </c>
      <c r="C13" s="94">
        <v>44271.606099537035</v>
      </c>
      <c r="D13" s="93" t="s">
        <v>2189</v>
      </c>
      <c r="E13" s="102">
        <v>70</v>
      </c>
      <c r="F13" s="93" t="str">
        <f>VLOOKUP(E13,VIP!$A$2:$O11953,2,0)</f>
        <v>DRBR070</v>
      </c>
      <c r="G13" s="93" t="str">
        <f>VLOOKUP(E13,'LISTADO ATM'!$A$2:$B$900,2,0)</f>
        <v xml:space="preserve">ATM Autoservicio Plaza Lama Zona Oriental </v>
      </c>
      <c r="H13" s="93" t="str">
        <f>VLOOKUP(E13,VIP!$A$2:$O16874,7,FALSE)</f>
        <v>Si</v>
      </c>
      <c r="I13" s="93" t="str">
        <f>VLOOKUP(E13,VIP!$A$2:$O8839,8,FALSE)</f>
        <v>Si</v>
      </c>
      <c r="J13" s="93" t="str">
        <f>VLOOKUP(E13,VIP!$A$2:$O8789,8,FALSE)</f>
        <v>Si</v>
      </c>
      <c r="K13" s="93" t="str">
        <f>VLOOKUP(E13,VIP!$A$2:$O12363,6,0)</f>
        <v>NO</v>
      </c>
      <c r="L13" s="95" t="s">
        <v>2543</v>
      </c>
      <c r="M13" s="96" t="s">
        <v>2469</v>
      </c>
      <c r="N13" s="96" t="s">
        <v>2499</v>
      </c>
      <c r="O13" s="93" t="s">
        <v>2478</v>
      </c>
      <c r="P13" s="117"/>
      <c r="Q13" s="97" t="s">
        <v>2228</v>
      </c>
    </row>
    <row r="14" spans="1:18" ht="18" x14ac:dyDescent="0.25">
      <c r="A14" s="93" t="str">
        <f>VLOOKUP(E14,'LISTADO ATM'!$A$2:$C$901,3,0)</f>
        <v>DISTRITO NACIONAL</v>
      </c>
      <c r="B14" s="107">
        <v>335823670</v>
      </c>
      <c r="C14" s="94">
        <v>44271.608900462961</v>
      </c>
      <c r="D14" s="93" t="s">
        <v>2189</v>
      </c>
      <c r="E14" s="102">
        <v>192</v>
      </c>
      <c r="F14" s="93" t="str">
        <f>VLOOKUP(E14,VIP!$A$2:$O11950,2,0)</f>
        <v>DRBR192</v>
      </c>
      <c r="G14" s="93" t="str">
        <f>VLOOKUP(E14,'LISTADO ATM'!$A$2:$B$900,2,0)</f>
        <v xml:space="preserve">ATM Autobanco Luperón II </v>
      </c>
      <c r="H14" s="93" t="str">
        <f>VLOOKUP(E14,VIP!$A$2:$O16871,7,FALSE)</f>
        <v>Si</v>
      </c>
      <c r="I14" s="93" t="str">
        <f>VLOOKUP(E14,VIP!$A$2:$O8836,8,FALSE)</f>
        <v>Si</v>
      </c>
      <c r="J14" s="93" t="str">
        <f>VLOOKUP(E14,VIP!$A$2:$O8786,8,FALSE)</f>
        <v>Si</v>
      </c>
      <c r="K14" s="93" t="str">
        <f>VLOOKUP(E14,VIP!$A$2:$O12360,6,0)</f>
        <v>NO</v>
      </c>
      <c r="L14" s="95" t="s">
        <v>2543</v>
      </c>
      <c r="M14" s="96" t="s">
        <v>2469</v>
      </c>
      <c r="N14" s="96" t="s">
        <v>2476</v>
      </c>
      <c r="O14" s="93" t="s">
        <v>2478</v>
      </c>
      <c r="P14" s="117"/>
      <c r="Q14" s="97" t="s">
        <v>2228</v>
      </c>
    </row>
    <row r="15" spans="1:18" ht="18" x14ac:dyDescent="0.25">
      <c r="A15" s="93" t="str">
        <f>VLOOKUP(E15,'LISTADO ATM'!$A$2:$C$901,3,0)</f>
        <v>DISTRITO NACIONAL</v>
      </c>
      <c r="B15" s="107">
        <v>335823872</v>
      </c>
      <c r="C15" s="94">
        <v>44271.660486111112</v>
      </c>
      <c r="D15" s="93" t="s">
        <v>2189</v>
      </c>
      <c r="E15" s="102">
        <v>918</v>
      </c>
      <c r="F15" s="93" t="str">
        <f>VLOOKUP(E15,VIP!$A$2:$O12010,2,0)</f>
        <v>DRBR918</v>
      </c>
      <c r="G15" s="93" t="str">
        <f>VLOOKUP(E15,'LISTADO ATM'!$A$2:$B$900,2,0)</f>
        <v xml:space="preserve">ATM S/M Liverpool de la Jacobo Majluta </v>
      </c>
      <c r="H15" s="93" t="str">
        <f>VLOOKUP(E15,VIP!$A$2:$O16931,7,FALSE)</f>
        <v>Si</v>
      </c>
      <c r="I15" s="93" t="str">
        <f>VLOOKUP(E15,VIP!$A$2:$O8896,8,FALSE)</f>
        <v>Si</v>
      </c>
      <c r="J15" s="93" t="str">
        <f>VLOOKUP(E15,VIP!$A$2:$O8846,8,FALSE)</f>
        <v>Si</v>
      </c>
      <c r="K15" s="93" t="str">
        <f>VLOOKUP(E15,VIP!$A$2:$O12420,6,0)</f>
        <v>NO</v>
      </c>
      <c r="L15" s="95" t="s">
        <v>2228</v>
      </c>
      <c r="M15" s="96" t="s">
        <v>2469</v>
      </c>
      <c r="N15" s="96" t="s">
        <v>2476</v>
      </c>
      <c r="O15" s="93" t="s">
        <v>2478</v>
      </c>
      <c r="P15" s="117"/>
      <c r="Q15" s="97" t="s">
        <v>2506</v>
      </c>
    </row>
    <row r="16" spans="1:18" ht="18" x14ac:dyDescent="0.25">
      <c r="A16" s="93" t="str">
        <f>VLOOKUP(E16,'LISTADO ATM'!$A$2:$C$901,3,0)</f>
        <v>DISTRITO NACIONAL</v>
      </c>
      <c r="B16" s="107">
        <v>335823874</v>
      </c>
      <c r="C16" s="94">
        <v>44271.661030092589</v>
      </c>
      <c r="D16" s="93" t="s">
        <v>2189</v>
      </c>
      <c r="E16" s="102">
        <v>570</v>
      </c>
      <c r="F16" s="93" t="str">
        <f>VLOOKUP(E16,VIP!$A$2:$O12009,2,0)</f>
        <v>DRBR478</v>
      </c>
      <c r="G16" s="93" t="str">
        <f>VLOOKUP(E16,'LISTADO ATM'!$A$2:$B$900,2,0)</f>
        <v xml:space="preserve">ATM S/M Liverpool Villa Mella </v>
      </c>
      <c r="H16" s="93" t="str">
        <f>VLOOKUP(E16,VIP!$A$2:$O16930,7,FALSE)</f>
        <v>Si</v>
      </c>
      <c r="I16" s="93" t="str">
        <f>VLOOKUP(E16,VIP!$A$2:$O8895,8,FALSE)</f>
        <v>Si</v>
      </c>
      <c r="J16" s="93" t="str">
        <f>VLOOKUP(E16,VIP!$A$2:$O8845,8,FALSE)</f>
        <v>Si</v>
      </c>
      <c r="K16" s="93" t="str">
        <f>VLOOKUP(E16,VIP!$A$2:$O12419,6,0)</f>
        <v>NO</v>
      </c>
      <c r="L16" s="95" t="s">
        <v>2543</v>
      </c>
      <c r="M16" s="96" t="s">
        <v>2469</v>
      </c>
      <c r="N16" s="96" t="s">
        <v>2476</v>
      </c>
      <c r="O16" s="93" t="s">
        <v>2478</v>
      </c>
      <c r="P16" s="117"/>
      <c r="Q16" s="97" t="s">
        <v>2506</v>
      </c>
    </row>
    <row r="17" spans="1:17" ht="18" x14ac:dyDescent="0.25">
      <c r="A17" s="93" t="str">
        <f>VLOOKUP(E17,'LISTADO ATM'!$A$2:$C$901,3,0)</f>
        <v>NORTE</v>
      </c>
      <c r="B17" s="107">
        <v>335823897</v>
      </c>
      <c r="C17" s="94">
        <v>44271.671342592592</v>
      </c>
      <c r="D17" s="93" t="s">
        <v>2190</v>
      </c>
      <c r="E17" s="102">
        <v>796</v>
      </c>
      <c r="F17" s="93" t="str">
        <f>VLOOKUP(E17,VIP!$A$2:$O12007,2,0)</f>
        <v>DRBR155</v>
      </c>
      <c r="G17" s="93" t="str">
        <f>VLOOKUP(E17,'LISTADO ATM'!$A$2:$B$900,2,0)</f>
        <v xml:space="preserve">ATM Oficina Plaza Ventura (Nagua) </v>
      </c>
      <c r="H17" s="93" t="str">
        <f>VLOOKUP(E17,VIP!$A$2:$O16928,7,FALSE)</f>
        <v>Si</v>
      </c>
      <c r="I17" s="93" t="str">
        <f>VLOOKUP(E17,VIP!$A$2:$O8893,8,FALSE)</f>
        <v>Si</v>
      </c>
      <c r="J17" s="93" t="str">
        <f>VLOOKUP(E17,VIP!$A$2:$O8843,8,FALSE)</f>
        <v>Si</v>
      </c>
      <c r="K17" s="93" t="str">
        <f>VLOOKUP(E17,VIP!$A$2:$O12417,6,0)</f>
        <v>SI</v>
      </c>
      <c r="L17" s="95" t="s">
        <v>2492</v>
      </c>
      <c r="M17" s="96" t="s">
        <v>2469</v>
      </c>
      <c r="N17" s="96" t="s">
        <v>2476</v>
      </c>
      <c r="O17" s="93" t="s">
        <v>2493</v>
      </c>
      <c r="P17" s="117"/>
      <c r="Q17" s="97" t="s">
        <v>2492</v>
      </c>
    </row>
    <row r="18" spans="1:17" ht="18" x14ac:dyDescent="0.25">
      <c r="A18" s="93" t="str">
        <f>VLOOKUP(E18,'LISTADO ATM'!$A$2:$C$901,3,0)</f>
        <v>DISTRITO NACIONAL</v>
      </c>
      <c r="B18" s="107">
        <v>335824034</v>
      </c>
      <c r="C18" s="94">
        <v>44271.709317129629</v>
      </c>
      <c r="D18" s="93" t="s">
        <v>2472</v>
      </c>
      <c r="E18" s="102">
        <v>70</v>
      </c>
      <c r="F18" s="93" t="str">
        <f>VLOOKUP(E18,VIP!$A$2:$O11999,2,0)</f>
        <v>DRBR070</v>
      </c>
      <c r="G18" s="93" t="str">
        <f>VLOOKUP(E18,'LISTADO ATM'!$A$2:$B$900,2,0)</f>
        <v xml:space="preserve">ATM Autoservicio Plaza Lama Zona Oriental </v>
      </c>
      <c r="H18" s="93" t="str">
        <f>VLOOKUP(E18,VIP!$A$2:$O16920,7,FALSE)</f>
        <v>Si</v>
      </c>
      <c r="I18" s="93" t="str">
        <f>VLOOKUP(E18,VIP!$A$2:$O8885,8,FALSE)</f>
        <v>Si</v>
      </c>
      <c r="J18" s="93" t="str">
        <f>VLOOKUP(E18,VIP!$A$2:$O8835,8,FALSE)</f>
        <v>Si</v>
      </c>
      <c r="K18" s="93" t="str">
        <f>VLOOKUP(E18,VIP!$A$2:$O12409,6,0)</f>
        <v>NO</v>
      </c>
      <c r="L18" s="95" t="s">
        <v>2507</v>
      </c>
      <c r="M18" s="96" t="s">
        <v>2469</v>
      </c>
      <c r="N18" s="96" t="s">
        <v>2476</v>
      </c>
      <c r="O18" s="93" t="s">
        <v>2477</v>
      </c>
      <c r="P18" s="117"/>
      <c r="Q18" s="97" t="s">
        <v>2507</v>
      </c>
    </row>
    <row r="19" spans="1:17" ht="18" x14ac:dyDescent="0.25">
      <c r="A19" s="93" t="str">
        <f>VLOOKUP(E19,'LISTADO ATM'!$A$2:$C$901,3,0)</f>
        <v>DISTRITO NACIONAL</v>
      </c>
      <c r="B19" s="107">
        <v>335824047</v>
      </c>
      <c r="C19" s="94">
        <v>44271.715624999997</v>
      </c>
      <c r="D19" s="93" t="s">
        <v>2472</v>
      </c>
      <c r="E19" s="102">
        <v>559</v>
      </c>
      <c r="F19" s="93" t="str">
        <f>VLOOKUP(E19,VIP!$A$2:$O11997,2,0)</f>
        <v>DRBR559</v>
      </c>
      <c r="G19" s="93" t="str">
        <f>VLOOKUP(E19,'LISTADO ATM'!$A$2:$B$900,2,0)</f>
        <v xml:space="preserve">ATM UNP Metro I </v>
      </c>
      <c r="H19" s="93" t="str">
        <f>VLOOKUP(E19,VIP!$A$2:$O16918,7,FALSE)</f>
        <v>Si</v>
      </c>
      <c r="I19" s="93" t="str">
        <f>VLOOKUP(E19,VIP!$A$2:$O8883,8,FALSE)</f>
        <v>Si</v>
      </c>
      <c r="J19" s="93" t="str">
        <f>VLOOKUP(E19,VIP!$A$2:$O8833,8,FALSE)</f>
        <v>Si</v>
      </c>
      <c r="K19" s="93" t="str">
        <f>VLOOKUP(E19,VIP!$A$2:$O12407,6,0)</f>
        <v>SI</v>
      </c>
      <c r="L19" s="95" t="s">
        <v>2507</v>
      </c>
      <c r="M19" s="96" t="s">
        <v>2469</v>
      </c>
      <c r="N19" s="96" t="s">
        <v>2476</v>
      </c>
      <c r="O19" s="93" t="s">
        <v>2477</v>
      </c>
      <c r="P19" s="117"/>
      <c r="Q19" s="97" t="s">
        <v>2507</v>
      </c>
    </row>
    <row r="20" spans="1:17" ht="18" x14ac:dyDescent="0.25">
      <c r="A20" s="93" t="str">
        <f>VLOOKUP(E20,'LISTADO ATM'!$A$2:$C$901,3,0)</f>
        <v>DISTRITO NACIONAL</v>
      </c>
      <c r="B20" s="107">
        <v>335824058</v>
      </c>
      <c r="C20" s="94">
        <v>44271.721944444442</v>
      </c>
      <c r="D20" s="93" t="s">
        <v>2472</v>
      </c>
      <c r="E20" s="102">
        <v>540</v>
      </c>
      <c r="F20" s="93" t="str">
        <f>VLOOKUP(E20,VIP!$A$2:$O11994,2,0)</f>
        <v>DRBR540</v>
      </c>
      <c r="G20" s="93" t="str">
        <f>VLOOKUP(E20,'LISTADO ATM'!$A$2:$B$900,2,0)</f>
        <v xml:space="preserve">ATM Autoservicio Sambil I </v>
      </c>
      <c r="H20" s="93" t="str">
        <f>VLOOKUP(E20,VIP!$A$2:$O16915,7,FALSE)</f>
        <v>Si</v>
      </c>
      <c r="I20" s="93" t="str">
        <f>VLOOKUP(E20,VIP!$A$2:$O8880,8,FALSE)</f>
        <v>Si</v>
      </c>
      <c r="J20" s="93" t="str">
        <f>VLOOKUP(E20,VIP!$A$2:$O8830,8,FALSE)</f>
        <v>Si</v>
      </c>
      <c r="K20" s="93" t="str">
        <f>VLOOKUP(E20,VIP!$A$2:$O12404,6,0)</f>
        <v>NO</v>
      </c>
      <c r="L20" s="95" t="s">
        <v>2507</v>
      </c>
      <c r="M20" s="96" t="s">
        <v>2469</v>
      </c>
      <c r="N20" s="96" t="s">
        <v>2476</v>
      </c>
      <c r="O20" s="93" t="s">
        <v>2477</v>
      </c>
      <c r="P20" s="117"/>
      <c r="Q20" s="97" t="s">
        <v>2507</v>
      </c>
    </row>
    <row r="21" spans="1:17" ht="18" x14ac:dyDescent="0.25">
      <c r="A21" s="93" t="str">
        <f>VLOOKUP(E21,'LISTADO ATM'!$A$2:$C$901,3,0)</f>
        <v>SUR</v>
      </c>
      <c r="B21" s="107">
        <v>335824144</v>
      </c>
      <c r="C21" s="94">
        <v>44271.824328703704</v>
      </c>
      <c r="D21" s="93" t="s">
        <v>2472</v>
      </c>
      <c r="E21" s="102">
        <v>880</v>
      </c>
      <c r="F21" s="93" t="str">
        <f>VLOOKUP(E21,VIP!$A$2:$O12001,2,0)</f>
        <v>DRBR880</v>
      </c>
      <c r="G21" s="93" t="str">
        <f>VLOOKUP(E21,'LISTADO ATM'!$A$2:$B$900,2,0)</f>
        <v xml:space="preserve">ATM Autoservicio Barahona II </v>
      </c>
      <c r="H21" s="93" t="str">
        <f>VLOOKUP(E21,VIP!$A$2:$O16922,7,FALSE)</f>
        <v>Si</v>
      </c>
      <c r="I21" s="93" t="str">
        <f>VLOOKUP(E21,VIP!$A$2:$O8887,8,FALSE)</f>
        <v>Si</v>
      </c>
      <c r="J21" s="93" t="str">
        <f>VLOOKUP(E21,VIP!$A$2:$O8837,8,FALSE)</f>
        <v>Si</v>
      </c>
      <c r="K21" s="93" t="str">
        <f>VLOOKUP(E21,VIP!$A$2:$O12411,6,0)</f>
        <v>SI</v>
      </c>
      <c r="L21" s="95" t="s">
        <v>2507</v>
      </c>
      <c r="M21" s="96" t="s">
        <v>2469</v>
      </c>
      <c r="N21" s="96" t="s">
        <v>2476</v>
      </c>
      <c r="O21" s="93" t="s">
        <v>2477</v>
      </c>
      <c r="P21" s="117"/>
      <c r="Q21" s="97" t="s">
        <v>2507</v>
      </c>
    </row>
    <row r="22" spans="1:17" ht="18" x14ac:dyDescent="0.25">
      <c r="A22" s="93" t="str">
        <f>VLOOKUP(E22,'LISTADO ATM'!$A$2:$C$901,3,0)</f>
        <v>DISTRITO NACIONAL</v>
      </c>
      <c r="B22" s="107">
        <v>335824174</v>
      </c>
      <c r="C22" s="94">
        <v>44272.130254629628</v>
      </c>
      <c r="D22" s="93" t="s">
        <v>2189</v>
      </c>
      <c r="E22" s="102">
        <v>180</v>
      </c>
      <c r="F22" s="93" t="str">
        <f>VLOOKUP(E22,VIP!$A$2:$O11991,2,0)</f>
        <v>DRBR180</v>
      </c>
      <c r="G22" s="93" t="str">
        <f>VLOOKUP(E22,'LISTADO ATM'!$A$2:$B$900,2,0)</f>
        <v xml:space="preserve">ATM Megacentro II </v>
      </c>
      <c r="H22" s="93" t="str">
        <f>VLOOKUP(E22,VIP!$A$2:$O16912,7,FALSE)</f>
        <v>Si</v>
      </c>
      <c r="I22" s="93" t="str">
        <f>VLOOKUP(E22,VIP!$A$2:$O8877,8,FALSE)</f>
        <v>Si</v>
      </c>
      <c r="J22" s="93" t="str">
        <f>VLOOKUP(E22,VIP!$A$2:$O8827,8,FALSE)</f>
        <v>Si</v>
      </c>
      <c r="K22" s="93" t="str">
        <f>VLOOKUP(E22,VIP!$A$2:$O12401,6,0)</f>
        <v>SI</v>
      </c>
      <c r="L22" s="95" t="s">
        <v>2254</v>
      </c>
      <c r="M22" s="96" t="s">
        <v>2469</v>
      </c>
      <c r="N22" s="96" t="s">
        <v>2476</v>
      </c>
      <c r="O22" s="93" t="s">
        <v>2478</v>
      </c>
      <c r="P22" s="117"/>
      <c r="Q22" s="97" t="s">
        <v>2254</v>
      </c>
    </row>
    <row r="23" spans="1:17" ht="18" x14ac:dyDescent="0.25">
      <c r="A23" s="93" t="str">
        <f>VLOOKUP(E23,'LISTADO ATM'!$A$2:$C$901,3,0)</f>
        <v>DISTRITO NACIONAL</v>
      </c>
      <c r="B23" s="107">
        <v>335824227</v>
      </c>
      <c r="C23" s="94">
        <v>44272.339918981481</v>
      </c>
      <c r="D23" s="93" t="s">
        <v>2189</v>
      </c>
      <c r="E23" s="102">
        <v>24</v>
      </c>
      <c r="F23" s="93" t="str">
        <f>VLOOKUP(E23,VIP!$A$2:$O12008,2,0)</f>
        <v>DRBR024</v>
      </c>
      <c r="G23" s="93" t="str">
        <f>VLOOKUP(E23,'LISTADO ATM'!$A$2:$B$900,2,0)</f>
        <v xml:space="preserve">ATM Oficina Eusebio Manzueta </v>
      </c>
      <c r="H23" s="93" t="str">
        <f>VLOOKUP(E23,VIP!$A$2:$O16929,7,FALSE)</f>
        <v>No</v>
      </c>
      <c r="I23" s="93" t="str">
        <f>VLOOKUP(E23,VIP!$A$2:$O8894,8,FALSE)</f>
        <v>No</v>
      </c>
      <c r="J23" s="93" t="str">
        <f>VLOOKUP(E23,VIP!$A$2:$O8844,8,FALSE)</f>
        <v>No</v>
      </c>
      <c r="K23" s="93" t="str">
        <f>VLOOKUP(E23,VIP!$A$2:$O12418,6,0)</f>
        <v>NO</v>
      </c>
      <c r="L23" s="95" t="s">
        <v>2507</v>
      </c>
      <c r="M23" s="96" t="s">
        <v>2469</v>
      </c>
      <c r="N23" s="96" t="s">
        <v>2476</v>
      </c>
      <c r="O23" s="93" t="s">
        <v>2478</v>
      </c>
      <c r="P23" s="117"/>
      <c r="Q23" s="97" t="s">
        <v>2228</v>
      </c>
    </row>
    <row r="24" spans="1:17" ht="18" x14ac:dyDescent="0.25">
      <c r="A24" s="93" t="str">
        <f>VLOOKUP(E24,'LISTADO ATM'!$A$2:$C$901,3,0)</f>
        <v>DISTRITO NACIONAL</v>
      </c>
      <c r="B24" s="107">
        <v>335824232</v>
      </c>
      <c r="C24" s="94">
        <v>44272.341099537036</v>
      </c>
      <c r="D24" s="93" t="s">
        <v>2189</v>
      </c>
      <c r="E24" s="102">
        <v>708</v>
      </c>
      <c r="F24" s="93" t="str">
        <f>VLOOKUP(E24,VIP!$A$2:$O12007,2,0)</f>
        <v>DRBR505</v>
      </c>
      <c r="G24" s="93" t="str">
        <f>VLOOKUP(E24,'LISTADO ATM'!$A$2:$B$900,2,0)</f>
        <v xml:space="preserve">ATM El Vestir De Hoy </v>
      </c>
      <c r="H24" s="93" t="str">
        <f>VLOOKUP(E24,VIP!$A$2:$O16928,7,FALSE)</f>
        <v>Si</v>
      </c>
      <c r="I24" s="93" t="str">
        <f>VLOOKUP(E24,VIP!$A$2:$O8893,8,FALSE)</f>
        <v>Si</v>
      </c>
      <c r="J24" s="93" t="str">
        <f>VLOOKUP(E24,VIP!$A$2:$O8843,8,FALSE)</f>
        <v>Si</v>
      </c>
      <c r="K24" s="93" t="str">
        <f>VLOOKUP(E24,VIP!$A$2:$O12417,6,0)</f>
        <v>NO</v>
      </c>
      <c r="L24" s="95" t="s">
        <v>2440</v>
      </c>
      <c r="M24" s="96" t="s">
        <v>2469</v>
      </c>
      <c r="N24" s="96" t="s">
        <v>2476</v>
      </c>
      <c r="O24" s="93" t="s">
        <v>2478</v>
      </c>
      <c r="P24" s="97" t="s">
        <v>2510</v>
      </c>
      <c r="Q24" s="97" t="s">
        <v>2440</v>
      </c>
    </row>
    <row r="25" spans="1:17" ht="18" x14ac:dyDescent="0.25">
      <c r="A25" s="93" t="str">
        <f>VLOOKUP(E25,'LISTADO ATM'!$A$2:$C$901,3,0)</f>
        <v>SUR</v>
      </c>
      <c r="B25" s="107">
        <v>335824394</v>
      </c>
      <c r="C25" s="94">
        <v>44272.368784722225</v>
      </c>
      <c r="D25" s="93" t="s">
        <v>2472</v>
      </c>
      <c r="E25" s="102">
        <v>311</v>
      </c>
      <c r="F25" s="93" t="str">
        <f>VLOOKUP(E25,VIP!$A$2:$O12002,2,0)</f>
        <v>DRBR311</v>
      </c>
      <c r="G25" s="93" t="str">
        <f>VLOOKUP(E25,'LISTADO ATM'!$A$2:$B$900,2,0)</f>
        <v>ATM Plaza Eroski</v>
      </c>
      <c r="H25" s="93" t="str">
        <f>VLOOKUP(E25,VIP!$A$2:$O16923,7,FALSE)</f>
        <v>Si</v>
      </c>
      <c r="I25" s="93" t="str">
        <f>VLOOKUP(E25,VIP!$A$2:$O8888,8,FALSE)</f>
        <v>Si</v>
      </c>
      <c r="J25" s="93" t="str">
        <f>VLOOKUP(E25,VIP!$A$2:$O8838,8,FALSE)</f>
        <v>Si</v>
      </c>
      <c r="K25" s="93" t="str">
        <f>VLOOKUP(E25,VIP!$A$2:$O12412,6,0)</f>
        <v>NO</v>
      </c>
      <c r="L25" s="95" t="s">
        <v>2462</v>
      </c>
      <c r="M25" s="96" t="s">
        <v>2469</v>
      </c>
      <c r="N25" s="96" t="s">
        <v>2476</v>
      </c>
      <c r="O25" s="93" t="s">
        <v>2477</v>
      </c>
      <c r="P25" s="117"/>
      <c r="Q25" s="97" t="s">
        <v>2462</v>
      </c>
    </row>
    <row r="26" spans="1:17" ht="18" x14ac:dyDescent="0.25">
      <c r="A26" s="93" t="str">
        <f>VLOOKUP(E26,'LISTADO ATM'!$A$2:$C$901,3,0)</f>
        <v>DISTRITO NACIONAL</v>
      </c>
      <c r="B26" s="107">
        <v>335824418</v>
      </c>
      <c r="C26" s="94">
        <v>44272.377025462964</v>
      </c>
      <c r="D26" s="93" t="s">
        <v>2189</v>
      </c>
      <c r="E26" s="102">
        <v>415</v>
      </c>
      <c r="F26" s="93" t="str">
        <f>VLOOKUP(E26,VIP!$A$2:$O12001,2,0)</f>
        <v>DRBR415</v>
      </c>
      <c r="G26" s="93" t="str">
        <f>VLOOKUP(E26,'LISTADO ATM'!$A$2:$B$900,2,0)</f>
        <v xml:space="preserve">ATM Autobanco San Martín I </v>
      </c>
      <c r="H26" s="93" t="str">
        <f>VLOOKUP(E26,VIP!$A$2:$O16922,7,FALSE)</f>
        <v>Si</v>
      </c>
      <c r="I26" s="93" t="str">
        <f>VLOOKUP(E26,VIP!$A$2:$O8887,8,FALSE)</f>
        <v>Si</v>
      </c>
      <c r="J26" s="93" t="str">
        <f>VLOOKUP(E26,VIP!$A$2:$O8837,8,FALSE)</f>
        <v>Si</v>
      </c>
      <c r="K26" s="93" t="str">
        <f>VLOOKUP(E26,VIP!$A$2:$O12411,6,0)</f>
        <v>NO</v>
      </c>
      <c r="L26" s="95" t="s">
        <v>2228</v>
      </c>
      <c r="M26" s="96" t="s">
        <v>2469</v>
      </c>
      <c r="N26" s="96" t="s">
        <v>2476</v>
      </c>
      <c r="O26" s="93" t="s">
        <v>2478</v>
      </c>
      <c r="P26" s="117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7">
        <v>335824620</v>
      </c>
      <c r="C27" s="94">
        <v>44272.422951388886</v>
      </c>
      <c r="D27" s="93" t="s">
        <v>2189</v>
      </c>
      <c r="E27" s="102">
        <v>966</v>
      </c>
      <c r="F27" s="93" t="str">
        <f>VLOOKUP(E27,VIP!$A$2:$O11993,2,0)</f>
        <v>DRBR966</v>
      </c>
      <c r="G27" s="93" t="str">
        <f>VLOOKUP(E27,'LISTADO ATM'!$A$2:$B$900,2,0)</f>
        <v>ATM Centro Medico Real</v>
      </c>
      <c r="H27" s="93" t="str">
        <f>VLOOKUP(E27,VIP!$A$2:$O16914,7,FALSE)</f>
        <v>Si</v>
      </c>
      <c r="I27" s="93" t="str">
        <f>VLOOKUP(E27,VIP!$A$2:$O8879,8,FALSE)</f>
        <v>Si</v>
      </c>
      <c r="J27" s="93" t="str">
        <f>VLOOKUP(E27,VIP!$A$2:$O8829,8,FALSE)</f>
        <v>Si</v>
      </c>
      <c r="K27" s="93" t="str">
        <f>VLOOKUP(E27,VIP!$A$2:$O12403,6,0)</f>
        <v>NO</v>
      </c>
      <c r="L27" s="95" t="s">
        <v>2492</v>
      </c>
      <c r="M27" s="96" t="s">
        <v>2469</v>
      </c>
      <c r="N27" s="96" t="s">
        <v>2476</v>
      </c>
      <c r="O27" s="93" t="s">
        <v>2478</v>
      </c>
      <c r="P27" s="117"/>
      <c r="Q27" s="97" t="s">
        <v>2492</v>
      </c>
    </row>
    <row r="28" spans="1:17" ht="18" x14ac:dyDescent="0.25">
      <c r="A28" s="93" t="str">
        <f>VLOOKUP(E28,'LISTADO ATM'!$A$2:$C$901,3,0)</f>
        <v>SUR</v>
      </c>
      <c r="B28" s="107">
        <v>335824726</v>
      </c>
      <c r="C28" s="94">
        <v>44272.452025462961</v>
      </c>
      <c r="D28" s="93" t="s">
        <v>2472</v>
      </c>
      <c r="E28" s="102">
        <v>48</v>
      </c>
      <c r="F28" s="93" t="str">
        <f>VLOOKUP(E28,VIP!$A$2:$O11992,2,0)</f>
        <v>DRBR048</v>
      </c>
      <c r="G28" s="93" t="str">
        <f>VLOOKUP(E28,'LISTADO ATM'!$A$2:$B$900,2,0)</f>
        <v xml:space="preserve">ATM Autoservicio Neiba I </v>
      </c>
      <c r="H28" s="93" t="str">
        <f>VLOOKUP(E28,VIP!$A$2:$O16913,7,FALSE)</f>
        <v>Si</v>
      </c>
      <c r="I28" s="93" t="str">
        <f>VLOOKUP(E28,VIP!$A$2:$O8878,8,FALSE)</f>
        <v>Si</v>
      </c>
      <c r="J28" s="93" t="str">
        <f>VLOOKUP(E28,VIP!$A$2:$O8828,8,FALSE)</f>
        <v>Si</v>
      </c>
      <c r="K28" s="93" t="str">
        <f>VLOOKUP(E28,VIP!$A$2:$O12402,6,0)</f>
        <v>SI</v>
      </c>
      <c r="L28" s="95" t="s">
        <v>2430</v>
      </c>
      <c r="M28" s="96" t="s">
        <v>2469</v>
      </c>
      <c r="N28" s="96" t="s">
        <v>2476</v>
      </c>
      <c r="O28" s="93" t="s">
        <v>2477</v>
      </c>
      <c r="P28" s="117"/>
      <c r="Q28" s="97" t="s">
        <v>2430</v>
      </c>
    </row>
    <row r="29" spans="1:17" ht="18" x14ac:dyDescent="0.25">
      <c r="A29" s="93" t="str">
        <f>VLOOKUP(E29,'LISTADO ATM'!$A$2:$C$901,3,0)</f>
        <v>DISTRITO NACIONAL</v>
      </c>
      <c r="B29" s="107">
        <v>335824809</v>
      </c>
      <c r="C29" s="94">
        <v>44272.47320601852</v>
      </c>
      <c r="D29" s="93" t="s">
        <v>2472</v>
      </c>
      <c r="E29" s="102">
        <v>566</v>
      </c>
      <c r="F29" s="93" t="str">
        <f>VLOOKUP(E29,VIP!$A$2:$O12007,2,0)</f>
        <v>DRBR508</v>
      </c>
      <c r="G29" s="93" t="str">
        <f>VLOOKUP(E29,'LISTADO ATM'!$A$2:$B$900,2,0)</f>
        <v xml:space="preserve">ATM Hiper Olé Aut. Duarte </v>
      </c>
      <c r="H29" s="93" t="str">
        <f>VLOOKUP(E29,VIP!$A$2:$O16928,7,FALSE)</f>
        <v>Si</v>
      </c>
      <c r="I29" s="93" t="str">
        <f>VLOOKUP(E29,VIP!$A$2:$O8893,8,FALSE)</f>
        <v>Si</v>
      </c>
      <c r="J29" s="93" t="str">
        <f>VLOOKUP(E29,VIP!$A$2:$O8843,8,FALSE)</f>
        <v>Si</v>
      </c>
      <c r="K29" s="93" t="str">
        <f>VLOOKUP(E29,VIP!$A$2:$O12417,6,0)</f>
        <v>NO</v>
      </c>
      <c r="L29" s="95" t="s">
        <v>2462</v>
      </c>
      <c r="M29" s="96" t="s">
        <v>2469</v>
      </c>
      <c r="N29" s="96" t="s">
        <v>2476</v>
      </c>
      <c r="O29" s="93" t="s">
        <v>2477</v>
      </c>
      <c r="P29" s="117"/>
      <c r="Q29" s="97" t="s">
        <v>2462</v>
      </c>
    </row>
    <row r="30" spans="1:17" ht="18" x14ac:dyDescent="0.25">
      <c r="A30" s="93" t="str">
        <f>VLOOKUP(E30,'LISTADO ATM'!$A$2:$C$901,3,0)</f>
        <v>DISTRITO NACIONAL</v>
      </c>
      <c r="B30" s="107">
        <v>335824820</v>
      </c>
      <c r="C30" s="94">
        <v>44272.475405092591</v>
      </c>
      <c r="D30" s="93" t="s">
        <v>2472</v>
      </c>
      <c r="E30" s="102">
        <v>980</v>
      </c>
      <c r="F30" s="93" t="str">
        <f>VLOOKUP(E30,VIP!$A$2:$O12006,2,0)</f>
        <v>DRBR980</v>
      </c>
      <c r="G30" s="93" t="str">
        <f>VLOOKUP(E30,'LISTADO ATM'!$A$2:$B$900,2,0)</f>
        <v xml:space="preserve">ATM Oficina Bella Vista Mall II </v>
      </c>
      <c r="H30" s="93" t="str">
        <f>VLOOKUP(E30,VIP!$A$2:$O16927,7,FALSE)</f>
        <v>Si</v>
      </c>
      <c r="I30" s="93" t="str">
        <f>VLOOKUP(E30,VIP!$A$2:$O8892,8,FALSE)</f>
        <v>Si</v>
      </c>
      <c r="J30" s="93" t="str">
        <f>VLOOKUP(E30,VIP!$A$2:$O8842,8,FALSE)</f>
        <v>Si</v>
      </c>
      <c r="K30" s="93" t="str">
        <f>VLOOKUP(E30,VIP!$A$2:$O12416,6,0)</f>
        <v>NO</v>
      </c>
      <c r="L30" s="95" t="s">
        <v>2430</v>
      </c>
      <c r="M30" s="96" t="s">
        <v>2469</v>
      </c>
      <c r="N30" s="96" t="s">
        <v>2476</v>
      </c>
      <c r="O30" s="93" t="s">
        <v>2477</v>
      </c>
      <c r="P30" s="117"/>
      <c r="Q30" s="97" t="s">
        <v>2430</v>
      </c>
    </row>
    <row r="31" spans="1:17" ht="18" x14ac:dyDescent="0.25">
      <c r="A31" s="93" t="str">
        <f>VLOOKUP(E31,'LISTADO ATM'!$A$2:$C$901,3,0)</f>
        <v>DISTRITO NACIONAL</v>
      </c>
      <c r="B31" s="107">
        <v>335824837</v>
      </c>
      <c r="C31" s="94">
        <v>44272.477407407408</v>
      </c>
      <c r="D31" s="93" t="s">
        <v>2189</v>
      </c>
      <c r="E31" s="102">
        <v>387</v>
      </c>
      <c r="F31" s="93" t="str">
        <f>VLOOKUP(E31,VIP!$A$2:$O12005,2,0)</f>
        <v>DRBR387</v>
      </c>
      <c r="G31" s="93" t="str">
        <f>VLOOKUP(E31,'LISTADO ATM'!$A$2:$B$900,2,0)</f>
        <v xml:space="preserve">ATM S/M La Cadena San Vicente de Paul </v>
      </c>
      <c r="H31" s="93" t="str">
        <f>VLOOKUP(E31,VIP!$A$2:$O16926,7,FALSE)</f>
        <v>Si</v>
      </c>
      <c r="I31" s="93" t="str">
        <f>VLOOKUP(E31,VIP!$A$2:$O8891,8,FALSE)</f>
        <v>Si</v>
      </c>
      <c r="J31" s="93" t="str">
        <f>VLOOKUP(E31,VIP!$A$2:$O8841,8,FALSE)</f>
        <v>Si</v>
      </c>
      <c r="K31" s="93" t="str">
        <f>VLOOKUP(E31,VIP!$A$2:$O12415,6,0)</f>
        <v>NO</v>
      </c>
      <c r="L31" s="95" t="s">
        <v>2228</v>
      </c>
      <c r="M31" s="96" t="s">
        <v>2469</v>
      </c>
      <c r="N31" s="96" t="s">
        <v>2476</v>
      </c>
      <c r="O31" s="93" t="s">
        <v>2478</v>
      </c>
      <c r="P31" s="117"/>
      <c r="Q31" s="97" t="s">
        <v>2228</v>
      </c>
    </row>
    <row r="32" spans="1:17" ht="18" x14ac:dyDescent="0.25">
      <c r="A32" s="93" t="str">
        <f>VLOOKUP(E32,'LISTADO ATM'!$A$2:$C$901,3,0)</f>
        <v>DISTRITO NACIONAL</v>
      </c>
      <c r="B32" s="107">
        <v>335824842</v>
      </c>
      <c r="C32" s="94">
        <v>44272.478148148148</v>
      </c>
      <c r="D32" s="93" t="s">
        <v>2189</v>
      </c>
      <c r="E32" s="102">
        <v>839</v>
      </c>
      <c r="F32" s="93" t="str">
        <f>VLOOKUP(E32,VIP!$A$2:$O12004,2,0)</f>
        <v>DRBR839</v>
      </c>
      <c r="G32" s="93" t="str">
        <f>VLOOKUP(E32,'LISTADO ATM'!$A$2:$B$900,2,0)</f>
        <v xml:space="preserve">ATM INAPA </v>
      </c>
      <c r="H32" s="93" t="str">
        <f>VLOOKUP(E32,VIP!$A$2:$O16925,7,FALSE)</f>
        <v>Si</v>
      </c>
      <c r="I32" s="93" t="str">
        <f>VLOOKUP(E32,VIP!$A$2:$O8890,8,FALSE)</f>
        <v>Si</v>
      </c>
      <c r="J32" s="93" t="str">
        <f>VLOOKUP(E32,VIP!$A$2:$O8840,8,FALSE)</f>
        <v>Si</v>
      </c>
      <c r="K32" s="93" t="str">
        <f>VLOOKUP(E32,VIP!$A$2:$O12414,6,0)</f>
        <v>NO</v>
      </c>
      <c r="L32" s="95" t="s">
        <v>2228</v>
      </c>
      <c r="M32" s="96" t="s">
        <v>2469</v>
      </c>
      <c r="N32" s="96" t="s">
        <v>2476</v>
      </c>
      <c r="O32" s="93" t="s">
        <v>2478</v>
      </c>
      <c r="P32" s="117"/>
      <c r="Q32" s="97" t="s">
        <v>2228</v>
      </c>
    </row>
    <row r="33" spans="1:17" ht="18" x14ac:dyDescent="0.25">
      <c r="A33" s="93" t="str">
        <f>VLOOKUP(E33,'LISTADO ATM'!$A$2:$C$901,3,0)</f>
        <v>DISTRITO NACIONAL</v>
      </c>
      <c r="B33" s="107">
        <v>335824869</v>
      </c>
      <c r="C33" s="94">
        <v>44272.488553240742</v>
      </c>
      <c r="D33" s="93" t="s">
        <v>2189</v>
      </c>
      <c r="E33" s="102">
        <v>738</v>
      </c>
      <c r="F33" s="93" t="str">
        <f>VLOOKUP(E33,VIP!$A$2:$O12002,2,0)</f>
        <v>DRBR24S</v>
      </c>
      <c r="G33" s="93" t="str">
        <f>VLOOKUP(E33,'LISTADO ATM'!$A$2:$B$900,2,0)</f>
        <v xml:space="preserve">ATM Zona Franca Los Alcarrizos </v>
      </c>
      <c r="H33" s="93" t="str">
        <f>VLOOKUP(E33,VIP!$A$2:$O16923,7,FALSE)</f>
        <v>Si</v>
      </c>
      <c r="I33" s="93" t="str">
        <f>VLOOKUP(E33,VIP!$A$2:$O8888,8,FALSE)</f>
        <v>Si</v>
      </c>
      <c r="J33" s="93" t="str">
        <f>VLOOKUP(E33,VIP!$A$2:$O8838,8,FALSE)</f>
        <v>Si</v>
      </c>
      <c r="K33" s="93" t="str">
        <f>VLOOKUP(E33,VIP!$A$2:$O12412,6,0)</f>
        <v>NO</v>
      </c>
      <c r="L33" s="95" t="s">
        <v>2543</v>
      </c>
      <c r="M33" s="96" t="s">
        <v>2469</v>
      </c>
      <c r="N33" s="96" t="s">
        <v>2476</v>
      </c>
      <c r="O33" s="93" t="s">
        <v>2478</v>
      </c>
      <c r="P33" s="117"/>
      <c r="Q33" s="97" t="s">
        <v>2228</v>
      </c>
    </row>
    <row r="34" spans="1:17" ht="18" x14ac:dyDescent="0.25">
      <c r="A34" s="93" t="str">
        <f>VLOOKUP(E34,'LISTADO ATM'!$A$2:$C$901,3,0)</f>
        <v>DISTRITO NACIONAL</v>
      </c>
      <c r="B34" s="107">
        <v>335824878</v>
      </c>
      <c r="C34" s="94">
        <v>44272.490081018521</v>
      </c>
      <c r="D34" s="93" t="s">
        <v>2189</v>
      </c>
      <c r="E34" s="102">
        <v>139</v>
      </c>
      <c r="F34" s="93" t="str">
        <f>VLOOKUP(E34,VIP!$A$2:$O12001,2,0)</f>
        <v>DRBR139</v>
      </c>
      <c r="G34" s="93" t="str">
        <f>VLOOKUP(E34,'LISTADO ATM'!$A$2:$B$900,2,0)</f>
        <v xml:space="preserve">ATM Oficina Plaza Lama Zona Oriental I </v>
      </c>
      <c r="H34" s="93" t="str">
        <f>VLOOKUP(E34,VIP!$A$2:$O16922,7,FALSE)</f>
        <v>Si</v>
      </c>
      <c r="I34" s="93" t="str">
        <f>VLOOKUP(E34,VIP!$A$2:$O8887,8,FALSE)</f>
        <v>Si</v>
      </c>
      <c r="J34" s="93" t="str">
        <f>VLOOKUP(E34,VIP!$A$2:$O8837,8,FALSE)</f>
        <v>Si</v>
      </c>
      <c r="K34" s="93" t="str">
        <f>VLOOKUP(E34,VIP!$A$2:$O12411,6,0)</f>
        <v>NO</v>
      </c>
      <c r="L34" s="95" t="s">
        <v>2228</v>
      </c>
      <c r="M34" s="96" t="s">
        <v>2469</v>
      </c>
      <c r="N34" s="96" t="s">
        <v>2476</v>
      </c>
      <c r="O34" s="93" t="s">
        <v>2478</v>
      </c>
      <c r="P34" s="117"/>
      <c r="Q34" s="97" t="s">
        <v>2228</v>
      </c>
    </row>
    <row r="35" spans="1:17" ht="18" x14ac:dyDescent="0.25">
      <c r="A35" s="93" t="str">
        <f>VLOOKUP(E35,'LISTADO ATM'!$A$2:$C$901,3,0)</f>
        <v>DISTRITO NACIONAL</v>
      </c>
      <c r="B35" s="107">
        <v>335824976</v>
      </c>
      <c r="C35" s="94">
        <v>44272.51390046296</v>
      </c>
      <c r="D35" s="93" t="s">
        <v>2189</v>
      </c>
      <c r="E35" s="102">
        <v>224</v>
      </c>
      <c r="F35" s="93" t="str">
        <f>VLOOKUP(E35,VIP!$A$2:$O11999,2,0)</f>
        <v>DRBR224</v>
      </c>
      <c r="G35" s="93" t="str">
        <f>VLOOKUP(E35,'LISTADO ATM'!$A$2:$B$900,2,0)</f>
        <v xml:space="preserve">ATM S/M Nacional El Millón (Núñez de Cáceres) </v>
      </c>
      <c r="H35" s="93" t="str">
        <f>VLOOKUP(E35,VIP!$A$2:$O16920,7,FALSE)</f>
        <v>Si</v>
      </c>
      <c r="I35" s="93" t="str">
        <f>VLOOKUP(E35,VIP!$A$2:$O8885,8,FALSE)</f>
        <v>Si</v>
      </c>
      <c r="J35" s="93" t="str">
        <f>VLOOKUP(E35,VIP!$A$2:$O8835,8,FALSE)</f>
        <v>Si</v>
      </c>
      <c r="K35" s="93" t="str">
        <f>VLOOKUP(E35,VIP!$A$2:$O12409,6,0)</f>
        <v>SI</v>
      </c>
      <c r="L35" s="95" t="s">
        <v>2228</v>
      </c>
      <c r="M35" s="96" t="s">
        <v>2469</v>
      </c>
      <c r="N35" s="96" t="s">
        <v>2476</v>
      </c>
      <c r="O35" s="93" t="s">
        <v>2478</v>
      </c>
      <c r="P35" s="117"/>
      <c r="Q35" s="97" t="s">
        <v>2228</v>
      </c>
    </row>
    <row r="36" spans="1:17" ht="18" x14ac:dyDescent="0.25">
      <c r="A36" s="93" t="str">
        <f>VLOOKUP(E36,'LISTADO ATM'!$A$2:$C$901,3,0)</f>
        <v>DISTRITO NACIONAL</v>
      </c>
      <c r="B36" s="107">
        <v>335824977</v>
      </c>
      <c r="C36" s="94">
        <v>44272.515069444446</v>
      </c>
      <c r="D36" s="93" t="s">
        <v>2189</v>
      </c>
      <c r="E36" s="102">
        <v>57</v>
      </c>
      <c r="F36" s="93" t="str">
        <f>VLOOKUP(E36,VIP!$A$2:$O11998,2,0)</f>
        <v>DRBR057</v>
      </c>
      <c r="G36" s="93" t="str">
        <f>VLOOKUP(E36,'LISTADO ATM'!$A$2:$B$900,2,0)</f>
        <v xml:space="preserve">ATM Oficina Malecon Center </v>
      </c>
      <c r="H36" s="93" t="str">
        <f>VLOOKUP(E36,VIP!$A$2:$O16919,7,FALSE)</f>
        <v>Si</v>
      </c>
      <c r="I36" s="93" t="str">
        <f>VLOOKUP(E36,VIP!$A$2:$O8884,8,FALSE)</f>
        <v>Si</v>
      </c>
      <c r="J36" s="93" t="str">
        <f>VLOOKUP(E36,VIP!$A$2:$O8834,8,FALSE)</f>
        <v>Si</v>
      </c>
      <c r="K36" s="93" t="str">
        <f>VLOOKUP(E36,VIP!$A$2:$O12408,6,0)</f>
        <v>NO</v>
      </c>
      <c r="L36" s="95" t="s">
        <v>2228</v>
      </c>
      <c r="M36" s="96" t="s">
        <v>2469</v>
      </c>
      <c r="N36" s="96" t="s">
        <v>2476</v>
      </c>
      <c r="O36" s="93" t="s">
        <v>2478</v>
      </c>
      <c r="P36" s="117"/>
      <c r="Q36" s="97" t="s">
        <v>2228</v>
      </c>
    </row>
    <row r="37" spans="1:17" ht="18" x14ac:dyDescent="0.25">
      <c r="A37" s="93" t="str">
        <f>VLOOKUP(E37,'LISTADO ATM'!$A$2:$C$901,3,0)</f>
        <v>ESTE</v>
      </c>
      <c r="B37" s="107">
        <v>335824992</v>
      </c>
      <c r="C37" s="94">
        <v>44272.52375</v>
      </c>
      <c r="D37" s="93" t="s">
        <v>2189</v>
      </c>
      <c r="E37" s="102">
        <v>963</v>
      </c>
      <c r="F37" s="93" t="str">
        <f>VLOOKUP(E37,VIP!$A$2:$O11996,2,0)</f>
        <v>DRBR963</v>
      </c>
      <c r="G37" s="93" t="str">
        <f>VLOOKUP(E37,'LISTADO ATM'!$A$2:$B$900,2,0)</f>
        <v xml:space="preserve">ATM Multiplaza La Romana </v>
      </c>
      <c r="H37" s="93" t="str">
        <f>VLOOKUP(E37,VIP!$A$2:$O16917,7,FALSE)</f>
        <v>Si</v>
      </c>
      <c r="I37" s="93" t="str">
        <f>VLOOKUP(E37,VIP!$A$2:$O8882,8,FALSE)</f>
        <v>Si</v>
      </c>
      <c r="J37" s="93" t="str">
        <f>VLOOKUP(E37,VIP!$A$2:$O8832,8,FALSE)</f>
        <v>Si</v>
      </c>
      <c r="K37" s="93" t="str">
        <f>VLOOKUP(E37,VIP!$A$2:$O12406,6,0)</f>
        <v>NO</v>
      </c>
      <c r="L37" s="95" t="s">
        <v>2228</v>
      </c>
      <c r="M37" s="96" t="s">
        <v>2469</v>
      </c>
      <c r="N37" s="96" t="s">
        <v>2476</v>
      </c>
      <c r="O37" s="93" t="s">
        <v>2478</v>
      </c>
      <c r="P37" s="117"/>
      <c r="Q37" s="97" t="s">
        <v>2228</v>
      </c>
    </row>
    <row r="38" spans="1:17" ht="18" x14ac:dyDescent="0.25">
      <c r="A38" s="93" t="str">
        <f>VLOOKUP(E38,'LISTADO ATM'!$A$2:$C$901,3,0)</f>
        <v>NORTE</v>
      </c>
      <c r="B38" s="107">
        <v>335825054</v>
      </c>
      <c r="C38" s="94">
        <v>44272.55636574074</v>
      </c>
      <c r="D38" s="93" t="s">
        <v>2189</v>
      </c>
      <c r="E38" s="102">
        <v>633</v>
      </c>
      <c r="F38" s="93" t="str">
        <f>VLOOKUP(E38,VIP!$A$2:$O12013,2,0)</f>
        <v>DRBR260</v>
      </c>
      <c r="G38" s="93" t="str">
        <f>VLOOKUP(E38,'LISTADO ATM'!$A$2:$B$900,2,0)</f>
        <v xml:space="preserve">ATM Autobanco Las Colinas </v>
      </c>
      <c r="H38" s="93" t="str">
        <f>VLOOKUP(E38,VIP!$A$2:$O16934,7,FALSE)</f>
        <v>Si</v>
      </c>
      <c r="I38" s="93" t="str">
        <f>VLOOKUP(E38,VIP!$A$2:$O8899,8,FALSE)</f>
        <v>Si</v>
      </c>
      <c r="J38" s="93" t="str">
        <f>VLOOKUP(E38,VIP!$A$2:$O8849,8,FALSE)</f>
        <v>Si</v>
      </c>
      <c r="K38" s="93" t="str">
        <f>VLOOKUP(E38,VIP!$A$2:$O12423,6,0)</f>
        <v>SI</v>
      </c>
      <c r="L38" s="95" t="s">
        <v>2228</v>
      </c>
      <c r="M38" s="96" t="s">
        <v>2469</v>
      </c>
      <c r="N38" s="96" t="s">
        <v>2476</v>
      </c>
      <c r="O38" s="93" t="s">
        <v>2509</v>
      </c>
      <c r="P38" s="117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7">
        <v>335825101</v>
      </c>
      <c r="C39" s="94">
        <v>44272.582442129627</v>
      </c>
      <c r="D39" s="93" t="s">
        <v>2472</v>
      </c>
      <c r="E39" s="102">
        <v>165</v>
      </c>
      <c r="F39" s="93" t="str">
        <f>VLOOKUP(E39,VIP!$A$2:$O12012,2,0)</f>
        <v>DRBR165</v>
      </c>
      <c r="G39" s="93" t="str">
        <f>VLOOKUP(E39,'LISTADO ATM'!$A$2:$B$900,2,0)</f>
        <v>ATM Autoservicio Megacentro</v>
      </c>
      <c r="H39" s="93" t="str">
        <f>VLOOKUP(E39,VIP!$A$2:$O16933,7,FALSE)</f>
        <v>Si</v>
      </c>
      <c r="I39" s="93" t="str">
        <f>VLOOKUP(E39,VIP!$A$2:$O8898,8,FALSE)</f>
        <v>Si</v>
      </c>
      <c r="J39" s="93" t="str">
        <f>VLOOKUP(E39,VIP!$A$2:$O8848,8,FALSE)</f>
        <v>Si</v>
      </c>
      <c r="K39" s="93" t="str">
        <f>VLOOKUP(E39,VIP!$A$2:$O12422,6,0)</f>
        <v>SI</v>
      </c>
      <c r="L39" s="95" t="s">
        <v>2430</v>
      </c>
      <c r="M39" s="96" t="s">
        <v>2469</v>
      </c>
      <c r="N39" s="96" t="s">
        <v>2476</v>
      </c>
      <c r="O39" s="93" t="s">
        <v>2477</v>
      </c>
      <c r="P39" s="117"/>
      <c r="Q39" s="97" t="s">
        <v>2430</v>
      </c>
    </row>
    <row r="40" spans="1:17" ht="18" x14ac:dyDescent="0.25">
      <c r="A40" s="93" t="str">
        <f>VLOOKUP(E40,'LISTADO ATM'!$A$2:$C$901,3,0)</f>
        <v>DISTRITO NACIONAL</v>
      </c>
      <c r="B40" s="107">
        <v>335825108</v>
      </c>
      <c r="C40" s="94">
        <v>44272.58666666667</v>
      </c>
      <c r="D40" s="93" t="s">
        <v>2189</v>
      </c>
      <c r="E40" s="102">
        <v>909</v>
      </c>
      <c r="F40" s="93" t="str">
        <f>VLOOKUP(E40,VIP!$A$2:$O12011,2,0)</f>
        <v>DRBR01A</v>
      </c>
      <c r="G40" s="93" t="str">
        <f>VLOOKUP(E40,'LISTADO ATM'!$A$2:$B$900,2,0)</f>
        <v xml:space="preserve">ATM UNP UASD </v>
      </c>
      <c r="H40" s="93" t="str">
        <f>VLOOKUP(E40,VIP!$A$2:$O16932,7,FALSE)</f>
        <v>Si</v>
      </c>
      <c r="I40" s="93" t="str">
        <f>VLOOKUP(E40,VIP!$A$2:$O8897,8,FALSE)</f>
        <v>Si</v>
      </c>
      <c r="J40" s="93" t="str">
        <f>VLOOKUP(E40,VIP!$A$2:$O8847,8,FALSE)</f>
        <v>Si</v>
      </c>
      <c r="K40" s="93" t="str">
        <f>VLOOKUP(E40,VIP!$A$2:$O12421,6,0)</f>
        <v>SI</v>
      </c>
      <c r="L40" s="95" t="s">
        <v>2228</v>
      </c>
      <c r="M40" s="96" t="s">
        <v>2469</v>
      </c>
      <c r="N40" s="96" t="s">
        <v>2476</v>
      </c>
      <c r="O40" s="93" t="s">
        <v>2478</v>
      </c>
      <c r="P40" s="117"/>
      <c r="Q40" s="97" t="s">
        <v>2228</v>
      </c>
    </row>
    <row r="41" spans="1:17" ht="18" x14ac:dyDescent="0.25">
      <c r="A41" s="93" t="str">
        <f>VLOOKUP(E41,'LISTADO ATM'!$A$2:$C$901,3,0)</f>
        <v>DISTRITO NACIONAL</v>
      </c>
      <c r="B41" s="107">
        <v>335825120</v>
      </c>
      <c r="C41" s="94">
        <v>44272.590856481482</v>
      </c>
      <c r="D41" s="93" t="s">
        <v>2472</v>
      </c>
      <c r="E41" s="102">
        <v>655</v>
      </c>
      <c r="F41" s="93" t="str">
        <f>VLOOKUP(E41,VIP!$A$2:$O12009,2,0)</f>
        <v>DRBR655</v>
      </c>
      <c r="G41" s="93" t="str">
        <f>VLOOKUP(E41,'LISTADO ATM'!$A$2:$B$900,2,0)</f>
        <v>ATM Farmacia Sandra</v>
      </c>
      <c r="H41" s="93" t="str">
        <f>VLOOKUP(E41,VIP!$A$2:$O16930,7,FALSE)</f>
        <v>Si</v>
      </c>
      <c r="I41" s="93" t="str">
        <f>VLOOKUP(E41,VIP!$A$2:$O8895,8,FALSE)</f>
        <v>Si</v>
      </c>
      <c r="J41" s="93" t="str">
        <f>VLOOKUP(E41,VIP!$A$2:$O8845,8,FALSE)</f>
        <v>Si</v>
      </c>
      <c r="K41" s="93" t="str">
        <f>VLOOKUP(E41,VIP!$A$2:$O12419,6,0)</f>
        <v>NO</v>
      </c>
      <c r="L41" s="95" t="s">
        <v>2462</v>
      </c>
      <c r="M41" s="96" t="s">
        <v>2469</v>
      </c>
      <c r="N41" s="96" t="s">
        <v>2476</v>
      </c>
      <c r="O41" s="93" t="s">
        <v>2477</v>
      </c>
      <c r="P41" s="117"/>
      <c r="Q41" s="97" t="s">
        <v>2462</v>
      </c>
    </row>
    <row r="42" spans="1:17" ht="18" x14ac:dyDescent="0.25">
      <c r="A42" s="93" t="str">
        <f>VLOOKUP(E42,'LISTADO ATM'!$A$2:$C$901,3,0)</f>
        <v>DISTRITO NACIONAL</v>
      </c>
      <c r="B42" s="107">
        <v>335825141</v>
      </c>
      <c r="C42" s="94">
        <v>44272.60292824074</v>
      </c>
      <c r="D42" s="93" t="s">
        <v>2189</v>
      </c>
      <c r="E42" s="102">
        <v>10</v>
      </c>
      <c r="F42" s="93" t="str">
        <f>VLOOKUP(E42,VIP!$A$2:$O12008,2,0)</f>
        <v>DRBR010</v>
      </c>
      <c r="G42" s="93" t="str">
        <f>VLOOKUP(E42,'LISTADO ATM'!$A$2:$B$900,2,0)</f>
        <v xml:space="preserve">ATM Ministerio Salud Pública </v>
      </c>
      <c r="H42" s="93" t="str">
        <f>VLOOKUP(E42,VIP!$A$2:$O16929,7,FALSE)</f>
        <v>Si</v>
      </c>
      <c r="I42" s="93" t="str">
        <f>VLOOKUP(E42,VIP!$A$2:$O8894,8,FALSE)</f>
        <v>Si</v>
      </c>
      <c r="J42" s="93" t="str">
        <f>VLOOKUP(E42,VIP!$A$2:$O8844,8,FALSE)</f>
        <v>Si</v>
      </c>
      <c r="K42" s="93" t="str">
        <f>VLOOKUP(E42,VIP!$A$2:$O12418,6,0)</f>
        <v>NO</v>
      </c>
      <c r="L42" s="95" t="s">
        <v>2228</v>
      </c>
      <c r="M42" s="96" t="s">
        <v>2469</v>
      </c>
      <c r="N42" s="96" t="s">
        <v>2476</v>
      </c>
      <c r="O42" s="93" t="s">
        <v>2478</v>
      </c>
      <c r="P42" s="117"/>
      <c r="Q42" s="97" t="s">
        <v>2228</v>
      </c>
    </row>
    <row r="43" spans="1:17" ht="18" x14ac:dyDescent="0.25">
      <c r="A43" s="93" t="str">
        <f>VLOOKUP(E43,'LISTADO ATM'!$A$2:$C$901,3,0)</f>
        <v>DISTRITO NACIONAL</v>
      </c>
      <c r="B43" s="107">
        <v>335825143</v>
      </c>
      <c r="C43" s="94">
        <v>44272.60359953704</v>
      </c>
      <c r="D43" s="93" t="s">
        <v>2189</v>
      </c>
      <c r="E43" s="102">
        <v>993</v>
      </c>
      <c r="F43" s="93" t="str">
        <f>VLOOKUP(E43,VIP!$A$2:$O12007,2,0)</f>
        <v>DRBR993</v>
      </c>
      <c r="G43" s="93" t="str">
        <f>VLOOKUP(E43,'LISTADO ATM'!$A$2:$B$900,2,0)</f>
        <v xml:space="preserve">ATM Centro Medico Integral II </v>
      </c>
      <c r="H43" s="93" t="str">
        <f>VLOOKUP(E43,VIP!$A$2:$O16928,7,FALSE)</f>
        <v>Si</v>
      </c>
      <c r="I43" s="93" t="str">
        <f>VLOOKUP(E43,VIP!$A$2:$O8893,8,FALSE)</f>
        <v>Si</v>
      </c>
      <c r="J43" s="93" t="str">
        <f>VLOOKUP(E43,VIP!$A$2:$O8843,8,FALSE)</f>
        <v>Si</v>
      </c>
      <c r="K43" s="93" t="str">
        <f>VLOOKUP(E43,VIP!$A$2:$O12417,6,0)</f>
        <v>NO</v>
      </c>
      <c r="L43" s="95" t="s">
        <v>2440</v>
      </c>
      <c r="M43" s="96" t="s">
        <v>2469</v>
      </c>
      <c r="N43" s="96" t="s">
        <v>2476</v>
      </c>
      <c r="O43" s="93" t="s">
        <v>2478</v>
      </c>
      <c r="P43" s="117"/>
      <c r="Q43" s="97" t="s">
        <v>2440</v>
      </c>
    </row>
    <row r="44" spans="1:17" ht="18" x14ac:dyDescent="0.25">
      <c r="A44" s="93" t="str">
        <f>VLOOKUP(E44,'LISTADO ATM'!$A$2:$C$901,3,0)</f>
        <v>NORTE</v>
      </c>
      <c r="B44" s="107">
        <v>335825150</v>
      </c>
      <c r="C44" s="94">
        <v>44272.604571759257</v>
      </c>
      <c r="D44" s="93" t="s">
        <v>2190</v>
      </c>
      <c r="E44" s="102">
        <v>257</v>
      </c>
      <c r="F44" s="93" t="str">
        <f>VLOOKUP(E44,VIP!$A$2:$O12006,2,0)</f>
        <v>DRBR257</v>
      </c>
      <c r="G44" s="93" t="str">
        <f>VLOOKUP(E44,'LISTADO ATM'!$A$2:$B$900,2,0)</f>
        <v xml:space="preserve">ATM S/M Pola (Santiago) </v>
      </c>
      <c r="H44" s="93" t="str">
        <f>VLOOKUP(E44,VIP!$A$2:$O16927,7,FALSE)</f>
        <v>Si</v>
      </c>
      <c r="I44" s="93" t="str">
        <f>VLOOKUP(E44,VIP!$A$2:$O8892,8,FALSE)</f>
        <v>Si</v>
      </c>
      <c r="J44" s="93" t="str">
        <f>VLOOKUP(E44,VIP!$A$2:$O8842,8,FALSE)</f>
        <v>Si</v>
      </c>
      <c r="K44" s="93" t="str">
        <f>VLOOKUP(E44,VIP!$A$2:$O12416,6,0)</f>
        <v>NO</v>
      </c>
      <c r="L44" s="95" t="s">
        <v>2228</v>
      </c>
      <c r="M44" s="96" t="s">
        <v>2469</v>
      </c>
      <c r="N44" s="96" t="s">
        <v>2476</v>
      </c>
      <c r="O44" s="93" t="s">
        <v>2493</v>
      </c>
      <c r="P44" s="117"/>
      <c r="Q44" s="97" t="s">
        <v>2228</v>
      </c>
    </row>
    <row r="45" spans="1:17" ht="18" x14ac:dyDescent="0.25">
      <c r="A45" s="93" t="str">
        <f>VLOOKUP(E45,'LISTADO ATM'!$A$2:$C$901,3,0)</f>
        <v>DISTRITO NACIONAL</v>
      </c>
      <c r="B45" s="107">
        <v>335825158</v>
      </c>
      <c r="C45" s="94">
        <v>44272.607546296298</v>
      </c>
      <c r="D45" s="93" t="s">
        <v>2189</v>
      </c>
      <c r="E45" s="102">
        <v>240</v>
      </c>
      <c r="F45" s="93" t="str">
        <f>VLOOKUP(E45,VIP!$A$2:$O12004,2,0)</f>
        <v>DRBR24D</v>
      </c>
      <c r="G45" s="93" t="str">
        <f>VLOOKUP(E45,'LISTADO ATM'!$A$2:$B$900,2,0)</f>
        <v xml:space="preserve">ATM Oficina Carrefour I </v>
      </c>
      <c r="H45" s="93" t="str">
        <f>VLOOKUP(E45,VIP!$A$2:$O16925,7,FALSE)</f>
        <v>Si</v>
      </c>
      <c r="I45" s="93" t="str">
        <f>VLOOKUP(E45,VIP!$A$2:$O8890,8,FALSE)</f>
        <v>Si</v>
      </c>
      <c r="J45" s="93" t="str">
        <f>VLOOKUP(E45,VIP!$A$2:$O8840,8,FALSE)</f>
        <v>Si</v>
      </c>
      <c r="K45" s="93" t="str">
        <f>VLOOKUP(E45,VIP!$A$2:$O12414,6,0)</f>
        <v>SI</v>
      </c>
      <c r="L45" s="95" t="s">
        <v>2228</v>
      </c>
      <c r="M45" s="96" t="s">
        <v>2469</v>
      </c>
      <c r="N45" s="96" t="s">
        <v>2476</v>
      </c>
      <c r="O45" s="93" t="s">
        <v>2478</v>
      </c>
      <c r="P45" s="117"/>
      <c r="Q45" s="97" t="s">
        <v>2228</v>
      </c>
    </row>
    <row r="46" spans="1:17" ht="18" x14ac:dyDescent="0.25">
      <c r="A46" s="93" t="str">
        <f>VLOOKUP(E46,'LISTADO ATM'!$A$2:$C$901,3,0)</f>
        <v>DISTRITO NACIONAL</v>
      </c>
      <c r="B46" s="107">
        <v>335825164</v>
      </c>
      <c r="C46" s="94">
        <v>44272.609479166669</v>
      </c>
      <c r="D46" s="93" t="s">
        <v>2189</v>
      </c>
      <c r="E46" s="102">
        <v>169</v>
      </c>
      <c r="F46" s="93" t="str">
        <f>VLOOKUP(E46,VIP!$A$2:$O12003,2,0)</f>
        <v>DRBR169</v>
      </c>
      <c r="G46" s="93" t="str">
        <f>VLOOKUP(E46,'LISTADO ATM'!$A$2:$B$900,2,0)</f>
        <v xml:space="preserve">ATM Oficina Caonabo </v>
      </c>
      <c r="H46" s="93" t="str">
        <f>VLOOKUP(E46,VIP!$A$2:$O16924,7,FALSE)</f>
        <v>Si</v>
      </c>
      <c r="I46" s="93" t="str">
        <f>VLOOKUP(E46,VIP!$A$2:$O8889,8,FALSE)</f>
        <v>Si</v>
      </c>
      <c r="J46" s="93" t="str">
        <f>VLOOKUP(E46,VIP!$A$2:$O8839,8,FALSE)</f>
        <v>Si</v>
      </c>
      <c r="K46" s="93" t="str">
        <f>VLOOKUP(E46,VIP!$A$2:$O12413,6,0)</f>
        <v>NO</v>
      </c>
      <c r="L46" s="95" t="s">
        <v>2228</v>
      </c>
      <c r="M46" s="96" t="s">
        <v>2469</v>
      </c>
      <c r="N46" s="96" t="s">
        <v>2476</v>
      </c>
      <c r="O46" s="93" t="s">
        <v>2493</v>
      </c>
      <c r="P46" s="117"/>
      <c r="Q46" s="97" t="s">
        <v>2228</v>
      </c>
    </row>
    <row r="47" spans="1:17" ht="18" x14ac:dyDescent="0.25">
      <c r="A47" s="93" t="str">
        <f>VLOOKUP(E47,'LISTADO ATM'!$A$2:$C$901,3,0)</f>
        <v>DISTRITO NACIONAL</v>
      </c>
      <c r="B47" s="107">
        <v>335825167</v>
      </c>
      <c r="C47" s="94">
        <v>44272.610972222225</v>
      </c>
      <c r="D47" s="93" t="s">
        <v>2189</v>
      </c>
      <c r="E47" s="102">
        <v>917</v>
      </c>
      <c r="F47" s="93" t="str">
        <f>VLOOKUP(E47,VIP!$A$2:$O12002,2,0)</f>
        <v>DRBR01B</v>
      </c>
      <c r="G47" s="93" t="str">
        <f>VLOOKUP(E47,'LISTADO ATM'!$A$2:$B$900,2,0)</f>
        <v xml:space="preserve">ATM Oficina Los Mina </v>
      </c>
      <c r="H47" s="93" t="str">
        <f>VLOOKUP(E47,VIP!$A$2:$O16923,7,FALSE)</f>
        <v>Si</v>
      </c>
      <c r="I47" s="93" t="str">
        <f>VLOOKUP(E47,VIP!$A$2:$O8888,8,FALSE)</f>
        <v>Si</v>
      </c>
      <c r="J47" s="93" t="str">
        <f>VLOOKUP(E47,VIP!$A$2:$O8838,8,FALSE)</f>
        <v>Si</v>
      </c>
      <c r="K47" s="93" t="str">
        <f>VLOOKUP(E47,VIP!$A$2:$O12412,6,0)</f>
        <v>NO</v>
      </c>
      <c r="L47" s="95" t="s">
        <v>2228</v>
      </c>
      <c r="M47" s="96" t="s">
        <v>2469</v>
      </c>
      <c r="N47" s="96" t="s">
        <v>2476</v>
      </c>
      <c r="O47" s="93" t="s">
        <v>2478</v>
      </c>
      <c r="P47" s="117"/>
      <c r="Q47" s="97" t="s">
        <v>2228</v>
      </c>
    </row>
    <row r="48" spans="1:17" ht="18" x14ac:dyDescent="0.25">
      <c r="A48" s="93" t="str">
        <f>VLOOKUP(E48,'LISTADO ATM'!$A$2:$C$901,3,0)</f>
        <v>DISTRITO NACIONAL</v>
      </c>
      <c r="B48" s="107">
        <v>335825174</v>
      </c>
      <c r="C48" s="94">
        <v>44272.613078703704</v>
      </c>
      <c r="D48" s="93" t="s">
        <v>2189</v>
      </c>
      <c r="E48" s="102">
        <v>623</v>
      </c>
      <c r="F48" s="93" t="str">
        <f>VLOOKUP(E48,VIP!$A$2:$O12001,2,0)</f>
        <v>DRBR623</v>
      </c>
      <c r="G48" s="93" t="str">
        <f>VLOOKUP(E48,'LISTADO ATM'!$A$2:$B$900,2,0)</f>
        <v xml:space="preserve">ATM Operaciones Especiales (Manoguayabo) </v>
      </c>
      <c r="H48" s="93" t="str">
        <f>VLOOKUP(E48,VIP!$A$2:$O16922,7,FALSE)</f>
        <v>Si</v>
      </c>
      <c r="I48" s="93" t="str">
        <f>VLOOKUP(E48,VIP!$A$2:$O8887,8,FALSE)</f>
        <v>Si</v>
      </c>
      <c r="J48" s="93" t="str">
        <f>VLOOKUP(E48,VIP!$A$2:$O8837,8,FALSE)</f>
        <v>Si</v>
      </c>
      <c r="K48" s="93" t="str">
        <f>VLOOKUP(E48,VIP!$A$2:$O12411,6,0)</f>
        <v>No</v>
      </c>
      <c r="L48" s="95" t="s">
        <v>2434</v>
      </c>
      <c r="M48" s="96" t="s">
        <v>2469</v>
      </c>
      <c r="N48" s="96" t="s">
        <v>2476</v>
      </c>
      <c r="O48" s="93" t="s">
        <v>2478</v>
      </c>
      <c r="P48" s="117"/>
      <c r="Q48" s="97" t="s">
        <v>2434</v>
      </c>
    </row>
    <row r="49" spans="1:17" ht="18" x14ac:dyDescent="0.25">
      <c r="A49" s="93" t="str">
        <f>VLOOKUP(E49,'LISTADO ATM'!$A$2:$C$901,3,0)</f>
        <v>DISTRITO NACIONAL</v>
      </c>
      <c r="B49" s="107">
        <v>335825177</v>
      </c>
      <c r="C49" s="94">
        <v>44272.613125000003</v>
      </c>
      <c r="D49" s="93" t="s">
        <v>2189</v>
      </c>
      <c r="E49" s="102">
        <v>162</v>
      </c>
      <c r="F49" s="93" t="str">
        <f>VLOOKUP(E49,VIP!$A$2:$O12000,2,0)</f>
        <v>DRBR162</v>
      </c>
      <c r="G49" s="93" t="str">
        <f>VLOOKUP(E49,'LISTADO ATM'!$A$2:$B$900,2,0)</f>
        <v xml:space="preserve">ATM Oficina Tiradentes I </v>
      </c>
      <c r="H49" s="93" t="str">
        <f>VLOOKUP(E49,VIP!$A$2:$O16921,7,FALSE)</f>
        <v>Si</v>
      </c>
      <c r="I49" s="93" t="str">
        <f>VLOOKUP(E49,VIP!$A$2:$O8886,8,FALSE)</f>
        <v>Si</v>
      </c>
      <c r="J49" s="93" t="str">
        <f>VLOOKUP(E49,VIP!$A$2:$O8836,8,FALSE)</f>
        <v>Si</v>
      </c>
      <c r="K49" s="93" t="str">
        <f>VLOOKUP(E49,VIP!$A$2:$O12410,6,0)</f>
        <v>NO</v>
      </c>
      <c r="L49" s="95" t="s">
        <v>2228</v>
      </c>
      <c r="M49" s="96" t="s">
        <v>2469</v>
      </c>
      <c r="N49" s="96" t="s">
        <v>2476</v>
      </c>
      <c r="O49" s="93" t="s">
        <v>2478</v>
      </c>
      <c r="P49" s="117"/>
      <c r="Q49" s="97" t="s">
        <v>2228</v>
      </c>
    </row>
    <row r="50" spans="1:17" ht="18" x14ac:dyDescent="0.25">
      <c r="A50" s="93" t="str">
        <f>VLOOKUP(E50,'LISTADO ATM'!$A$2:$C$901,3,0)</f>
        <v>NORTE</v>
      </c>
      <c r="B50" s="107">
        <v>335825229</v>
      </c>
      <c r="C50" s="94">
        <v>44272.631921296299</v>
      </c>
      <c r="D50" s="93" t="s">
        <v>2190</v>
      </c>
      <c r="E50" s="102">
        <v>728</v>
      </c>
      <c r="F50" s="93" t="str">
        <f>VLOOKUP(E50,VIP!$A$2:$O11996,2,0)</f>
        <v>DRBR051</v>
      </c>
      <c r="G50" s="93" t="str">
        <f>VLOOKUP(E50,'LISTADO ATM'!$A$2:$B$900,2,0)</f>
        <v xml:space="preserve">ATM UNP La Vega Oficina Regional Norcentral </v>
      </c>
      <c r="H50" s="93" t="str">
        <f>VLOOKUP(E50,VIP!$A$2:$O16917,7,FALSE)</f>
        <v>Si</v>
      </c>
      <c r="I50" s="93" t="str">
        <f>VLOOKUP(E50,VIP!$A$2:$O8882,8,FALSE)</f>
        <v>Si</v>
      </c>
      <c r="J50" s="93" t="str">
        <f>VLOOKUP(E50,VIP!$A$2:$O8832,8,FALSE)</f>
        <v>Si</v>
      </c>
      <c r="K50" s="93" t="str">
        <f>VLOOKUP(E50,VIP!$A$2:$O12406,6,0)</f>
        <v>SI</v>
      </c>
      <c r="L50" s="95" t="s">
        <v>2514</v>
      </c>
      <c r="M50" s="96" t="s">
        <v>2469</v>
      </c>
      <c r="N50" s="96" t="s">
        <v>2476</v>
      </c>
      <c r="O50" s="93" t="s">
        <v>2493</v>
      </c>
      <c r="P50" s="117"/>
      <c r="Q50" s="97" t="s">
        <v>2514</v>
      </c>
    </row>
    <row r="51" spans="1:17" ht="18" x14ac:dyDescent="0.25">
      <c r="A51" s="93" t="str">
        <f>VLOOKUP(E51,'LISTADO ATM'!$A$2:$C$901,3,0)</f>
        <v>NORTE</v>
      </c>
      <c r="B51" s="107">
        <v>335825235</v>
      </c>
      <c r="C51" s="94">
        <v>44272.633125</v>
      </c>
      <c r="D51" s="93" t="s">
        <v>2190</v>
      </c>
      <c r="E51" s="102">
        <v>689</v>
      </c>
      <c r="F51" s="93" t="str">
        <f>VLOOKUP(E51,VIP!$A$2:$O12032,2,0)</f>
        <v>DRBR689</v>
      </c>
      <c r="G51" s="93" t="str">
        <f>VLOOKUP(E51,'LISTADO ATM'!$A$2:$B$900,2,0)</f>
        <v>ATM Eco Petroleo Villa Gonzalez</v>
      </c>
      <c r="H51" s="93" t="str">
        <f>VLOOKUP(E51,VIP!$A$2:$O16953,7,FALSE)</f>
        <v>NO</v>
      </c>
      <c r="I51" s="93" t="str">
        <f>VLOOKUP(E51,VIP!$A$2:$O8918,8,FALSE)</f>
        <v>NO</v>
      </c>
      <c r="J51" s="93" t="str">
        <f>VLOOKUP(E51,VIP!$A$2:$O8868,8,FALSE)</f>
        <v>NO</v>
      </c>
      <c r="K51" s="93" t="str">
        <f>VLOOKUP(E51,VIP!$A$2:$O12442,6,0)</f>
        <v>NO</v>
      </c>
      <c r="L51" s="95" t="s">
        <v>2514</v>
      </c>
      <c r="M51" s="96" t="s">
        <v>2469</v>
      </c>
      <c r="N51" s="96" t="s">
        <v>2476</v>
      </c>
      <c r="O51" s="93" t="s">
        <v>2493</v>
      </c>
      <c r="P51" s="117"/>
      <c r="Q51" s="97" t="s">
        <v>2514</v>
      </c>
    </row>
    <row r="52" spans="1:17" ht="18" x14ac:dyDescent="0.25">
      <c r="A52" s="93" t="str">
        <f>VLOOKUP(E52,'LISTADO ATM'!$A$2:$C$901,3,0)</f>
        <v>DISTRITO NACIONAL</v>
      </c>
      <c r="B52" s="107">
        <v>335825236</v>
      </c>
      <c r="C52" s="94">
        <v>44272.633344907408</v>
      </c>
      <c r="D52" s="93" t="s">
        <v>2472</v>
      </c>
      <c r="E52" s="102">
        <v>235</v>
      </c>
      <c r="F52" s="93" t="str">
        <f>VLOOKUP(E52,VIP!$A$2:$O12031,2,0)</f>
        <v>DRBR235</v>
      </c>
      <c r="G52" s="93" t="str">
        <f>VLOOKUP(E52,'LISTADO ATM'!$A$2:$B$900,2,0)</f>
        <v xml:space="preserve">ATM Oficina Multicentro La Sirena San Isidro </v>
      </c>
      <c r="H52" s="93" t="str">
        <f>VLOOKUP(E52,VIP!$A$2:$O16952,7,FALSE)</f>
        <v>Si</v>
      </c>
      <c r="I52" s="93" t="str">
        <f>VLOOKUP(E52,VIP!$A$2:$O8917,8,FALSE)</f>
        <v>Si</v>
      </c>
      <c r="J52" s="93" t="str">
        <f>VLOOKUP(E52,VIP!$A$2:$O8867,8,FALSE)</f>
        <v>Si</v>
      </c>
      <c r="K52" s="93" t="str">
        <f>VLOOKUP(E52,VIP!$A$2:$O12441,6,0)</f>
        <v>SI</v>
      </c>
      <c r="L52" s="95" t="s">
        <v>2462</v>
      </c>
      <c r="M52" s="96" t="s">
        <v>2469</v>
      </c>
      <c r="N52" s="96" t="s">
        <v>2476</v>
      </c>
      <c r="O52" s="93" t="s">
        <v>2477</v>
      </c>
      <c r="P52" s="117"/>
      <c r="Q52" s="97" t="s">
        <v>2462</v>
      </c>
    </row>
    <row r="53" spans="1:17" ht="18" x14ac:dyDescent="0.25">
      <c r="A53" s="93" t="str">
        <f>VLOOKUP(E53,'LISTADO ATM'!$A$2:$C$901,3,0)</f>
        <v>DISTRITO NACIONAL</v>
      </c>
      <c r="B53" s="107">
        <v>335825244</v>
      </c>
      <c r="C53" s="94">
        <v>44272.635729166665</v>
      </c>
      <c r="D53" s="93" t="s">
        <v>2500</v>
      </c>
      <c r="E53" s="102">
        <v>160</v>
      </c>
      <c r="F53" s="93" t="str">
        <f>VLOOKUP(E53,VIP!$A$2:$O12030,2,0)</f>
        <v>DRBR160</v>
      </c>
      <c r="G53" s="93" t="str">
        <f>VLOOKUP(E53,'LISTADO ATM'!$A$2:$B$900,2,0)</f>
        <v xml:space="preserve">ATM Oficina Herrera </v>
      </c>
      <c r="H53" s="93" t="str">
        <f>VLOOKUP(E53,VIP!$A$2:$O16951,7,FALSE)</f>
        <v>Si</v>
      </c>
      <c r="I53" s="93" t="str">
        <f>VLOOKUP(E53,VIP!$A$2:$O8916,8,FALSE)</f>
        <v>Si</v>
      </c>
      <c r="J53" s="93" t="str">
        <f>VLOOKUP(E53,VIP!$A$2:$O8866,8,FALSE)</f>
        <v>Si</v>
      </c>
      <c r="K53" s="93" t="str">
        <f>VLOOKUP(E53,VIP!$A$2:$O12440,6,0)</f>
        <v>NO</v>
      </c>
      <c r="L53" s="95" t="s">
        <v>2430</v>
      </c>
      <c r="M53" s="96" t="s">
        <v>2469</v>
      </c>
      <c r="N53" s="96" t="s">
        <v>2476</v>
      </c>
      <c r="O53" s="93" t="s">
        <v>2501</v>
      </c>
      <c r="P53" s="117"/>
      <c r="Q53" s="97" t="s">
        <v>2430</v>
      </c>
    </row>
    <row r="54" spans="1:17" ht="18" x14ac:dyDescent="0.25">
      <c r="A54" s="93" t="str">
        <f>VLOOKUP(E54,'LISTADO ATM'!$A$2:$C$901,3,0)</f>
        <v>ESTE</v>
      </c>
      <c r="B54" s="107">
        <v>335825245</v>
      </c>
      <c r="C54" s="94">
        <v>44272.636250000003</v>
      </c>
      <c r="D54" s="93" t="s">
        <v>2189</v>
      </c>
      <c r="E54" s="102">
        <v>289</v>
      </c>
      <c r="F54" s="93" t="str">
        <f>VLOOKUP(E54,VIP!$A$2:$O12029,2,0)</f>
        <v>DRBR910</v>
      </c>
      <c r="G54" s="93" t="str">
        <f>VLOOKUP(E54,'LISTADO ATM'!$A$2:$B$900,2,0)</f>
        <v>ATM Oficina Bávaro II</v>
      </c>
      <c r="H54" s="93" t="str">
        <f>VLOOKUP(E54,VIP!$A$2:$O16950,7,FALSE)</f>
        <v>Si</v>
      </c>
      <c r="I54" s="93" t="str">
        <f>VLOOKUP(E54,VIP!$A$2:$O8915,8,FALSE)</f>
        <v>Si</v>
      </c>
      <c r="J54" s="93" t="str">
        <f>VLOOKUP(E54,VIP!$A$2:$O8865,8,FALSE)</f>
        <v>Si</v>
      </c>
      <c r="K54" s="93" t="str">
        <f>VLOOKUP(E54,VIP!$A$2:$O12439,6,0)</f>
        <v>NO</v>
      </c>
      <c r="L54" s="95" t="s">
        <v>2514</v>
      </c>
      <c r="M54" s="96" t="s">
        <v>2469</v>
      </c>
      <c r="N54" s="96" t="s">
        <v>2476</v>
      </c>
      <c r="O54" s="93" t="s">
        <v>2478</v>
      </c>
      <c r="P54" s="117"/>
      <c r="Q54" s="97" t="s">
        <v>2514</v>
      </c>
    </row>
    <row r="55" spans="1:17" ht="18" x14ac:dyDescent="0.25">
      <c r="A55" s="93" t="str">
        <f>VLOOKUP(E55,'LISTADO ATM'!$A$2:$C$901,3,0)</f>
        <v>SUR</v>
      </c>
      <c r="B55" s="107">
        <v>335825247</v>
      </c>
      <c r="C55" s="94">
        <v>44272.637962962966</v>
      </c>
      <c r="D55" s="93" t="s">
        <v>2472</v>
      </c>
      <c r="E55" s="102">
        <v>537</v>
      </c>
      <c r="F55" s="93" t="str">
        <f>VLOOKUP(E55,VIP!$A$2:$O12028,2,0)</f>
        <v>DRBR537</v>
      </c>
      <c r="G55" s="93" t="str">
        <f>VLOOKUP(E55,'LISTADO ATM'!$A$2:$B$900,2,0)</f>
        <v xml:space="preserve">ATM Estación Texaco Enriquillo (Barahona) </v>
      </c>
      <c r="H55" s="93" t="str">
        <f>VLOOKUP(E55,VIP!$A$2:$O16949,7,FALSE)</f>
        <v>Si</v>
      </c>
      <c r="I55" s="93" t="str">
        <f>VLOOKUP(E55,VIP!$A$2:$O8914,8,FALSE)</f>
        <v>Si</v>
      </c>
      <c r="J55" s="93" t="str">
        <f>VLOOKUP(E55,VIP!$A$2:$O8864,8,FALSE)</f>
        <v>Si</v>
      </c>
      <c r="K55" s="93" t="str">
        <f>VLOOKUP(E55,VIP!$A$2:$O12438,6,0)</f>
        <v>NO</v>
      </c>
      <c r="L55" s="95" t="s">
        <v>2462</v>
      </c>
      <c r="M55" s="96" t="s">
        <v>2469</v>
      </c>
      <c r="N55" s="96" t="s">
        <v>2476</v>
      </c>
      <c r="O55" s="93" t="s">
        <v>2477</v>
      </c>
      <c r="P55" s="117"/>
      <c r="Q55" s="97" t="s">
        <v>2462</v>
      </c>
    </row>
    <row r="56" spans="1:17" ht="18" x14ac:dyDescent="0.25">
      <c r="A56" s="93" t="str">
        <f>VLOOKUP(E56,'LISTADO ATM'!$A$2:$C$901,3,0)</f>
        <v>NORTE</v>
      </c>
      <c r="B56" s="107">
        <v>335825261</v>
      </c>
      <c r="C56" s="94">
        <v>44272.64230324074</v>
      </c>
      <c r="D56" s="93" t="s">
        <v>2190</v>
      </c>
      <c r="E56" s="102">
        <v>337</v>
      </c>
      <c r="F56" s="93" t="str">
        <f>VLOOKUP(E56,VIP!$A$2:$O12027,2,0)</f>
        <v>DRBR337</v>
      </c>
      <c r="G56" s="93" t="str">
        <f>VLOOKUP(E56,'LISTADO ATM'!$A$2:$B$900,2,0)</f>
        <v>ATM S/M Cooperativa Moca</v>
      </c>
      <c r="H56" s="93" t="str">
        <f>VLOOKUP(E56,VIP!$A$2:$O16948,7,FALSE)</f>
        <v>Si</v>
      </c>
      <c r="I56" s="93" t="str">
        <f>VLOOKUP(E56,VIP!$A$2:$O8913,8,FALSE)</f>
        <v>Si</v>
      </c>
      <c r="J56" s="93" t="str">
        <f>VLOOKUP(E56,VIP!$A$2:$O8863,8,FALSE)</f>
        <v>Si</v>
      </c>
      <c r="K56" s="93" t="str">
        <f>VLOOKUP(E56,VIP!$A$2:$O12437,6,0)</f>
        <v>NO</v>
      </c>
      <c r="L56" s="95" t="s">
        <v>2514</v>
      </c>
      <c r="M56" s="96" t="s">
        <v>2469</v>
      </c>
      <c r="N56" s="96" t="s">
        <v>2476</v>
      </c>
      <c r="O56" s="93" t="s">
        <v>2493</v>
      </c>
      <c r="P56" s="117"/>
      <c r="Q56" s="97" t="s">
        <v>2514</v>
      </c>
    </row>
    <row r="57" spans="1:17" ht="18" x14ac:dyDescent="0.25">
      <c r="A57" s="93" t="str">
        <f>VLOOKUP(E57,'LISTADO ATM'!$A$2:$C$901,3,0)</f>
        <v>ESTE</v>
      </c>
      <c r="B57" s="107">
        <v>335825272</v>
      </c>
      <c r="C57" s="94">
        <v>44272.645428240743</v>
      </c>
      <c r="D57" s="93" t="s">
        <v>2189</v>
      </c>
      <c r="E57" s="102">
        <v>222</v>
      </c>
      <c r="F57" s="93" t="str">
        <f>VLOOKUP(E57,VIP!$A$2:$O12035,2,0)</f>
        <v>DRBR222</v>
      </c>
      <c r="G57" s="93" t="str">
        <f>VLOOKUP(E57,'LISTADO ATM'!$A$2:$B$900,2,0)</f>
        <v xml:space="preserve">ATM UNP Dominicus (La Romana) </v>
      </c>
      <c r="H57" s="93" t="str">
        <f>VLOOKUP(E57,VIP!$A$2:$O16956,7,FALSE)</f>
        <v>Si</v>
      </c>
      <c r="I57" s="93" t="str">
        <f>VLOOKUP(E57,VIP!$A$2:$O8921,8,FALSE)</f>
        <v>Si</v>
      </c>
      <c r="J57" s="93" t="str">
        <f>VLOOKUP(E57,VIP!$A$2:$O8871,8,FALSE)</f>
        <v>Si</v>
      </c>
      <c r="K57" s="93" t="str">
        <f>VLOOKUP(E57,VIP!$A$2:$O12445,6,0)</f>
        <v>NO</v>
      </c>
      <c r="L57" s="95" t="s">
        <v>2228</v>
      </c>
      <c r="M57" s="96" t="s">
        <v>2469</v>
      </c>
      <c r="N57" s="96" t="s">
        <v>2476</v>
      </c>
      <c r="O57" s="93" t="s">
        <v>2478</v>
      </c>
      <c r="P57" s="117"/>
      <c r="Q57" s="97" t="s">
        <v>2228</v>
      </c>
    </row>
    <row r="58" spans="1:17" ht="18" x14ac:dyDescent="0.25">
      <c r="A58" s="93" t="str">
        <f>VLOOKUP(E58,'LISTADO ATM'!$A$2:$C$901,3,0)</f>
        <v>ESTE</v>
      </c>
      <c r="B58" s="107">
        <v>335825316</v>
      </c>
      <c r="C58" s="94">
        <v>44272.659930555557</v>
      </c>
      <c r="D58" s="93" t="s">
        <v>2472</v>
      </c>
      <c r="E58" s="102">
        <v>330</v>
      </c>
      <c r="F58" s="93" t="str">
        <f>VLOOKUP(E58,VIP!$A$2:$O12032,2,0)</f>
        <v>DRBR330</v>
      </c>
      <c r="G58" s="93" t="str">
        <f>VLOOKUP(E58,'LISTADO ATM'!$A$2:$B$900,2,0)</f>
        <v xml:space="preserve">ATM Oficina Boulevard (Higuey) </v>
      </c>
      <c r="H58" s="93" t="str">
        <f>VLOOKUP(E58,VIP!$A$2:$O16953,7,FALSE)</f>
        <v>Si</v>
      </c>
      <c r="I58" s="93" t="str">
        <f>VLOOKUP(E58,VIP!$A$2:$O8918,8,FALSE)</f>
        <v>Si</v>
      </c>
      <c r="J58" s="93" t="str">
        <f>VLOOKUP(E58,VIP!$A$2:$O8868,8,FALSE)</f>
        <v>Si</v>
      </c>
      <c r="K58" s="93" t="str">
        <f>VLOOKUP(E58,VIP!$A$2:$O12442,6,0)</f>
        <v>SI</v>
      </c>
      <c r="L58" s="95" t="s">
        <v>2505</v>
      </c>
      <c r="M58" s="96" t="s">
        <v>2469</v>
      </c>
      <c r="N58" s="96" t="s">
        <v>2476</v>
      </c>
      <c r="O58" s="93" t="s">
        <v>2477</v>
      </c>
      <c r="P58" s="117"/>
      <c r="Q58" s="97" t="s">
        <v>2505</v>
      </c>
    </row>
    <row r="59" spans="1:17" ht="18" x14ac:dyDescent="0.25">
      <c r="A59" s="93" t="str">
        <f>VLOOKUP(E59,'LISTADO ATM'!$A$2:$C$901,3,0)</f>
        <v>DISTRITO NACIONAL</v>
      </c>
      <c r="B59" s="107">
        <v>335825325</v>
      </c>
      <c r="C59" s="94">
        <v>44272.661226851851</v>
      </c>
      <c r="D59" s="93" t="s">
        <v>2189</v>
      </c>
      <c r="E59" s="102">
        <v>499</v>
      </c>
      <c r="F59" s="93" t="str">
        <f>VLOOKUP(E59,VIP!$A$2:$O12030,2,0)</f>
        <v>DRBR499</v>
      </c>
      <c r="G59" s="93" t="str">
        <f>VLOOKUP(E59,'LISTADO ATM'!$A$2:$B$900,2,0)</f>
        <v xml:space="preserve">ATM Estación Sunix Tiradentes </v>
      </c>
      <c r="H59" s="93" t="str">
        <f>VLOOKUP(E59,VIP!$A$2:$O16951,7,FALSE)</f>
        <v>Si</v>
      </c>
      <c r="I59" s="93" t="str">
        <f>VLOOKUP(E59,VIP!$A$2:$O8916,8,FALSE)</f>
        <v>Si</v>
      </c>
      <c r="J59" s="93" t="str">
        <f>VLOOKUP(E59,VIP!$A$2:$O8866,8,FALSE)</f>
        <v>Si</v>
      </c>
      <c r="K59" s="93" t="str">
        <f>VLOOKUP(E59,VIP!$A$2:$O12440,6,0)</f>
        <v>NO</v>
      </c>
      <c r="L59" s="95" t="s">
        <v>2228</v>
      </c>
      <c r="M59" s="96" t="s">
        <v>2469</v>
      </c>
      <c r="N59" s="96" t="s">
        <v>2476</v>
      </c>
      <c r="O59" s="93" t="s">
        <v>2478</v>
      </c>
      <c r="P59" s="117"/>
      <c r="Q59" s="97" t="s">
        <v>2228</v>
      </c>
    </row>
    <row r="60" spans="1:17" ht="18" x14ac:dyDescent="0.25">
      <c r="A60" s="93" t="str">
        <f>VLOOKUP(E60,'LISTADO ATM'!$A$2:$C$901,3,0)</f>
        <v>DISTRITO NACIONAL</v>
      </c>
      <c r="B60" s="107">
        <v>335825328</v>
      </c>
      <c r="C60" s="94">
        <v>44272.662094907406</v>
      </c>
      <c r="D60" s="93" t="s">
        <v>2189</v>
      </c>
      <c r="E60" s="102">
        <v>835</v>
      </c>
      <c r="F60" s="93" t="str">
        <f>VLOOKUP(E60,VIP!$A$2:$O12029,2,0)</f>
        <v>DRBR835</v>
      </c>
      <c r="G60" s="93" t="str">
        <f>VLOOKUP(E60,'LISTADO ATM'!$A$2:$B$900,2,0)</f>
        <v xml:space="preserve">ATM UNP Megacentro </v>
      </c>
      <c r="H60" s="93" t="str">
        <f>VLOOKUP(E60,VIP!$A$2:$O16950,7,FALSE)</f>
        <v>Si</v>
      </c>
      <c r="I60" s="93" t="str">
        <f>VLOOKUP(E60,VIP!$A$2:$O8915,8,FALSE)</f>
        <v>Si</v>
      </c>
      <c r="J60" s="93" t="str">
        <f>VLOOKUP(E60,VIP!$A$2:$O8865,8,FALSE)</f>
        <v>Si</v>
      </c>
      <c r="K60" s="93" t="str">
        <f>VLOOKUP(E60,VIP!$A$2:$O12439,6,0)</f>
        <v>SI</v>
      </c>
      <c r="L60" s="95" t="s">
        <v>2492</v>
      </c>
      <c r="M60" s="96" t="s">
        <v>2469</v>
      </c>
      <c r="N60" s="96" t="s">
        <v>2476</v>
      </c>
      <c r="O60" s="93" t="s">
        <v>2478</v>
      </c>
      <c r="P60" s="117"/>
      <c r="Q60" s="97" t="s">
        <v>2492</v>
      </c>
    </row>
    <row r="61" spans="1:17" ht="18" x14ac:dyDescent="0.25">
      <c r="A61" s="93" t="str">
        <f>VLOOKUP(E61,'LISTADO ATM'!$A$2:$C$901,3,0)</f>
        <v>DISTRITO NACIONAL</v>
      </c>
      <c r="B61" s="107">
        <v>335825332</v>
      </c>
      <c r="C61" s="94">
        <v>44272.662280092591</v>
      </c>
      <c r="D61" s="93" t="s">
        <v>2189</v>
      </c>
      <c r="E61" s="102">
        <v>911</v>
      </c>
      <c r="F61" s="93" t="str">
        <f>VLOOKUP(E61,VIP!$A$2:$O12028,2,0)</f>
        <v>DRBR911</v>
      </c>
      <c r="G61" s="93" t="str">
        <f>VLOOKUP(E61,'LISTADO ATM'!$A$2:$B$900,2,0)</f>
        <v xml:space="preserve">ATM Oficina Venezuela II </v>
      </c>
      <c r="H61" s="93" t="str">
        <f>VLOOKUP(E61,VIP!$A$2:$O16949,7,FALSE)</f>
        <v>Si</v>
      </c>
      <c r="I61" s="93" t="str">
        <f>VLOOKUP(E61,VIP!$A$2:$O8914,8,FALSE)</f>
        <v>Si</v>
      </c>
      <c r="J61" s="93" t="str">
        <f>VLOOKUP(E61,VIP!$A$2:$O8864,8,FALSE)</f>
        <v>Si</v>
      </c>
      <c r="K61" s="93" t="str">
        <f>VLOOKUP(E61,VIP!$A$2:$O12438,6,0)</f>
        <v>SI</v>
      </c>
      <c r="L61" s="95" t="s">
        <v>2492</v>
      </c>
      <c r="M61" s="96" t="s">
        <v>2469</v>
      </c>
      <c r="N61" s="96" t="s">
        <v>2476</v>
      </c>
      <c r="O61" s="93" t="s">
        <v>2478</v>
      </c>
      <c r="P61" s="117"/>
      <c r="Q61" s="97" t="s">
        <v>2492</v>
      </c>
    </row>
    <row r="62" spans="1:17" ht="18" x14ac:dyDescent="0.25">
      <c r="A62" s="93" t="str">
        <f>VLOOKUP(E62,'LISTADO ATM'!$A$2:$C$901,3,0)</f>
        <v>DISTRITO NACIONAL</v>
      </c>
      <c r="B62" s="107" t="s">
        <v>2519</v>
      </c>
      <c r="C62" s="94">
        <v>44272.688738425924</v>
      </c>
      <c r="D62" s="93" t="s">
        <v>2189</v>
      </c>
      <c r="E62" s="102">
        <v>957</v>
      </c>
      <c r="F62" s="93" t="str">
        <f>VLOOKUP(E62,VIP!$A$2:$O12032,2,0)</f>
        <v>DRBR23F</v>
      </c>
      <c r="G62" s="93" t="str">
        <f>VLOOKUP(E62,'LISTADO ATM'!$A$2:$B$900,2,0)</f>
        <v xml:space="preserve">ATM Oficina Venezuela </v>
      </c>
      <c r="H62" s="93" t="str">
        <f>VLOOKUP(E62,VIP!$A$2:$O16953,7,FALSE)</f>
        <v>Si</v>
      </c>
      <c r="I62" s="93" t="str">
        <f>VLOOKUP(E62,VIP!$A$2:$O8918,8,FALSE)</f>
        <v>Si</v>
      </c>
      <c r="J62" s="93" t="str">
        <f>VLOOKUP(E62,VIP!$A$2:$O8868,8,FALSE)</f>
        <v>Si</v>
      </c>
      <c r="K62" s="93" t="str">
        <f>VLOOKUP(E62,VIP!$A$2:$O12442,6,0)</f>
        <v>SI</v>
      </c>
      <c r="L62" s="95" t="s">
        <v>2543</v>
      </c>
      <c r="M62" s="96" t="s">
        <v>2469</v>
      </c>
      <c r="N62" s="96" t="s">
        <v>2476</v>
      </c>
      <c r="O62" s="93" t="s">
        <v>2478</v>
      </c>
      <c r="P62" s="117"/>
      <c r="Q62" s="97" t="s">
        <v>2228</v>
      </c>
    </row>
    <row r="63" spans="1:17" ht="18" x14ac:dyDescent="0.25">
      <c r="A63" s="93" t="str">
        <f>VLOOKUP(E63,'LISTADO ATM'!$A$2:$C$901,3,0)</f>
        <v>NORTE</v>
      </c>
      <c r="B63" s="107" t="s">
        <v>2518</v>
      </c>
      <c r="C63" s="94">
        <v>44272.715949074074</v>
      </c>
      <c r="D63" s="93" t="s">
        <v>2500</v>
      </c>
      <c r="E63" s="102">
        <v>119</v>
      </c>
      <c r="F63" s="93" t="str">
        <f>VLOOKUP(E63,VIP!$A$2:$O12031,2,0)</f>
        <v>DRBR119</v>
      </c>
      <c r="G63" s="93" t="str">
        <f>VLOOKUP(E63,'LISTADO ATM'!$A$2:$B$900,2,0)</f>
        <v>ATM Oficina La Barranquita</v>
      </c>
      <c r="H63" s="93" t="str">
        <f>VLOOKUP(E63,VIP!$A$2:$O16952,7,FALSE)</f>
        <v>N/A</v>
      </c>
      <c r="I63" s="93" t="str">
        <f>VLOOKUP(E63,VIP!$A$2:$O8917,8,FALSE)</f>
        <v>N/A</v>
      </c>
      <c r="J63" s="93" t="str">
        <f>VLOOKUP(E63,VIP!$A$2:$O8867,8,FALSE)</f>
        <v>N/A</v>
      </c>
      <c r="K63" s="93" t="str">
        <f>VLOOKUP(E63,VIP!$A$2:$O12441,6,0)</f>
        <v>N/A</v>
      </c>
      <c r="L63" s="95" t="s">
        <v>2430</v>
      </c>
      <c r="M63" s="96" t="s">
        <v>2469</v>
      </c>
      <c r="N63" s="96" t="s">
        <v>2476</v>
      </c>
      <c r="O63" s="93" t="s">
        <v>2501</v>
      </c>
      <c r="P63" s="117"/>
      <c r="Q63" s="97" t="s">
        <v>2430</v>
      </c>
    </row>
    <row r="64" spans="1:17" ht="18" x14ac:dyDescent="0.25">
      <c r="A64" s="93" t="str">
        <f>VLOOKUP(E64,'LISTADO ATM'!$A$2:$C$901,3,0)</f>
        <v>NORTE</v>
      </c>
      <c r="B64" s="107" t="s">
        <v>2517</v>
      </c>
      <c r="C64" s="94">
        <v>44272.765868055554</v>
      </c>
      <c r="D64" s="93" t="s">
        <v>2500</v>
      </c>
      <c r="E64" s="102">
        <v>307</v>
      </c>
      <c r="F64" s="93" t="str">
        <f>VLOOKUP(E64,VIP!$A$2:$O12030,2,0)</f>
        <v>DRBR307</v>
      </c>
      <c r="G64" s="93" t="str">
        <f>VLOOKUP(E64,'LISTADO ATM'!$A$2:$B$900,2,0)</f>
        <v>ATM Oficina Nagua II</v>
      </c>
      <c r="H64" s="93" t="str">
        <f>VLOOKUP(E64,VIP!$A$2:$O16951,7,FALSE)</f>
        <v>Si</v>
      </c>
      <c r="I64" s="93" t="str">
        <f>VLOOKUP(E64,VIP!$A$2:$O8916,8,FALSE)</f>
        <v>Si</v>
      </c>
      <c r="J64" s="93" t="str">
        <f>VLOOKUP(E64,VIP!$A$2:$O8866,8,FALSE)</f>
        <v>Si</v>
      </c>
      <c r="K64" s="93" t="str">
        <f>VLOOKUP(E64,VIP!$A$2:$O12440,6,0)</f>
        <v>SI</v>
      </c>
      <c r="L64" s="95" t="s">
        <v>2430</v>
      </c>
      <c r="M64" s="96" t="s">
        <v>2469</v>
      </c>
      <c r="N64" s="96" t="s">
        <v>2476</v>
      </c>
      <c r="O64" s="93" t="s">
        <v>2501</v>
      </c>
      <c r="P64" s="117"/>
      <c r="Q64" s="97" t="s">
        <v>2430</v>
      </c>
    </row>
    <row r="65" spans="1:17" ht="18" x14ac:dyDescent="0.25">
      <c r="A65" s="93" t="str">
        <f>VLOOKUP(E65,'LISTADO ATM'!$A$2:$C$901,3,0)</f>
        <v>SUR</v>
      </c>
      <c r="B65" s="107" t="s">
        <v>2516</v>
      </c>
      <c r="C65" s="94">
        <v>44272.786874999998</v>
      </c>
      <c r="D65" s="93" t="s">
        <v>2472</v>
      </c>
      <c r="E65" s="102">
        <v>45</v>
      </c>
      <c r="F65" s="93" t="str">
        <f>VLOOKUP(E65,VIP!$A$2:$O12029,2,0)</f>
        <v>DRBR045</v>
      </c>
      <c r="G65" s="93" t="str">
        <f>VLOOKUP(E65,'LISTADO ATM'!$A$2:$B$900,2,0)</f>
        <v xml:space="preserve">ATM Oficina Tamayo </v>
      </c>
      <c r="H65" s="93" t="str">
        <f>VLOOKUP(E65,VIP!$A$2:$O16950,7,FALSE)</f>
        <v>Si</v>
      </c>
      <c r="I65" s="93" t="str">
        <f>VLOOKUP(E65,VIP!$A$2:$O8915,8,FALSE)</f>
        <v>Si</v>
      </c>
      <c r="J65" s="93" t="str">
        <f>VLOOKUP(E65,VIP!$A$2:$O8865,8,FALSE)</f>
        <v>Si</v>
      </c>
      <c r="K65" s="93" t="str">
        <f>VLOOKUP(E65,VIP!$A$2:$O12439,6,0)</f>
        <v>SI</v>
      </c>
      <c r="L65" s="95" t="s">
        <v>2430</v>
      </c>
      <c r="M65" s="96" t="s">
        <v>2469</v>
      </c>
      <c r="N65" s="96" t="s">
        <v>2476</v>
      </c>
      <c r="O65" s="93" t="s">
        <v>2477</v>
      </c>
      <c r="P65" s="117"/>
      <c r="Q65" s="97" t="s">
        <v>2430</v>
      </c>
    </row>
    <row r="66" spans="1:17" ht="18" x14ac:dyDescent="0.25">
      <c r="A66" s="93" t="str">
        <f>VLOOKUP(E66,'LISTADO ATM'!$A$2:$C$901,3,0)</f>
        <v>DISTRITO NACIONAL</v>
      </c>
      <c r="B66" s="107" t="s">
        <v>2523</v>
      </c>
      <c r="C66" s="94">
        <v>44272.796701388892</v>
      </c>
      <c r="D66" s="93" t="s">
        <v>2472</v>
      </c>
      <c r="E66" s="102">
        <v>347</v>
      </c>
      <c r="F66" s="93" t="str">
        <f>VLOOKUP(E66,VIP!$A$2:$O12034,2,0)</f>
        <v>DRBR347</v>
      </c>
      <c r="G66" s="93" t="str">
        <f>VLOOKUP(E66,'LISTADO ATM'!$A$2:$B$900,2,0)</f>
        <v>ATM Patio de Colombia</v>
      </c>
      <c r="H66" s="93" t="str">
        <f>VLOOKUP(E66,VIP!$A$2:$O16955,7,FALSE)</f>
        <v>N/A</v>
      </c>
      <c r="I66" s="93" t="str">
        <f>VLOOKUP(E66,VIP!$A$2:$O8920,8,FALSE)</f>
        <v>N/A</v>
      </c>
      <c r="J66" s="93" t="str">
        <f>VLOOKUP(E66,VIP!$A$2:$O8870,8,FALSE)</f>
        <v>N/A</v>
      </c>
      <c r="K66" s="93" t="str">
        <f>VLOOKUP(E66,VIP!$A$2:$O12444,6,0)</f>
        <v>N/A</v>
      </c>
      <c r="L66" s="95" t="s">
        <v>2430</v>
      </c>
      <c r="M66" s="96" t="s">
        <v>2469</v>
      </c>
      <c r="N66" s="96" t="s">
        <v>2476</v>
      </c>
      <c r="O66" s="93" t="s">
        <v>2477</v>
      </c>
      <c r="P66" s="117"/>
      <c r="Q66" s="97" t="s">
        <v>2430</v>
      </c>
    </row>
    <row r="67" spans="1:17" ht="18" x14ac:dyDescent="0.25">
      <c r="A67" s="93" t="str">
        <f>VLOOKUP(E67,'LISTADO ATM'!$A$2:$C$901,3,0)</f>
        <v>DISTRITO NACIONAL</v>
      </c>
      <c r="B67" s="107" t="s">
        <v>2522</v>
      </c>
      <c r="C67" s="94">
        <v>44272.863634259258</v>
      </c>
      <c r="D67" s="93" t="s">
        <v>2472</v>
      </c>
      <c r="E67" s="102">
        <v>812</v>
      </c>
      <c r="F67" s="93" t="str">
        <f>VLOOKUP(E67,VIP!$A$2:$O12033,2,0)</f>
        <v>DRBR812</v>
      </c>
      <c r="G67" s="93" t="str">
        <f>VLOOKUP(E67,'LISTADO ATM'!$A$2:$B$900,2,0)</f>
        <v xml:space="preserve">ATM Canasta del Pueblo </v>
      </c>
      <c r="H67" s="93" t="str">
        <f>VLOOKUP(E67,VIP!$A$2:$O16954,7,FALSE)</f>
        <v>Si</v>
      </c>
      <c r="I67" s="93" t="str">
        <f>VLOOKUP(E67,VIP!$A$2:$O8919,8,FALSE)</f>
        <v>Si</v>
      </c>
      <c r="J67" s="93" t="str">
        <f>VLOOKUP(E67,VIP!$A$2:$O8869,8,FALSE)</f>
        <v>Si</v>
      </c>
      <c r="K67" s="93" t="str">
        <f>VLOOKUP(E67,VIP!$A$2:$O12443,6,0)</f>
        <v>NO</v>
      </c>
      <c r="L67" s="95" t="s">
        <v>2462</v>
      </c>
      <c r="M67" s="96" t="s">
        <v>2469</v>
      </c>
      <c r="N67" s="96" t="s">
        <v>2476</v>
      </c>
      <c r="O67" s="93" t="s">
        <v>2477</v>
      </c>
      <c r="P67" s="117"/>
      <c r="Q67" s="97" t="s">
        <v>2462</v>
      </c>
    </row>
    <row r="68" spans="1:17" ht="18" x14ac:dyDescent="0.25">
      <c r="A68" s="93" t="str">
        <f>VLOOKUP(E68,'LISTADO ATM'!$A$2:$C$901,3,0)</f>
        <v>NORTE</v>
      </c>
      <c r="B68" s="107" t="s">
        <v>2521</v>
      </c>
      <c r="C68" s="94">
        <v>44272.907407407409</v>
      </c>
      <c r="D68" s="93" t="s">
        <v>2190</v>
      </c>
      <c r="E68" s="102">
        <v>749</v>
      </c>
      <c r="F68" s="93" t="str">
        <f>VLOOKUP(E68,VIP!$A$2:$O12031,2,0)</f>
        <v>DRBR251</v>
      </c>
      <c r="G68" s="93" t="str">
        <f>VLOOKUP(E68,'LISTADO ATM'!$A$2:$B$900,2,0)</f>
        <v xml:space="preserve">ATM Oficina Yaque </v>
      </c>
      <c r="H68" s="93" t="str">
        <f>VLOOKUP(E68,VIP!$A$2:$O16952,7,FALSE)</f>
        <v>Si</v>
      </c>
      <c r="I68" s="93" t="str">
        <f>VLOOKUP(E68,VIP!$A$2:$O8917,8,FALSE)</f>
        <v>Si</v>
      </c>
      <c r="J68" s="93" t="str">
        <f>VLOOKUP(E68,VIP!$A$2:$O8867,8,FALSE)</f>
        <v>Si</v>
      </c>
      <c r="K68" s="93" t="str">
        <f>VLOOKUP(E68,VIP!$A$2:$O12441,6,0)</f>
        <v>NO</v>
      </c>
      <c r="L68" s="95" t="s">
        <v>2492</v>
      </c>
      <c r="M68" s="96" t="s">
        <v>2469</v>
      </c>
      <c r="N68" s="96" t="s">
        <v>2476</v>
      </c>
      <c r="O68" s="93" t="s">
        <v>2508</v>
      </c>
      <c r="P68" s="117"/>
      <c r="Q68" s="97" t="s">
        <v>2492</v>
      </c>
    </row>
    <row r="69" spans="1:17" ht="18" x14ac:dyDescent="0.25">
      <c r="A69" s="93" t="str">
        <f>VLOOKUP(E69,'LISTADO ATM'!$A$2:$C$901,3,0)</f>
        <v>DISTRITO NACIONAL</v>
      </c>
      <c r="B69" s="107" t="s">
        <v>2520</v>
      </c>
      <c r="C69" s="94">
        <v>44272.918252314812</v>
      </c>
      <c r="D69" s="93" t="s">
        <v>2472</v>
      </c>
      <c r="E69" s="102">
        <v>325</v>
      </c>
      <c r="F69" s="93" t="str">
        <f>VLOOKUP(E69,VIP!$A$2:$O12030,2,0)</f>
        <v>DRBR325</v>
      </c>
      <c r="G69" s="93" t="str">
        <f>VLOOKUP(E69,'LISTADO ATM'!$A$2:$B$900,2,0)</f>
        <v>ATM Casa Edwin</v>
      </c>
      <c r="H69" s="93" t="str">
        <f>VLOOKUP(E69,VIP!$A$2:$O16951,7,FALSE)</f>
        <v>Si</v>
      </c>
      <c r="I69" s="93" t="str">
        <f>VLOOKUP(E69,VIP!$A$2:$O8916,8,FALSE)</f>
        <v>Si</v>
      </c>
      <c r="J69" s="93" t="str">
        <f>VLOOKUP(E69,VIP!$A$2:$O8866,8,FALSE)</f>
        <v>Si</v>
      </c>
      <c r="K69" s="93" t="str">
        <f>VLOOKUP(E69,VIP!$A$2:$O12440,6,0)</f>
        <v>NO</v>
      </c>
      <c r="L69" s="95" t="s">
        <v>2430</v>
      </c>
      <c r="M69" s="96" t="s">
        <v>2469</v>
      </c>
      <c r="N69" s="96" t="s">
        <v>2476</v>
      </c>
      <c r="O69" s="93" t="s">
        <v>2477</v>
      </c>
      <c r="P69" s="117"/>
      <c r="Q69" s="97" t="s">
        <v>2430</v>
      </c>
    </row>
    <row r="70" spans="1:17" ht="18" x14ac:dyDescent="0.25">
      <c r="A70" s="93" t="str">
        <f>VLOOKUP(E70,'LISTADO ATM'!$A$2:$C$901,3,0)</f>
        <v>DISTRITO NACIONAL</v>
      </c>
      <c r="B70" s="107" t="s">
        <v>2542</v>
      </c>
      <c r="C70" s="94">
        <v>44273.005578703705</v>
      </c>
      <c r="D70" s="93" t="s">
        <v>2189</v>
      </c>
      <c r="E70" s="102">
        <v>562</v>
      </c>
      <c r="F70" s="93" t="str">
        <f>VLOOKUP(E70,VIP!$A$2:$O12048,2,0)</f>
        <v>DRBR226</v>
      </c>
      <c r="G70" s="93" t="str">
        <f>VLOOKUP(E70,'LISTADO ATM'!$A$2:$B$900,2,0)</f>
        <v xml:space="preserve">ATM S/M Jumbo Carretera Mella </v>
      </c>
      <c r="H70" s="93" t="str">
        <f>VLOOKUP(E70,VIP!$A$2:$O16969,7,FALSE)</f>
        <v>Si</v>
      </c>
      <c r="I70" s="93" t="str">
        <f>VLOOKUP(E70,VIP!$A$2:$O8934,8,FALSE)</f>
        <v>Si</v>
      </c>
      <c r="J70" s="93" t="str">
        <f>VLOOKUP(E70,VIP!$A$2:$O8884,8,FALSE)</f>
        <v>Si</v>
      </c>
      <c r="K70" s="93" t="str">
        <f>VLOOKUP(E70,VIP!$A$2:$O12458,6,0)</f>
        <v>SI</v>
      </c>
      <c r="L70" s="95" t="s">
        <v>2544</v>
      </c>
      <c r="M70" s="96" t="s">
        <v>2469</v>
      </c>
      <c r="N70" s="96" t="s">
        <v>2476</v>
      </c>
      <c r="O70" s="93" t="s">
        <v>2478</v>
      </c>
      <c r="P70" s="117"/>
      <c r="Q70" s="97" t="s">
        <v>2544</v>
      </c>
    </row>
    <row r="71" spans="1:17" ht="18" x14ac:dyDescent="0.25">
      <c r="A71" s="93" t="str">
        <f>VLOOKUP(E71,'LISTADO ATM'!$A$2:$C$901,3,0)</f>
        <v>DISTRITO NACIONAL</v>
      </c>
      <c r="B71" s="107" t="s">
        <v>2541</v>
      </c>
      <c r="C71" s="94">
        <v>44273.023055555554</v>
      </c>
      <c r="D71" s="93" t="s">
        <v>2189</v>
      </c>
      <c r="E71" s="102">
        <v>524</v>
      </c>
      <c r="F71" s="93" t="str">
        <f>VLOOKUP(E71,VIP!$A$2:$O12047,2,0)</f>
        <v>DRBR524</v>
      </c>
      <c r="G71" s="93" t="str">
        <f>VLOOKUP(E71,'LISTADO ATM'!$A$2:$B$900,2,0)</f>
        <v xml:space="preserve">ATM DNCD </v>
      </c>
      <c r="H71" s="93" t="str">
        <f>VLOOKUP(E71,VIP!$A$2:$O16968,7,FALSE)</f>
        <v>Si</v>
      </c>
      <c r="I71" s="93" t="str">
        <f>VLOOKUP(E71,VIP!$A$2:$O8933,8,FALSE)</f>
        <v>Si</v>
      </c>
      <c r="J71" s="93" t="str">
        <f>VLOOKUP(E71,VIP!$A$2:$O8883,8,FALSE)</f>
        <v>Si</v>
      </c>
      <c r="K71" s="93" t="str">
        <f>VLOOKUP(E71,VIP!$A$2:$O12457,6,0)</f>
        <v>NO</v>
      </c>
      <c r="L71" s="95" t="s">
        <v>2254</v>
      </c>
      <c r="M71" s="96" t="s">
        <v>2469</v>
      </c>
      <c r="N71" s="96" t="s">
        <v>2476</v>
      </c>
      <c r="O71" s="93" t="s">
        <v>2478</v>
      </c>
      <c r="P71" s="117"/>
      <c r="Q71" s="97" t="s">
        <v>2254</v>
      </c>
    </row>
    <row r="72" spans="1:17" ht="18" x14ac:dyDescent="0.25">
      <c r="A72" s="93" t="str">
        <f>VLOOKUP(E72,'LISTADO ATM'!$A$2:$C$901,3,0)</f>
        <v>NORTE</v>
      </c>
      <c r="B72" s="107" t="s">
        <v>2540</v>
      </c>
      <c r="C72" s="94">
        <v>44273.024548611109</v>
      </c>
      <c r="D72" s="93" t="s">
        <v>2189</v>
      </c>
      <c r="E72" s="102">
        <v>196</v>
      </c>
      <c r="F72" s="93" t="str">
        <f>VLOOKUP(E72,VIP!$A$2:$O12046,2,0)</f>
        <v>DRBR196</v>
      </c>
      <c r="G72" s="93" t="str">
        <f>VLOOKUP(E72,'LISTADO ATM'!$A$2:$B$900,2,0)</f>
        <v xml:space="preserve">ATM Estación Texaco Cangrejo Farmacia (Sosúa) </v>
      </c>
      <c r="H72" s="93" t="str">
        <f>VLOOKUP(E72,VIP!$A$2:$O16967,7,FALSE)</f>
        <v>Si</v>
      </c>
      <c r="I72" s="93" t="str">
        <f>VLOOKUP(E72,VIP!$A$2:$O8932,8,FALSE)</f>
        <v>Si</v>
      </c>
      <c r="J72" s="93" t="str">
        <f>VLOOKUP(E72,VIP!$A$2:$O8882,8,FALSE)</f>
        <v>Si</v>
      </c>
      <c r="K72" s="93" t="str">
        <f>VLOOKUP(E72,VIP!$A$2:$O12456,6,0)</f>
        <v>NO</v>
      </c>
      <c r="L72" s="95" t="s">
        <v>2254</v>
      </c>
      <c r="M72" s="96" t="s">
        <v>2469</v>
      </c>
      <c r="N72" s="96" t="s">
        <v>2476</v>
      </c>
      <c r="O72" s="93" t="s">
        <v>2478</v>
      </c>
      <c r="P72" s="117"/>
      <c r="Q72" s="97" t="s">
        <v>2254</v>
      </c>
    </row>
    <row r="73" spans="1:17" ht="18" x14ac:dyDescent="0.25">
      <c r="A73" s="93" t="str">
        <f>VLOOKUP(E73,'LISTADO ATM'!$A$2:$C$901,3,0)</f>
        <v>ESTE</v>
      </c>
      <c r="B73" s="107" t="s">
        <v>2539</v>
      </c>
      <c r="C73" s="94">
        <v>44273.033865740741</v>
      </c>
      <c r="D73" s="93" t="s">
        <v>2189</v>
      </c>
      <c r="E73" s="102">
        <v>161</v>
      </c>
      <c r="F73" s="93" t="str">
        <f>VLOOKUP(E73,VIP!$A$2:$O12045,2,0)</f>
        <v>DRBR161</v>
      </c>
      <c r="G73" s="93" t="str">
        <f>VLOOKUP(E73,'LISTADO ATM'!$A$2:$B$900,2,0)</f>
        <v xml:space="preserve">ATM Jumbo Punta Cana </v>
      </c>
      <c r="H73" s="93" t="str">
        <f>VLOOKUP(E73,VIP!$A$2:$O16966,7,FALSE)</f>
        <v>Si</v>
      </c>
      <c r="I73" s="93" t="str">
        <f>VLOOKUP(E73,VIP!$A$2:$O8931,8,FALSE)</f>
        <v>Si</v>
      </c>
      <c r="J73" s="93" t="str">
        <f>VLOOKUP(E73,VIP!$A$2:$O8881,8,FALSE)</f>
        <v>Si</v>
      </c>
      <c r="K73" s="93" t="str">
        <f>VLOOKUP(E73,VIP!$A$2:$O12455,6,0)</f>
        <v>NO</v>
      </c>
      <c r="L73" s="95" t="s">
        <v>2254</v>
      </c>
      <c r="M73" s="96" t="s">
        <v>2469</v>
      </c>
      <c r="N73" s="96" t="s">
        <v>2476</v>
      </c>
      <c r="O73" s="93" t="s">
        <v>2478</v>
      </c>
      <c r="P73" s="117"/>
      <c r="Q73" s="97" t="s">
        <v>2254</v>
      </c>
    </row>
    <row r="74" spans="1:17" ht="18" x14ac:dyDescent="0.25">
      <c r="A74" s="93" t="str">
        <f>VLOOKUP(E74,'LISTADO ATM'!$A$2:$C$901,3,0)</f>
        <v>ESTE</v>
      </c>
      <c r="B74" s="107" t="s">
        <v>2538</v>
      </c>
      <c r="C74" s="94">
        <v>44273.034756944442</v>
      </c>
      <c r="D74" s="93" t="s">
        <v>2189</v>
      </c>
      <c r="E74" s="102">
        <v>111</v>
      </c>
      <c r="F74" s="93" t="str">
        <f>VLOOKUP(E74,VIP!$A$2:$O12044,2,0)</f>
        <v>DRBR111</v>
      </c>
      <c r="G74" s="93" t="str">
        <f>VLOOKUP(E74,'LISTADO ATM'!$A$2:$B$900,2,0)</f>
        <v xml:space="preserve">ATM Oficina San Pedro </v>
      </c>
      <c r="H74" s="93" t="str">
        <f>VLOOKUP(E74,VIP!$A$2:$O16965,7,FALSE)</f>
        <v>Si</v>
      </c>
      <c r="I74" s="93" t="str">
        <f>VLOOKUP(E74,VIP!$A$2:$O8930,8,FALSE)</f>
        <v>Si</v>
      </c>
      <c r="J74" s="93" t="str">
        <f>VLOOKUP(E74,VIP!$A$2:$O8880,8,FALSE)</f>
        <v>Si</v>
      </c>
      <c r="K74" s="93" t="str">
        <f>VLOOKUP(E74,VIP!$A$2:$O12454,6,0)</f>
        <v>SI</v>
      </c>
      <c r="L74" s="95" t="s">
        <v>2228</v>
      </c>
      <c r="M74" s="96" t="s">
        <v>2469</v>
      </c>
      <c r="N74" s="96" t="s">
        <v>2476</v>
      </c>
      <c r="O74" s="93" t="s">
        <v>2478</v>
      </c>
      <c r="P74" s="117"/>
      <c r="Q74" s="97" t="s">
        <v>2228</v>
      </c>
    </row>
    <row r="75" spans="1:17" ht="18" x14ac:dyDescent="0.25">
      <c r="A75" s="93" t="str">
        <f>VLOOKUP(E75,'LISTADO ATM'!$A$2:$C$901,3,0)</f>
        <v>ESTE</v>
      </c>
      <c r="B75" s="107" t="s">
        <v>2537</v>
      </c>
      <c r="C75" s="94">
        <v>44273.034918981481</v>
      </c>
      <c r="D75" s="93" t="s">
        <v>2189</v>
      </c>
      <c r="E75" s="102">
        <v>838</v>
      </c>
      <c r="F75" s="93" t="str">
        <f>VLOOKUP(E75,VIP!$A$2:$O12043,2,0)</f>
        <v>DRBR838</v>
      </c>
      <c r="G75" s="93" t="str">
        <f>VLOOKUP(E75,'LISTADO ATM'!$A$2:$B$900,2,0)</f>
        <v xml:space="preserve">ATM UNP Consuelo </v>
      </c>
      <c r="H75" s="93" t="str">
        <f>VLOOKUP(E75,VIP!$A$2:$O16964,7,FALSE)</f>
        <v>Si</v>
      </c>
      <c r="I75" s="93" t="str">
        <f>VLOOKUP(E75,VIP!$A$2:$O8929,8,FALSE)</f>
        <v>Si</v>
      </c>
      <c r="J75" s="93" t="str">
        <f>VLOOKUP(E75,VIP!$A$2:$O8879,8,FALSE)</f>
        <v>Si</v>
      </c>
      <c r="K75" s="93" t="str">
        <f>VLOOKUP(E75,VIP!$A$2:$O12453,6,0)</f>
        <v>NO</v>
      </c>
      <c r="L75" s="95" t="s">
        <v>2254</v>
      </c>
      <c r="M75" s="96" t="s">
        <v>2469</v>
      </c>
      <c r="N75" s="96" t="s">
        <v>2476</v>
      </c>
      <c r="O75" s="93" t="s">
        <v>2478</v>
      </c>
      <c r="P75" s="117"/>
      <c r="Q75" s="97" t="s">
        <v>2254</v>
      </c>
    </row>
    <row r="76" spans="1:17" ht="18" x14ac:dyDescent="0.25">
      <c r="A76" s="93" t="str">
        <f>VLOOKUP(E76,'LISTADO ATM'!$A$2:$C$901,3,0)</f>
        <v>DISTRITO NACIONAL</v>
      </c>
      <c r="B76" s="107" t="s">
        <v>2536</v>
      </c>
      <c r="C76" s="94">
        <v>44273.03570601852</v>
      </c>
      <c r="D76" s="93" t="s">
        <v>2189</v>
      </c>
      <c r="E76" s="102">
        <v>321</v>
      </c>
      <c r="F76" s="93" t="str">
        <f>VLOOKUP(E76,VIP!$A$2:$O12042,2,0)</f>
        <v>DRBR321</v>
      </c>
      <c r="G76" s="93" t="str">
        <f>VLOOKUP(E76,'LISTADO ATM'!$A$2:$B$900,2,0)</f>
        <v xml:space="preserve">ATM Oficina Jiménez Moya I </v>
      </c>
      <c r="H76" s="93" t="str">
        <f>VLOOKUP(E76,VIP!$A$2:$O16963,7,FALSE)</f>
        <v>Si</v>
      </c>
      <c r="I76" s="93" t="str">
        <f>VLOOKUP(E76,VIP!$A$2:$O8928,8,FALSE)</f>
        <v>Si</v>
      </c>
      <c r="J76" s="93" t="str">
        <f>VLOOKUP(E76,VIP!$A$2:$O8878,8,FALSE)</f>
        <v>Si</v>
      </c>
      <c r="K76" s="93" t="str">
        <f>VLOOKUP(E76,VIP!$A$2:$O12452,6,0)</f>
        <v>NO</v>
      </c>
      <c r="L76" s="95" t="s">
        <v>2228</v>
      </c>
      <c r="M76" s="96" t="s">
        <v>2469</v>
      </c>
      <c r="N76" s="96" t="s">
        <v>2476</v>
      </c>
      <c r="O76" s="93" t="s">
        <v>2478</v>
      </c>
      <c r="P76" s="117"/>
      <c r="Q76" s="97" t="s">
        <v>2228</v>
      </c>
    </row>
    <row r="77" spans="1:17" ht="18" x14ac:dyDescent="0.25">
      <c r="A77" s="93" t="str">
        <f>VLOOKUP(E77,'LISTADO ATM'!$A$2:$C$901,3,0)</f>
        <v>NORTE</v>
      </c>
      <c r="B77" s="107" t="s">
        <v>2535</v>
      </c>
      <c r="C77" s="94">
        <v>44273.036724537036</v>
      </c>
      <c r="D77" s="93" t="s">
        <v>2190</v>
      </c>
      <c r="E77" s="102">
        <v>482</v>
      </c>
      <c r="F77" s="93" t="str">
        <f>VLOOKUP(E77,VIP!$A$2:$O12041,2,0)</f>
        <v>DRBR482</v>
      </c>
      <c r="G77" s="93" t="str">
        <f>VLOOKUP(E77,'LISTADO ATM'!$A$2:$B$900,2,0)</f>
        <v xml:space="preserve">ATM Centro de Caja Plaza Lama (Santiago) </v>
      </c>
      <c r="H77" s="93" t="str">
        <f>VLOOKUP(E77,VIP!$A$2:$O16962,7,FALSE)</f>
        <v>Si</v>
      </c>
      <c r="I77" s="93" t="str">
        <f>VLOOKUP(E77,VIP!$A$2:$O8927,8,FALSE)</f>
        <v>Si</v>
      </c>
      <c r="J77" s="93" t="str">
        <f>VLOOKUP(E77,VIP!$A$2:$O8877,8,FALSE)</f>
        <v>Si</v>
      </c>
      <c r="K77" s="93" t="str">
        <f>VLOOKUP(E77,VIP!$A$2:$O12451,6,0)</f>
        <v>NO</v>
      </c>
      <c r="L77" s="95" t="s">
        <v>2228</v>
      </c>
      <c r="M77" s="96" t="s">
        <v>2469</v>
      </c>
      <c r="N77" s="96" t="s">
        <v>2476</v>
      </c>
      <c r="O77" s="93" t="s">
        <v>2493</v>
      </c>
      <c r="P77" s="117"/>
      <c r="Q77" s="97" t="s">
        <v>2228</v>
      </c>
    </row>
    <row r="78" spans="1:17" ht="18" x14ac:dyDescent="0.25">
      <c r="A78" s="93" t="str">
        <f>VLOOKUP(E78,'LISTADO ATM'!$A$2:$C$901,3,0)</f>
        <v>DISTRITO NACIONAL</v>
      </c>
      <c r="B78" s="107" t="s">
        <v>2534</v>
      </c>
      <c r="C78" s="94">
        <v>44273.038495370369</v>
      </c>
      <c r="D78" s="93" t="s">
        <v>2189</v>
      </c>
      <c r="E78" s="102">
        <v>517</v>
      </c>
      <c r="F78" s="93" t="str">
        <f>VLOOKUP(E78,VIP!$A$2:$O12040,2,0)</f>
        <v>DRBR517</v>
      </c>
      <c r="G78" s="93" t="str">
        <f>VLOOKUP(E78,'LISTADO ATM'!$A$2:$B$900,2,0)</f>
        <v xml:space="preserve">ATM Autobanco Oficina Sans Soucí </v>
      </c>
      <c r="H78" s="93" t="str">
        <f>VLOOKUP(E78,VIP!$A$2:$O16961,7,FALSE)</f>
        <v>Si</v>
      </c>
      <c r="I78" s="93" t="str">
        <f>VLOOKUP(E78,VIP!$A$2:$O8926,8,FALSE)</f>
        <v>Si</v>
      </c>
      <c r="J78" s="93" t="str">
        <f>VLOOKUP(E78,VIP!$A$2:$O8876,8,FALSE)</f>
        <v>Si</v>
      </c>
      <c r="K78" s="93" t="str">
        <f>VLOOKUP(E78,VIP!$A$2:$O12450,6,0)</f>
        <v>SI</v>
      </c>
      <c r="L78" s="95" t="s">
        <v>2228</v>
      </c>
      <c r="M78" s="96" t="s">
        <v>2469</v>
      </c>
      <c r="N78" s="96" t="s">
        <v>2476</v>
      </c>
      <c r="O78" s="93" t="s">
        <v>2478</v>
      </c>
      <c r="P78" s="117"/>
      <c r="Q78" s="97" t="s">
        <v>2228</v>
      </c>
    </row>
    <row r="79" spans="1:17" ht="18" x14ac:dyDescent="0.25">
      <c r="A79" s="93" t="str">
        <f>VLOOKUP(E79,'LISTADO ATM'!$A$2:$C$901,3,0)</f>
        <v>DISTRITO NACIONAL</v>
      </c>
      <c r="B79" s="107" t="s">
        <v>2533</v>
      </c>
      <c r="C79" s="94">
        <v>44273.038923611108</v>
      </c>
      <c r="D79" s="93" t="s">
        <v>2472</v>
      </c>
      <c r="E79" s="102">
        <v>738</v>
      </c>
      <c r="F79" s="93" t="str">
        <f>VLOOKUP(E79,VIP!$A$2:$O12039,2,0)</f>
        <v>DRBR24S</v>
      </c>
      <c r="G79" s="93" t="str">
        <f>VLOOKUP(E79,'LISTADO ATM'!$A$2:$B$900,2,0)</f>
        <v xml:space="preserve">ATM Zona Franca Los Alcarrizos </v>
      </c>
      <c r="H79" s="93" t="str">
        <f>VLOOKUP(E79,VIP!$A$2:$O16960,7,FALSE)</f>
        <v>Si</v>
      </c>
      <c r="I79" s="93" t="str">
        <f>VLOOKUP(E79,VIP!$A$2:$O8925,8,FALSE)</f>
        <v>Si</v>
      </c>
      <c r="J79" s="93" t="str">
        <f>VLOOKUP(E79,VIP!$A$2:$O8875,8,FALSE)</f>
        <v>Si</v>
      </c>
      <c r="K79" s="93" t="str">
        <f>VLOOKUP(E79,VIP!$A$2:$O12449,6,0)</f>
        <v>NO</v>
      </c>
      <c r="L79" s="95" t="s">
        <v>2543</v>
      </c>
      <c r="M79" s="96" t="s">
        <v>2469</v>
      </c>
      <c r="N79" s="96" t="s">
        <v>2476</v>
      </c>
      <c r="O79" s="93" t="s">
        <v>2477</v>
      </c>
      <c r="P79" s="117"/>
      <c r="Q79" s="97" t="s">
        <v>2543</v>
      </c>
    </row>
    <row r="80" spans="1:17" ht="18" x14ac:dyDescent="0.25">
      <c r="A80" s="93" t="str">
        <f>VLOOKUP(E80,'LISTADO ATM'!$A$2:$C$901,3,0)</f>
        <v>SUR</v>
      </c>
      <c r="B80" s="107" t="s">
        <v>2532</v>
      </c>
      <c r="C80" s="94">
        <v>44273.039525462962</v>
      </c>
      <c r="D80" s="93" t="s">
        <v>2189</v>
      </c>
      <c r="E80" s="102">
        <v>825</v>
      </c>
      <c r="F80" s="93" t="str">
        <f>VLOOKUP(E80,VIP!$A$2:$O12038,2,0)</f>
        <v>DRBR825</v>
      </c>
      <c r="G80" s="93" t="str">
        <f>VLOOKUP(E80,'LISTADO ATM'!$A$2:$B$900,2,0)</f>
        <v xml:space="preserve">ATM Estacion Eco Cibeles (Las Matas de Farfán) </v>
      </c>
      <c r="H80" s="93" t="str">
        <f>VLOOKUP(E80,VIP!$A$2:$O16959,7,FALSE)</f>
        <v>Si</v>
      </c>
      <c r="I80" s="93" t="str">
        <f>VLOOKUP(E80,VIP!$A$2:$O8924,8,FALSE)</f>
        <v>Si</v>
      </c>
      <c r="J80" s="93" t="str">
        <f>VLOOKUP(E80,VIP!$A$2:$O8874,8,FALSE)</f>
        <v>Si</v>
      </c>
      <c r="K80" s="93" t="str">
        <f>VLOOKUP(E80,VIP!$A$2:$O12448,6,0)</f>
        <v>NO</v>
      </c>
      <c r="L80" s="95" t="s">
        <v>2228</v>
      </c>
      <c r="M80" s="96" t="s">
        <v>2469</v>
      </c>
      <c r="N80" s="96" t="s">
        <v>2476</v>
      </c>
      <c r="O80" s="93" t="s">
        <v>2478</v>
      </c>
      <c r="P80" s="117"/>
      <c r="Q80" s="97" t="s">
        <v>2228</v>
      </c>
    </row>
    <row r="81" spans="1:17" ht="18" x14ac:dyDescent="0.25">
      <c r="A81" s="93" t="str">
        <f>VLOOKUP(E81,'LISTADO ATM'!$A$2:$C$901,3,0)</f>
        <v>NORTE</v>
      </c>
      <c r="B81" s="107" t="s">
        <v>2531</v>
      </c>
      <c r="C81" s="94">
        <v>44273.040138888886</v>
      </c>
      <c r="D81" s="93" t="s">
        <v>2190</v>
      </c>
      <c r="E81" s="102">
        <v>88</v>
      </c>
      <c r="F81" s="93" t="str">
        <f>VLOOKUP(E81,VIP!$A$2:$O12037,2,0)</f>
        <v>DRBR088</v>
      </c>
      <c r="G81" s="93" t="str">
        <f>VLOOKUP(E81,'LISTADO ATM'!$A$2:$B$900,2,0)</f>
        <v xml:space="preserve">ATM S/M La Fuente (Santiago) </v>
      </c>
      <c r="H81" s="93" t="str">
        <f>VLOOKUP(E81,VIP!$A$2:$O16958,7,FALSE)</f>
        <v>Si</v>
      </c>
      <c r="I81" s="93" t="str">
        <f>VLOOKUP(E81,VIP!$A$2:$O8923,8,FALSE)</f>
        <v>Si</v>
      </c>
      <c r="J81" s="93" t="str">
        <f>VLOOKUP(E81,VIP!$A$2:$O8873,8,FALSE)</f>
        <v>Si</v>
      </c>
      <c r="K81" s="93" t="str">
        <f>VLOOKUP(E81,VIP!$A$2:$O12447,6,0)</f>
        <v>NO</v>
      </c>
      <c r="L81" s="95" t="s">
        <v>2228</v>
      </c>
      <c r="M81" s="96" t="s">
        <v>2469</v>
      </c>
      <c r="N81" s="96" t="s">
        <v>2476</v>
      </c>
      <c r="O81" s="93" t="s">
        <v>2493</v>
      </c>
      <c r="P81" s="117"/>
      <c r="Q81" s="97" t="s">
        <v>2228</v>
      </c>
    </row>
    <row r="82" spans="1:17" ht="18" x14ac:dyDescent="0.25">
      <c r="A82" s="93" t="str">
        <f>VLOOKUP(E82,'LISTADO ATM'!$A$2:$C$901,3,0)</f>
        <v>NORTE</v>
      </c>
      <c r="B82" s="107" t="s">
        <v>2530</v>
      </c>
      <c r="C82" s="94">
        <v>44273.040879629632</v>
      </c>
      <c r="D82" s="93" t="s">
        <v>2190</v>
      </c>
      <c r="E82" s="102">
        <v>942</v>
      </c>
      <c r="F82" s="93" t="str">
        <f>VLOOKUP(E82,VIP!$A$2:$O12036,2,0)</f>
        <v>DRBR942</v>
      </c>
      <c r="G82" s="93" t="str">
        <f>VLOOKUP(E82,'LISTADO ATM'!$A$2:$B$900,2,0)</f>
        <v xml:space="preserve">ATM Estación Texaco La Vega </v>
      </c>
      <c r="H82" s="93" t="str">
        <f>VLOOKUP(E82,VIP!$A$2:$O16957,7,FALSE)</f>
        <v>Si</v>
      </c>
      <c r="I82" s="93" t="str">
        <f>VLOOKUP(E82,VIP!$A$2:$O8922,8,FALSE)</f>
        <v>Si</v>
      </c>
      <c r="J82" s="93" t="str">
        <f>VLOOKUP(E82,VIP!$A$2:$O8872,8,FALSE)</f>
        <v>Si</v>
      </c>
      <c r="K82" s="93" t="str">
        <f>VLOOKUP(E82,VIP!$A$2:$O12446,6,0)</f>
        <v>NO</v>
      </c>
      <c r="L82" s="95" t="s">
        <v>2228</v>
      </c>
      <c r="M82" s="96" t="s">
        <v>2469</v>
      </c>
      <c r="N82" s="96" t="s">
        <v>2476</v>
      </c>
      <c r="O82" s="93" t="s">
        <v>2493</v>
      </c>
      <c r="P82" s="117"/>
      <c r="Q82" s="97" t="s">
        <v>2228</v>
      </c>
    </row>
    <row r="83" spans="1:17" ht="18" x14ac:dyDescent="0.25">
      <c r="A83" s="93" t="str">
        <f>VLOOKUP(E83,'LISTADO ATM'!$A$2:$C$901,3,0)</f>
        <v>NORTE</v>
      </c>
      <c r="B83" s="107" t="s">
        <v>2529</v>
      </c>
      <c r="C83" s="94">
        <v>44273.041400462964</v>
      </c>
      <c r="D83" s="93" t="s">
        <v>2190</v>
      </c>
      <c r="E83" s="102">
        <v>304</v>
      </c>
      <c r="F83" s="93" t="str">
        <f>VLOOKUP(E83,VIP!$A$2:$O12035,2,0)</f>
        <v>DRBR304</v>
      </c>
      <c r="G83" s="93" t="str">
        <f>VLOOKUP(E83,'LISTADO ATM'!$A$2:$B$900,2,0)</f>
        <v xml:space="preserve">ATM Multicentro La Sirena Estrella Sadhala </v>
      </c>
      <c r="H83" s="93" t="str">
        <f>VLOOKUP(E83,VIP!$A$2:$O16956,7,FALSE)</f>
        <v>Si</v>
      </c>
      <c r="I83" s="93" t="str">
        <f>VLOOKUP(E83,VIP!$A$2:$O8921,8,FALSE)</f>
        <v>Si</v>
      </c>
      <c r="J83" s="93" t="str">
        <f>VLOOKUP(E83,VIP!$A$2:$O8871,8,FALSE)</f>
        <v>Si</v>
      </c>
      <c r="K83" s="93" t="str">
        <f>VLOOKUP(E83,VIP!$A$2:$O12445,6,0)</f>
        <v>NO</v>
      </c>
      <c r="L83" s="95" t="s">
        <v>2228</v>
      </c>
      <c r="M83" s="96" t="s">
        <v>2469</v>
      </c>
      <c r="N83" s="96" t="s">
        <v>2476</v>
      </c>
      <c r="O83" s="93" t="s">
        <v>2493</v>
      </c>
      <c r="P83" s="117"/>
      <c r="Q83" s="97" t="s">
        <v>2228</v>
      </c>
    </row>
    <row r="84" spans="1:17" ht="18" x14ac:dyDescent="0.25">
      <c r="A84" s="93" t="str">
        <f>VLOOKUP(E84,'LISTADO ATM'!$A$2:$C$901,3,0)</f>
        <v>NORTE</v>
      </c>
      <c r="B84" s="107" t="s">
        <v>2528</v>
      </c>
      <c r="C84" s="94">
        <v>44273.046851851854</v>
      </c>
      <c r="D84" s="93" t="s">
        <v>2190</v>
      </c>
      <c r="E84" s="102">
        <v>746</v>
      </c>
      <c r="F84" s="93" t="str">
        <f>VLOOKUP(E84,VIP!$A$2:$O12034,2,0)</f>
        <v>DRBR156</v>
      </c>
      <c r="G84" s="93" t="str">
        <f>VLOOKUP(E84,'LISTADO ATM'!$A$2:$B$900,2,0)</f>
        <v xml:space="preserve">ATM Oficina Las Terrenas </v>
      </c>
      <c r="H84" s="93" t="str">
        <f>VLOOKUP(E84,VIP!$A$2:$O16955,7,FALSE)</f>
        <v>Si</v>
      </c>
      <c r="I84" s="93" t="str">
        <f>VLOOKUP(E84,VIP!$A$2:$O8920,8,FALSE)</f>
        <v>Si</v>
      </c>
      <c r="J84" s="93" t="str">
        <f>VLOOKUP(E84,VIP!$A$2:$O8870,8,FALSE)</f>
        <v>Si</v>
      </c>
      <c r="K84" s="93" t="str">
        <f>VLOOKUP(E84,VIP!$A$2:$O12444,6,0)</f>
        <v>SI</v>
      </c>
      <c r="L84" s="95" t="s">
        <v>2254</v>
      </c>
      <c r="M84" s="96" t="s">
        <v>2469</v>
      </c>
      <c r="N84" s="96" t="s">
        <v>2476</v>
      </c>
      <c r="O84" s="93" t="s">
        <v>2493</v>
      </c>
      <c r="P84" s="117"/>
      <c r="Q84" s="97" t="s">
        <v>2254</v>
      </c>
    </row>
    <row r="85" spans="1:17" ht="18" x14ac:dyDescent="0.25">
      <c r="A85" s="93" t="str">
        <f>VLOOKUP(E85,'LISTADO ATM'!$A$2:$C$901,3,0)</f>
        <v>DISTRITO NACIONAL</v>
      </c>
      <c r="B85" s="107" t="s">
        <v>2527</v>
      </c>
      <c r="C85" s="94">
        <v>44273.054062499999</v>
      </c>
      <c r="D85" s="93" t="s">
        <v>2472</v>
      </c>
      <c r="E85" s="102">
        <v>577</v>
      </c>
      <c r="F85" s="93" t="str">
        <f>VLOOKUP(E85,VIP!$A$2:$O12033,2,0)</f>
        <v>DRBR173</v>
      </c>
      <c r="G85" s="93" t="str">
        <f>VLOOKUP(E85,'LISTADO ATM'!$A$2:$B$900,2,0)</f>
        <v xml:space="preserve">ATM Olé Ave. Duarte </v>
      </c>
      <c r="H85" s="93" t="str">
        <f>VLOOKUP(E85,VIP!$A$2:$O16954,7,FALSE)</f>
        <v>Si</v>
      </c>
      <c r="I85" s="93" t="str">
        <f>VLOOKUP(E85,VIP!$A$2:$O8919,8,FALSE)</f>
        <v>Si</v>
      </c>
      <c r="J85" s="93" t="str">
        <f>VLOOKUP(E85,VIP!$A$2:$O8869,8,FALSE)</f>
        <v>Si</v>
      </c>
      <c r="K85" s="93" t="str">
        <f>VLOOKUP(E85,VIP!$A$2:$O12443,6,0)</f>
        <v>SI</v>
      </c>
      <c r="L85" s="95" t="s">
        <v>2462</v>
      </c>
      <c r="M85" s="96" t="s">
        <v>2469</v>
      </c>
      <c r="N85" s="96" t="s">
        <v>2476</v>
      </c>
      <c r="O85" s="93" t="s">
        <v>2477</v>
      </c>
      <c r="P85" s="117"/>
      <c r="Q85" s="97" t="s">
        <v>2462</v>
      </c>
    </row>
    <row r="86" spans="1:17" ht="18" x14ac:dyDescent="0.25">
      <c r="A86" s="93" t="str">
        <f>VLOOKUP(E86,'LISTADO ATM'!$A$2:$C$901,3,0)</f>
        <v>DISTRITO NACIONAL</v>
      </c>
      <c r="B86" s="107" t="s">
        <v>2526</v>
      </c>
      <c r="C86" s="94">
        <v>44273.070960648147</v>
      </c>
      <c r="D86" s="93" t="s">
        <v>2189</v>
      </c>
      <c r="E86" s="102">
        <v>939</v>
      </c>
      <c r="F86" s="93" t="str">
        <f>VLOOKUP(E86,VIP!$A$2:$O12032,2,0)</f>
        <v>DRBR939</v>
      </c>
      <c r="G86" s="93" t="str">
        <f>VLOOKUP(E86,'LISTADO ATM'!$A$2:$B$900,2,0)</f>
        <v xml:space="preserve">ATM Estación Texaco Máximo Gómez </v>
      </c>
      <c r="H86" s="93" t="str">
        <f>VLOOKUP(E86,VIP!$A$2:$O16953,7,FALSE)</f>
        <v>Si</v>
      </c>
      <c r="I86" s="93" t="str">
        <f>VLOOKUP(E86,VIP!$A$2:$O8918,8,FALSE)</f>
        <v>Si</v>
      </c>
      <c r="J86" s="93" t="str">
        <f>VLOOKUP(E86,VIP!$A$2:$O8868,8,FALSE)</f>
        <v>Si</v>
      </c>
      <c r="K86" s="93" t="str">
        <f>VLOOKUP(E86,VIP!$A$2:$O12442,6,0)</f>
        <v>NO</v>
      </c>
      <c r="L86" s="95" t="s">
        <v>2254</v>
      </c>
      <c r="M86" s="96" t="s">
        <v>2469</v>
      </c>
      <c r="N86" s="96" t="s">
        <v>2476</v>
      </c>
      <c r="O86" s="93" t="s">
        <v>2478</v>
      </c>
      <c r="P86" s="117"/>
      <c r="Q86" s="97" t="s">
        <v>2254</v>
      </c>
    </row>
    <row r="87" spans="1:17" ht="18" x14ac:dyDescent="0.25">
      <c r="A87" s="93" t="str">
        <f>VLOOKUP(E87,'LISTADO ATM'!$A$2:$C$901,3,0)</f>
        <v>DISTRITO NACIONAL</v>
      </c>
      <c r="B87" s="107" t="s">
        <v>2525</v>
      </c>
      <c r="C87" s="94">
        <v>44273.102650462963</v>
      </c>
      <c r="D87" s="93" t="s">
        <v>2472</v>
      </c>
      <c r="E87" s="102">
        <v>686</v>
      </c>
      <c r="F87" s="93" t="str">
        <f>VLOOKUP(E87,VIP!$A$2:$O12031,2,0)</f>
        <v>DRBR686</v>
      </c>
      <c r="G87" s="93" t="str">
        <f>VLOOKUP(E87,'LISTADO ATM'!$A$2:$B$900,2,0)</f>
        <v>ATM Autoservicio Oficina Máximo Gómez</v>
      </c>
      <c r="H87" s="93" t="str">
        <f>VLOOKUP(E87,VIP!$A$2:$O16952,7,FALSE)</f>
        <v>Si</v>
      </c>
      <c r="I87" s="93" t="str">
        <f>VLOOKUP(E87,VIP!$A$2:$O8917,8,FALSE)</f>
        <v>Si</v>
      </c>
      <c r="J87" s="93" t="str">
        <f>VLOOKUP(E87,VIP!$A$2:$O8867,8,FALSE)</f>
        <v>Si</v>
      </c>
      <c r="K87" s="93" t="str">
        <f>VLOOKUP(E87,VIP!$A$2:$O12441,6,0)</f>
        <v>NO</v>
      </c>
      <c r="L87" s="95" t="s">
        <v>2543</v>
      </c>
      <c r="M87" s="96" t="s">
        <v>2469</v>
      </c>
      <c r="N87" s="96" t="s">
        <v>2476</v>
      </c>
      <c r="O87" s="93" t="s">
        <v>2477</v>
      </c>
      <c r="P87" s="117"/>
      <c r="Q87" s="97" t="s">
        <v>2543</v>
      </c>
    </row>
    <row r="88" spans="1:17" ht="18" x14ac:dyDescent="0.25">
      <c r="A88" s="93" t="str">
        <f>VLOOKUP(E88,'LISTADO ATM'!$A$2:$C$901,3,0)</f>
        <v>DISTRITO NACIONAL</v>
      </c>
      <c r="B88" s="107" t="s">
        <v>2545</v>
      </c>
      <c r="C88" s="94">
        <v>44273.2734837963</v>
      </c>
      <c r="D88" s="93" t="s">
        <v>2189</v>
      </c>
      <c r="E88" s="102">
        <v>710</v>
      </c>
      <c r="F88" s="93" t="str">
        <f>VLOOKUP(E88,VIP!$A$2:$O12032,2,0)</f>
        <v>DRBR506</v>
      </c>
      <c r="G88" s="93" t="str">
        <f>VLOOKUP(E88,'LISTADO ATM'!$A$2:$B$900,2,0)</f>
        <v xml:space="preserve">ATM S/M Soberano </v>
      </c>
      <c r="H88" s="93" t="str">
        <f>VLOOKUP(E88,VIP!$A$2:$O16953,7,FALSE)</f>
        <v>Si</v>
      </c>
      <c r="I88" s="93" t="str">
        <f>VLOOKUP(E88,VIP!$A$2:$O8918,8,FALSE)</f>
        <v>Si</v>
      </c>
      <c r="J88" s="93" t="str">
        <f>VLOOKUP(E88,VIP!$A$2:$O8868,8,FALSE)</f>
        <v>Si</v>
      </c>
      <c r="K88" s="93" t="str">
        <f>VLOOKUP(E88,VIP!$A$2:$O12442,6,0)</f>
        <v>NO</v>
      </c>
      <c r="L88" s="95" t="s">
        <v>2228</v>
      </c>
      <c r="M88" s="96" t="s">
        <v>2469</v>
      </c>
      <c r="N88" s="96" t="s">
        <v>2476</v>
      </c>
      <c r="O88" s="93" t="s">
        <v>2478</v>
      </c>
      <c r="P88" s="117"/>
      <c r="Q88" s="97" t="s">
        <v>2228</v>
      </c>
    </row>
    <row r="89" spans="1:17" ht="18" x14ac:dyDescent="0.25">
      <c r="A89" s="93" t="str">
        <f>VLOOKUP(E89,'LISTADO ATM'!$A$2:$C$901,3,0)</f>
        <v>DISTRITO NACIONAL</v>
      </c>
      <c r="B89" s="107" t="s">
        <v>2546</v>
      </c>
      <c r="C89" s="94">
        <v>44273.264722222222</v>
      </c>
      <c r="D89" s="93" t="s">
        <v>2189</v>
      </c>
      <c r="E89" s="102">
        <v>946</v>
      </c>
      <c r="F89" s="93" t="str">
        <f>VLOOKUP(E89,VIP!$A$2:$O12033,2,0)</f>
        <v>DRBR24R</v>
      </c>
      <c r="G89" s="93" t="str">
        <f>VLOOKUP(E89,'LISTADO ATM'!$A$2:$B$900,2,0)</f>
        <v xml:space="preserve">ATM Oficina Núñez de Cáceres I </v>
      </c>
      <c r="H89" s="93" t="str">
        <f>VLOOKUP(E89,VIP!$A$2:$O16954,7,FALSE)</f>
        <v>Si</v>
      </c>
      <c r="I89" s="93" t="str">
        <f>VLOOKUP(E89,VIP!$A$2:$O8919,8,FALSE)</f>
        <v>Si</v>
      </c>
      <c r="J89" s="93" t="str">
        <f>VLOOKUP(E89,VIP!$A$2:$O8869,8,FALSE)</f>
        <v>Si</v>
      </c>
      <c r="K89" s="93" t="str">
        <f>VLOOKUP(E89,VIP!$A$2:$O12443,6,0)</f>
        <v>NO</v>
      </c>
      <c r="L89" s="95" t="s">
        <v>2492</v>
      </c>
      <c r="M89" s="96" t="s">
        <v>2469</v>
      </c>
      <c r="N89" s="96" t="s">
        <v>2476</v>
      </c>
      <c r="O89" s="93" t="s">
        <v>2478</v>
      </c>
      <c r="P89" s="117"/>
      <c r="Q89" s="97" t="s">
        <v>2492</v>
      </c>
    </row>
    <row r="90" spans="1:17" ht="18" x14ac:dyDescent="0.25">
      <c r="A90" s="93" t="str">
        <f>VLOOKUP(E90,'LISTADO ATM'!$A$2:$C$901,3,0)</f>
        <v>DISTRITO NACIONAL</v>
      </c>
      <c r="B90" s="107" t="s">
        <v>2547</v>
      </c>
      <c r="C90" s="94">
        <v>44273.26363425926</v>
      </c>
      <c r="D90" s="93" t="s">
        <v>2189</v>
      </c>
      <c r="E90" s="102">
        <v>585</v>
      </c>
      <c r="F90" s="93" t="str">
        <f>VLOOKUP(E90,VIP!$A$2:$O12034,2,0)</f>
        <v>DRBR083</v>
      </c>
      <c r="G90" s="93" t="str">
        <f>VLOOKUP(E90,'LISTADO ATM'!$A$2:$B$900,2,0)</f>
        <v xml:space="preserve">ATM Oficina Haina Oriental </v>
      </c>
      <c r="H90" s="93" t="str">
        <f>VLOOKUP(E90,VIP!$A$2:$O16955,7,FALSE)</f>
        <v>Si</v>
      </c>
      <c r="I90" s="93" t="str">
        <f>VLOOKUP(E90,VIP!$A$2:$O8920,8,FALSE)</f>
        <v>Si</v>
      </c>
      <c r="J90" s="93" t="str">
        <f>VLOOKUP(E90,VIP!$A$2:$O8870,8,FALSE)</f>
        <v>Si</v>
      </c>
      <c r="K90" s="93" t="str">
        <f>VLOOKUP(E90,VIP!$A$2:$O12444,6,0)</f>
        <v>NO</v>
      </c>
      <c r="L90" s="95" t="s">
        <v>2228</v>
      </c>
      <c r="M90" s="96" t="s">
        <v>2469</v>
      </c>
      <c r="N90" s="96" t="s">
        <v>2476</v>
      </c>
      <c r="O90" s="93" t="s">
        <v>2478</v>
      </c>
      <c r="P90" s="117"/>
      <c r="Q90" s="97" t="s">
        <v>2228</v>
      </c>
    </row>
  </sheetData>
  <autoFilter ref="A4:Q4">
    <sortState ref="A5:Q8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56:E63 E7:E18 E1:E4 E72:E1048576">
    <cfRule type="duplicateValues" dxfId="185" priority="248"/>
    <cfRule type="duplicateValues" dxfId="184" priority="249"/>
  </conditionalFormatting>
  <conditionalFormatting sqref="B7:B18 B1:B4 B72:B1048576">
    <cfRule type="duplicateValues" dxfId="183" priority="247"/>
  </conditionalFormatting>
  <conditionalFormatting sqref="E56:E63 E7:E18 E1:E4 E72:E1048576">
    <cfRule type="duplicateValues" dxfId="182" priority="243"/>
  </conditionalFormatting>
  <conditionalFormatting sqref="E56:E63">
    <cfRule type="duplicateValues" dxfId="181" priority="232"/>
    <cfRule type="duplicateValues" dxfId="180" priority="234"/>
  </conditionalFormatting>
  <conditionalFormatting sqref="B72:B1048576">
    <cfRule type="duplicateValues" dxfId="179" priority="233"/>
  </conditionalFormatting>
  <conditionalFormatting sqref="E56:E63">
    <cfRule type="duplicateValues" dxfId="178" priority="224"/>
  </conditionalFormatting>
  <conditionalFormatting sqref="E56:E63">
    <cfRule type="duplicateValues" dxfId="177" priority="212"/>
    <cfRule type="duplicateValues" dxfId="176" priority="215"/>
  </conditionalFormatting>
  <conditionalFormatting sqref="B7:B18 B1:B4 B72:B1048576">
    <cfRule type="duplicateValues" dxfId="175" priority="213"/>
    <cfRule type="duplicateValues" dxfId="174" priority="214"/>
  </conditionalFormatting>
  <conditionalFormatting sqref="E56:E63 E1:E18 E72:E1048576">
    <cfRule type="duplicateValues" dxfId="173" priority="193"/>
    <cfRule type="duplicateValues" dxfId="172" priority="195"/>
  </conditionalFormatting>
  <conditionalFormatting sqref="B1:B18 B72:B1048576">
    <cfRule type="duplicateValues" dxfId="171" priority="192"/>
    <cfRule type="duplicateValues" dxfId="170" priority="194"/>
  </conditionalFormatting>
  <conditionalFormatting sqref="E56:E63 E1:E49 E72:E1048576">
    <cfRule type="duplicateValues" dxfId="169" priority="135"/>
  </conditionalFormatting>
  <conditionalFormatting sqref="B1:B49 B72:B1048576">
    <cfRule type="duplicateValues" dxfId="168" priority="134"/>
  </conditionalFormatting>
  <conditionalFormatting sqref="E50:E63">
    <cfRule type="duplicateValues" dxfId="167" priority="132"/>
    <cfRule type="duplicateValues" dxfId="166" priority="133"/>
  </conditionalFormatting>
  <conditionalFormatting sqref="B50:B55">
    <cfRule type="duplicateValues" dxfId="165" priority="131"/>
  </conditionalFormatting>
  <conditionalFormatting sqref="E50:E63">
    <cfRule type="duplicateValues" dxfId="164" priority="130"/>
  </conditionalFormatting>
  <conditionalFormatting sqref="E50:E63">
    <cfRule type="duplicateValues" dxfId="163" priority="127"/>
    <cfRule type="duplicateValues" dxfId="162" priority="129"/>
  </conditionalFormatting>
  <conditionalFormatting sqref="B50:B55">
    <cfRule type="duplicateValues" dxfId="161" priority="128"/>
  </conditionalFormatting>
  <conditionalFormatting sqref="E50:E63">
    <cfRule type="duplicateValues" dxfId="160" priority="126"/>
  </conditionalFormatting>
  <conditionalFormatting sqref="E50:E63">
    <cfRule type="duplicateValues" dxfId="159" priority="122"/>
    <cfRule type="duplicateValues" dxfId="158" priority="125"/>
  </conditionalFormatting>
  <conditionalFormatting sqref="B50:B55">
    <cfRule type="duplicateValues" dxfId="157" priority="123"/>
    <cfRule type="duplicateValues" dxfId="156" priority="124"/>
  </conditionalFormatting>
  <conditionalFormatting sqref="E50:E63">
    <cfRule type="duplicateValues" dxfId="155" priority="120"/>
    <cfRule type="duplicateValues" dxfId="154" priority="121"/>
  </conditionalFormatting>
  <conditionalFormatting sqref="B50:B55">
    <cfRule type="duplicateValues" dxfId="153" priority="119"/>
  </conditionalFormatting>
  <conditionalFormatting sqref="E50:E63">
    <cfRule type="duplicateValues" dxfId="152" priority="117"/>
    <cfRule type="duplicateValues" dxfId="151" priority="118"/>
  </conditionalFormatting>
  <conditionalFormatting sqref="B50:B55">
    <cfRule type="duplicateValues" dxfId="150" priority="116"/>
  </conditionalFormatting>
  <conditionalFormatting sqref="E50:E63">
    <cfRule type="duplicateValues" dxfId="149" priority="115"/>
  </conditionalFormatting>
  <conditionalFormatting sqref="E50:E63">
    <cfRule type="duplicateValues" dxfId="148" priority="114"/>
  </conditionalFormatting>
  <conditionalFormatting sqref="E50:E63">
    <cfRule type="duplicateValues" dxfId="147" priority="110"/>
    <cfRule type="duplicateValues" dxfId="146" priority="113"/>
  </conditionalFormatting>
  <conditionalFormatting sqref="B50:B55">
    <cfRule type="duplicateValues" dxfId="145" priority="111"/>
    <cfRule type="duplicateValues" dxfId="144" priority="112"/>
  </conditionalFormatting>
  <conditionalFormatting sqref="E50:E63">
    <cfRule type="duplicateValues" dxfId="143" priority="107"/>
    <cfRule type="duplicateValues" dxfId="142" priority="109"/>
  </conditionalFormatting>
  <conditionalFormatting sqref="B50:B55">
    <cfRule type="duplicateValues" dxfId="141" priority="106"/>
    <cfRule type="duplicateValues" dxfId="140" priority="108"/>
  </conditionalFormatting>
  <conditionalFormatting sqref="E50:E63">
    <cfRule type="duplicateValues" dxfId="139" priority="105"/>
  </conditionalFormatting>
  <conditionalFormatting sqref="B50:B55">
    <cfRule type="duplicateValues" dxfId="138" priority="104"/>
  </conditionalFormatting>
  <conditionalFormatting sqref="E1:E63 E72:E1048576">
    <cfRule type="duplicateValues" dxfId="137" priority="103"/>
  </conditionalFormatting>
  <conditionalFormatting sqref="B1:B55 B72:B1048576">
    <cfRule type="duplicateValues" dxfId="136" priority="102"/>
  </conditionalFormatting>
  <conditionalFormatting sqref="B56:B63">
    <cfRule type="duplicateValues" dxfId="135" priority="101"/>
  </conditionalFormatting>
  <conditionalFormatting sqref="B56:B63">
    <cfRule type="duplicateValues" dxfId="134" priority="100"/>
  </conditionalFormatting>
  <conditionalFormatting sqref="B56:B63">
    <cfRule type="duplicateValues" dxfId="133" priority="98"/>
    <cfRule type="duplicateValues" dxfId="132" priority="99"/>
  </conditionalFormatting>
  <conditionalFormatting sqref="B56:B63">
    <cfRule type="duplicateValues" dxfId="131" priority="97"/>
  </conditionalFormatting>
  <conditionalFormatting sqref="B56:B63">
    <cfRule type="duplicateValues" dxfId="130" priority="96"/>
  </conditionalFormatting>
  <conditionalFormatting sqref="B56:B63">
    <cfRule type="duplicateValues" dxfId="129" priority="94"/>
    <cfRule type="duplicateValues" dxfId="128" priority="95"/>
  </conditionalFormatting>
  <conditionalFormatting sqref="B56:B63">
    <cfRule type="duplicateValues" dxfId="127" priority="92"/>
    <cfRule type="duplicateValues" dxfId="126" priority="93"/>
  </conditionalFormatting>
  <conditionalFormatting sqref="B56:B63">
    <cfRule type="duplicateValues" dxfId="125" priority="91"/>
  </conditionalFormatting>
  <conditionalFormatting sqref="B56:B63">
    <cfRule type="duplicateValues" dxfId="124" priority="90"/>
  </conditionalFormatting>
  <conditionalFormatting sqref="B1:B63 B72:B1048576">
    <cfRule type="duplicateValues" dxfId="123" priority="89"/>
  </conditionalFormatting>
  <conditionalFormatting sqref="E5:E18">
    <cfRule type="duplicateValues" dxfId="122" priority="119694"/>
    <cfRule type="duplicateValues" dxfId="121" priority="119695"/>
  </conditionalFormatting>
  <conditionalFormatting sqref="B5:B18">
    <cfRule type="duplicateValues" dxfId="120" priority="119698"/>
  </conditionalFormatting>
  <conditionalFormatting sqref="E5:E18">
    <cfRule type="duplicateValues" dxfId="119" priority="119700"/>
  </conditionalFormatting>
  <conditionalFormatting sqref="B5:B18">
    <cfRule type="duplicateValues" dxfId="118" priority="119702"/>
    <cfRule type="duplicateValues" dxfId="117" priority="119703"/>
  </conditionalFormatting>
  <conditionalFormatting sqref="E19:E33">
    <cfRule type="duplicateValues" dxfId="116" priority="119772"/>
    <cfRule type="duplicateValues" dxfId="115" priority="119773"/>
  </conditionalFormatting>
  <conditionalFormatting sqref="B19:B33">
    <cfRule type="duplicateValues" dxfId="114" priority="119776"/>
  </conditionalFormatting>
  <conditionalFormatting sqref="E19:E33">
    <cfRule type="duplicateValues" dxfId="113" priority="119778"/>
  </conditionalFormatting>
  <conditionalFormatting sqref="B19:B33">
    <cfRule type="duplicateValues" dxfId="112" priority="119780"/>
    <cfRule type="duplicateValues" dxfId="111" priority="119781"/>
  </conditionalFormatting>
  <conditionalFormatting sqref="E34:E49">
    <cfRule type="duplicateValues" dxfId="110" priority="119803"/>
    <cfRule type="duplicateValues" dxfId="109" priority="119804"/>
  </conditionalFormatting>
  <conditionalFormatting sqref="B34:B49">
    <cfRule type="duplicateValues" dxfId="108" priority="119807"/>
  </conditionalFormatting>
  <conditionalFormatting sqref="E34:E49">
    <cfRule type="duplicateValues" dxfId="107" priority="119809"/>
  </conditionalFormatting>
  <conditionalFormatting sqref="B34:B49">
    <cfRule type="duplicateValues" dxfId="106" priority="119823"/>
    <cfRule type="duplicateValues" dxfId="105" priority="119824"/>
  </conditionalFormatting>
  <conditionalFormatting sqref="E64:E66">
    <cfRule type="duplicateValues" dxfId="104" priority="119852"/>
    <cfRule type="duplicateValues" dxfId="103" priority="119853"/>
  </conditionalFormatting>
  <conditionalFormatting sqref="E64:E66">
    <cfRule type="duplicateValues" dxfId="102" priority="119854"/>
  </conditionalFormatting>
  <conditionalFormatting sqref="B64:B66">
    <cfRule type="duplicateValues" dxfId="101" priority="119883"/>
  </conditionalFormatting>
  <conditionalFormatting sqref="B64:B66">
    <cfRule type="duplicateValues" dxfId="100" priority="119885"/>
    <cfRule type="duplicateValues" dxfId="99" priority="119886"/>
  </conditionalFormatting>
  <conditionalFormatting sqref="E67:E90">
    <cfRule type="duplicateValues" dxfId="98" priority="120089"/>
    <cfRule type="duplicateValues" dxfId="97" priority="120090"/>
  </conditionalFormatting>
  <conditionalFormatting sqref="E67:E90">
    <cfRule type="duplicateValues" dxfId="96" priority="120093"/>
  </conditionalFormatting>
  <conditionalFormatting sqref="B67:B90">
    <cfRule type="duplicateValues" dxfId="95" priority="120095"/>
  </conditionalFormatting>
  <conditionalFormatting sqref="B67:B90">
    <cfRule type="duplicateValues" dxfId="94" priority="120097"/>
    <cfRule type="duplicateValues" dxfId="93" priority="1200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79" zoomScale="85" zoomScaleNormal="85" workbookViewId="0">
      <selection activeCell="E140" sqref="E140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33" t="s">
        <v>2158</v>
      </c>
      <c r="B1" s="134"/>
      <c r="C1" s="134"/>
      <c r="D1" s="134"/>
      <c r="E1" s="135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36" t="s">
        <v>2425</v>
      </c>
      <c r="B7" s="137"/>
      <c r="C7" s="137"/>
      <c r="D7" s="137"/>
      <c r="E7" s="138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19">
        <v>268</v>
      </c>
      <c r="C9" s="119" t="str">
        <f>VLOOKUP(B9,'[1]LISTADO ATM'!$A$2:$B$820,2,0)</f>
        <v xml:space="preserve">ATM Autobanco La Altagracia (Higuey) </v>
      </c>
      <c r="D9" s="127" t="s">
        <v>2511</v>
      </c>
      <c r="E9" s="120">
        <v>335823716</v>
      </c>
    </row>
    <row r="10" spans="1:5" ht="18" x14ac:dyDescent="0.25">
      <c r="A10" s="106" t="str">
        <f>VLOOKUP(B10,'[1]LISTADO ATM'!$A$2:$C$820,3,0)</f>
        <v>NORTE</v>
      </c>
      <c r="B10" s="119">
        <v>151</v>
      </c>
      <c r="C10" s="119" t="str">
        <f>VLOOKUP(B10,'[1]LISTADO ATM'!$A$2:$B$820,2,0)</f>
        <v xml:space="preserve">ATM Oficina Nagua </v>
      </c>
      <c r="D10" s="127" t="s">
        <v>2511</v>
      </c>
      <c r="E10" s="120">
        <v>335823937</v>
      </c>
    </row>
    <row r="11" spans="1:5" ht="18" x14ac:dyDescent="0.25">
      <c r="A11" s="106" t="str">
        <f>VLOOKUP(B11,'[1]LISTADO ATM'!$A$2:$C$820,3,0)</f>
        <v>DISTRITO NACIONAL</v>
      </c>
      <c r="B11" s="119">
        <v>813</v>
      </c>
      <c r="C11" s="119" t="str">
        <f>VLOOKUP(B11,'[1]LISTADO ATM'!$A$2:$B$820,2,0)</f>
        <v>ATM Occidental Mall</v>
      </c>
      <c r="D11" s="127" t="s">
        <v>2511</v>
      </c>
      <c r="E11" s="120">
        <v>335823795</v>
      </c>
    </row>
    <row r="12" spans="1:5" ht="18" x14ac:dyDescent="0.25">
      <c r="A12" s="106" t="str">
        <f>VLOOKUP(B12,'[1]LISTADO ATM'!$A$2:$C$820,3,0)</f>
        <v>SUR</v>
      </c>
      <c r="B12" s="119">
        <v>616</v>
      </c>
      <c r="C12" s="119" t="str">
        <f>VLOOKUP(B12,'[1]LISTADO ATM'!$A$2:$B$820,2,0)</f>
        <v xml:space="preserve">ATM 5ta. Brigada Barahona </v>
      </c>
      <c r="D12" s="127" t="s">
        <v>2511</v>
      </c>
      <c r="E12" s="120">
        <v>335824134</v>
      </c>
    </row>
    <row r="13" spans="1:5" ht="18" x14ac:dyDescent="0.25">
      <c r="A13" s="106" t="str">
        <f>VLOOKUP(B13,'[1]LISTADO ATM'!$A$2:$C$820,3,0)</f>
        <v>DISTRITO NACIONAL</v>
      </c>
      <c r="B13" s="119">
        <v>194</v>
      </c>
      <c r="C13" s="119" t="str">
        <f>VLOOKUP(B13,'[1]LISTADO ATM'!$A$2:$B$820,2,0)</f>
        <v xml:space="preserve">ATM UNP Pantoja </v>
      </c>
      <c r="D13" s="127" t="s">
        <v>2511</v>
      </c>
      <c r="E13" s="120">
        <v>335824150</v>
      </c>
    </row>
    <row r="14" spans="1:5" ht="18" x14ac:dyDescent="0.25">
      <c r="A14" s="106" t="str">
        <f>VLOOKUP(B14,'[1]LISTADO ATM'!$A$2:$C$820,3,0)</f>
        <v>DISTRITO NACIONAL</v>
      </c>
      <c r="B14" s="119">
        <v>659</v>
      </c>
      <c r="C14" s="119" t="str">
        <f>VLOOKUP(B14,'[1]LISTADO ATM'!$A$2:$B$820,2,0)</f>
        <v>ATM Down Town Center</v>
      </c>
      <c r="D14" s="127" t="s">
        <v>2511</v>
      </c>
      <c r="E14" s="120" t="s">
        <v>2512</v>
      </c>
    </row>
    <row r="15" spans="1:5" ht="18" x14ac:dyDescent="0.25">
      <c r="A15" s="106" t="str">
        <f>VLOOKUP(B15,'[1]LISTADO ATM'!$A$2:$C$820,3,0)</f>
        <v>DISTRITO NACIONAL</v>
      </c>
      <c r="B15" s="119">
        <v>745</v>
      </c>
      <c r="C15" s="119" t="str">
        <f>VLOOKUP(B15,'[1]LISTADO ATM'!$A$2:$B$820,2,0)</f>
        <v xml:space="preserve">ATM Oficina Ave. Duarte </v>
      </c>
      <c r="D15" s="127" t="s">
        <v>2511</v>
      </c>
      <c r="E15" s="120">
        <v>335823695</v>
      </c>
    </row>
    <row r="16" spans="1:5" ht="18" x14ac:dyDescent="0.25">
      <c r="A16" s="106" t="str">
        <f>VLOOKUP(B16,'[1]LISTADO ATM'!$A$2:$C$820,3,0)</f>
        <v>ESTE</v>
      </c>
      <c r="B16" s="119">
        <v>612</v>
      </c>
      <c r="C16" s="119" t="str">
        <f>VLOOKUP(B16,'[1]LISTADO ATM'!$A$2:$B$820,2,0)</f>
        <v xml:space="preserve">ATM Plaza Orense (La Romana) </v>
      </c>
      <c r="D16" s="127" t="s">
        <v>2511</v>
      </c>
      <c r="E16" s="120">
        <v>335824127</v>
      </c>
    </row>
    <row r="17" spans="1:5" ht="18" x14ac:dyDescent="0.25">
      <c r="A17" s="106" t="str">
        <f>VLOOKUP(B17,'[1]LISTADO ATM'!$A$2:$C$820,3,0)</f>
        <v>NORTE</v>
      </c>
      <c r="B17" s="119">
        <v>950</v>
      </c>
      <c r="C17" s="119" t="str">
        <f>VLOOKUP(B17,'[1]LISTADO ATM'!$A$2:$B$820,2,0)</f>
        <v xml:space="preserve">ATM Oficina Monterrico </v>
      </c>
      <c r="D17" s="127" t="s">
        <v>2511</v>
      </c>
      <c r="E17" s="120">
        <v>335824090</v>
      </c>
    </row>
    <row r="18" spans="1:5" ht="18" x14ac:dyDescent="0.25">
      <c r="A18" s="106" t="str">
        <f>VLOOKUP(B18,'[1]LISTADO ATM'!$A$2:$C$820,3,0)</f>
        <v>NORTE</v>
      </c>
      <c r="B18" s="119">
        <v>687</v>
      </c>
      <c r="C18" s="119" t="str">
        <f>VLOOKUP(B18,'[1]LISTADO ATM'!$A$2:$B$820,2,0)</f>
        <v>ATM Oficina Monterrico II</v>
      </c>
      <c r="D18" s="127" t="s">
        <v>2511</v>
      </c>
      <c r="E18" s="120">
        <v>335824125</v>
      </c>
    </row>
    <row r="19" spans="1:5" ht="18" x14ac:dyDescent="0.25">
      <c r="A19" s="106" t="str">
        <f>VLOOKUP(B19,'[1]LISTADO ATM'!$A$2:$C$820,3,0)</f>
        <v>ESTE</v>
      </c>
      <c r="B19" s="119">
        <v>843</v>
      </c>
      <c r="C19" s="119" t="str">
        <f>VLOOKUP(B19,'[1]LISTADO ATM'!$A$2:$B$820,2,0)</f>
        <v xml:space="preserve">ATM Oficina Romana Centro </v>
      </c>
      <c r="D19" s="127" t="s">
        <v>2511</v>
      </c>
      <c r="E19" s="120">
        <v>335823712</v>
      </c>
    </row>
    <row r="20" spans="1:5" ht="18" x14ac:dyDescent="0.25">
      <c r="A20" s="106" t="str">
        <f>VLOOKUP(B20,'[1]LISTADO ATM'!$A$2:$C$820,3,0)</f>
        <v>DISTRITO NACIONAL</v>
      </c>
      <c r="B20" s="119">
        <v>26</v>
      </c>
      <c r="C20" s="119" t="str">
        <f>VLOOKUP(B20,'[1]LISTADO ATM'!$A$2:$B$820,2,0)</f>
        <v>ATM S/M Jumbo San Isidro</v>
      </c>
      <c r="D20" s="127" t="s">
        <v>2511</v>
      </c>
      <c r="E20" s="120" t="s">
        <v>2513</v>
      </c>
    </row>
    <row r="21" spans="1:5" ht="18" x14ac:dyDescent="0.25">
      <c r="A21" s="106" t="str">
        <f>VLOOKUP(B21,'[1]LISTADO ATM'!$A$2:$C$820,3,0)</f>
        <v>NORTE</v>
      </c>
      <c r="B21" s="119">
        <v>283</v>
      </c>
      <c r="C21" s="119" t="str">
        <f>VLOOKUP(B21,'[1]LISTADO ATM'!$A$2:$B$820,2,0)</f>
        <v xml:space="preserve">ATM Oficina Nibaje </v>
      </c>
      <c r="D21" s="127" t="s">
        <v>2511</v>
      </c>
      <c r="E21" s="120">
        <v>335823772</v>
      </c>
    </row>
    <row r="22" spans="1:5" ht="18" x14ac:dyDescent="0.25">
      <c r="A22" s="106" t="str">
        <f>VLOOKUP(B22,'[1]LISTADO ATM'!$A$2:$C$820,3,0)</f>
        <v>ESTE</v>
      </c>
      <c r="B22" s="119">
        <v>386</v>
      </c>
      <c r="C22" s="119" t="str">
        <f>VLOOKUP(B22,'[1]LISTADO ATM'!$A$2:$B$820,2,0)</f>
        <v xml:space="preserve">ATM Plaza Verón II </v>
      </c>
      <c r="D22" s="127" t="s">
        <v>2511</v>
      </c>
      <c r="E22" s="120">
        <v>335823788</v>
      </c>
    </row>
    <row r="23" spans="1:5" ht="18" x14ac:dyDescent="0.25">
      <c r="A23" s="106" t="str">
        <f>VLOOKUP(B23,'[1]LISTADO ATM'!$A$2:$C$820,3,0)</f>
        <v>DISTRITO NACIONAL</v>
      </c>
      <c r="B23" s="119">
        <v>701</v>
      </c>
      <c r="C23" s="119" t="str">
        <f>VLOOKUP(B23,'[1]LISTADO ATM'!$A$2:$B$820,2,0)</f>
        <v>ATM Autoservicio Los Alcarrizos</v>
      </c>
      <c r="D23" s="127" t="s">
        <v>2511</v>
      </c>
      <c r="E23" s="120">
        <v>335823609</v>
      </c>
    </row>
    <row r="24" spans="1:5" ht="18" x14ac:dyDescent="0.25">
      <c r="A24" s="106" t="str">
        <f>VLOOKUP(B24,'[1]LISTADO ATM'!$A$2:$C$820,3,0)</f>
        <v>ESTE</v>
      </c>
      <c r="B24" s="119">
        <v>838</v>
      </c>
      <c r="C24" s="119" t="str">
        <f>VLOOKUP(B24,'[1]LISTADO ATM'!$A$2:$B$820,2,0)</f>
        <v xml:space="preserve">ATM UNP Consuelo </v>
      </c>
      <c r="D24" s="127" t="s">
        <v>2511</v>
      </c>
      <c r="E24" s="120">
        <v>335823989</v>
      </c>
    </row>
    <row r="25" spans="1:5" ht="18" x14ac:dyDescent="0.25">
      <c r="A25" s="106" t="str">
        <f>VLOOKUP(B25,'[1]LISTADO ATM'!$A$2:$C$820,3,0)</f>
        <v>DISTRITO NACIONAL</v>
      </c>
      <c r="B25" s="119">
        <v>755</v>
      </c>
      <c r="C25" s="119" t="str">
        <f>VLOOKUP(B25,'[1]LISTADO ATM'!$A$2:$B$820,2,0)</f>
        <v xml:space="preserve">ATM Oficina Galería del Este (Plaza) </v>
      </c>
      <c r="D25" s="127" t="s">
        <v>2511</v>
      </c>
      <c r="E25" s="120">
        <v>335823996</v>
      </c>
    </row>
    <row r="26" spans="1:5" ht="18" x14ac:dyDescent="0.25">
      <c r="A26" s="106" t="str">
        <f>VLOOKUP(B26,'[1]LISTADO ATM'!$A$2:$C$820,3,0)</f>
        <v>DISTRITO NACIONAL</v>
      </c>
      <c r="B26" s="119">
        <v>958</v>
      </c>
      <c r="C26" s="119" t="str">
        <f>VLOOKUP(B26,'[1]LISTADO ATM'!$A$2:$B$820,2,0)</f>
        <v xml:space="preserve">ATM Olé Aut. San Isidro </v>
      </c>
      <c r="D26" s="127" t="s">
        <v>2511</v>
      </c>
      <c r="E26" s="120">
        <v>335824032</v>
      </c>
    </row>
    <row r="27" spans="1:5" ht="18" x14ac:dyDescent="0.25">
      <c r="A27" s="106" t="str">
        <f>VLOOKUP(B27,'[1]LISTADO ATM'!$A$2:$C$820,3,0)</f>
        <v>DISTRITO NACIONAL</v>
      </c>
      <c r="B27" s="119">
        <v>889</v>
      </c>
      <c r="C27" s="119" t="str">
        <f>VLOOKUP(B27,'[1]LISTADO ATM'!$A$2:$B$820,2,0)</f>
        <v>ATM Oficina Plaza Lama Máximo Gómez II</v>
      </c>
      <c r="D27" s="127" t="s">
        <v>2511</v>
      </c>
      <c r="E27" s="120">
        <v>335824147</v>
      </c>
    </row>
    <row r="28" spans="1:5" ht="18" x14ac:dyDescent="0.25">
      <c r="A28" s="106" t="str">
        <f>VLOOKUP(B28,'[1]LISTADO ATM'!$A$2:$C$820,3,0)</f>
        <v>DISTRITO NACIONAL</v>
      </c>
      <c r="B28" s="119">
        <v>394</v>
      </c>
      <c r="C28" s="119" t="str">
        <f>VLOOKUP(B28,'[1]LISTADO ATM'!$A$2:$B$820,2,0)</f>
        <v xml:space="preserve">ATM Multicentro La Sirena Luperón </v>
      </c>
      <c r="D28" s="127" t="s">
        <v>2511</v>
      </c>
      <c r="E28" s="120">
        <v>335824149</v>
      </c>
    </row>
    <row r="29" spans="1:5" ht="18" x14ac:dyDescent="0.25">
      <c r="A29" s="106" t="str">
        <f>VLOOKUP(B29,'[1]LISTADO ATM'!$A$2:$C$820,3,0)</f>
        <v>SUR</v>
      </c>
      <c r="B29" s="119">
        <v>249</v>
      </c>
      <c r="C29" s="119" t="str">
        <f>VLOOKUP(B29,'[1]LISTADO ATM'!$A$2:$B$820,2,0)</f>
        <v xml:space="preserve">ATM Banco Agrícola Neiba </v>
      </c>
      <c r="D29" s="127" t="s">
        <v>2511</v>
      </c>
      <c r="E29" s="120">
        <v>335824151</v>
      </c>
    </row>
    <row r="30" spans="1:5" ht="18" x14ac:dyDescent="0.25">
      <c r="A30" s="106" t="str">
        <f>VLOOKUP(B30,'[1]LISTADO ATM'!$A$2:$C$820,3,0)</f>
        <v>ESTE</v>
      </c>
      <c r="B30" s="119">
        <v>651</v>
      </c>
      <c r="C30" s="119" t="str">
        <f>VLOOKUP(B30,'[1]LISTADO ATM'!$A$2:$B$820,2,0)</f>
        <v>ATM Eco Petroleo Romana</v>
      </c>
      <c r="D30" s="127" t="s">
        <v>2511</v>
      </c>
      <c r="E30" s="120">
        <v>335824171</v>
      </c>
    </row>
    <row r="31" spans="1:5" ht="18" x14ac:dyDescent="0.25">
      <c r="A31" s="106" t="str">
        <f>VLOOKUP(B31,'[1]LISTADO ATM'!$A$2:$C$820,3,0)</f>
        <v>DISTRITO NACIONAL</v>
      </c>
      <c r="B31" s="119">
        <v>539</v>
      </c>
      <c r="C31" s="119" t="str">
        <f>VLOOKUP(B31,'[1]LISTADO ATM'!$A$2:$B$820,2,0)</f>
        <v>ATM S/M La Cadena Los Proceres</v>
      </c>
      <c r="D31" s="127" t="s">
        <v>2511</v>
      </c>
      <c r="E31" s="120">
        <v>335824599</v>
      </c>
    </row>
    <row r="32" spans="1:5" ht="18" x14ac:dyDescent="0.25">
      <c r="A32" s="106" t="str">
        <f>VLOOKUP(B32,'[1]LISTADO ATM'!$A$2:$C$820,3,0)</f>
        <v>NORTE</v>
      </c>
      <c r="B32" s="119">
        <v>405</v>
      </c>
      <c r="C32" s="119" t="str">
        <f>VLOOKUP(B32,'[1]LISTADO ATM'!$A$2:$B$820,2,0)</f>
        <v xml:space="preserve">ATM UNP Loma de Cabrera </v>
      </c>
      <c r="D32" s="127" t="s">
        <v>2511</v>
      </c>
      <c r="E32" s="120">
        <v>335824610</v>
      </c>
    </row>
    <row r="33" spans="1:5" ht="18" x14ac:dyDescent="0.25">
      <c r="A33" s="106" t="str">
        <f>VLOOKUP(B33,'[1]LISTADO ATM'!$A$2:$C$820,3,0)</f>
        <v>DISTRITO NACIONAL</v>
      </c>
      <c r="B33" s="119">
        <v>298</v>
      </c>
      <c r="C33" s="119" t="str">
        <f>VLOOKUP(B33,'[1]LISTADO ATM'!$A$2:$B$820,2,0)</f>
        <v xml:space="preserve">ATM S/M Aprezio Engombe </v>
      </c>
      <c r="D33" s="127" t="s">
        <v>2511</v>
      </c>
      <c r="E33" s="120">
        <v>335824635</v>
      </c>
    </row>
    <row r="34" spans="1:5" ht="18" x14ac:dyDescent="0.25">
      <c r="A34" s="106" t="str">
        <f>VLOOKUP(B34,'[1]LISTADO ATM'!$A$2:$C$820,3,0)</f>
        <v>NORTE</v>
      </c>
      <c r="B34" s="119">
        <v>198</v>
      </c>
      <c r="C34" s="119" t="str">
        <f>VLOOKUP(B34,'[1]LISTADO ATM'!$A$2:$B$820,2,0)</f>
        <v xml:space="preserve">ATM Almacenes El Encanto  (Santiago) </v>
      </c>
      <c r="D34" s="127" t="s">
        <v>2511</v>
      </c>
      <c r="E34" s="120">
        <v>335824651</v>
      </c>
    </row>
    <row r="35" spans="1:5" ht="18" x14ac:dyDescent="0.25">
      <c r="A35" s="106" t="str">
        <f>VLOOKUP(B35,'[1]LISTADO ATM'!$A$2:$C$820,3,0)</f>
        <v>DISTRITO NACIONAL</v>
      </c>
      <c r="B35" s="119">
        <v>600</v>
      </c>
      <c r="C35" s="119" t="str">
        <f>VLOOKUP(B35,'[1]LISTADO ATM'!$A$2:$B$820,2,0)</f>
        <v>ATM S/M Bravo Hipica</v>
      </c>
      <c r="D35" s="127" t="s">
        <v>2511</v>
      </c>
      <c r="E35" s="120">
        <v>335822717</v>
      </c>
    </row>
    <row r="36" spans="1:5" ht="18" x14ac:dyDescent="0.25">
      <c r="A36" s="106" t="str">
        <f>VLOOKUP(B36,'[1]LISTADO ATM'!$A$2:$C$820,3,0)</f>
        <v>NORTE</v>
      </c>
      <c r="B36" s="119">
        <v>747</v>
      </c>
      <c r="C36" s="119" t="str">
        <f>VLOOKUP(B36,'[1]LISTADO ATM'!$A$2:$B$820,2,0)</f>
        <v xml:space="preserve">ATM Club BR (Santiago) </v>
      </c>
      <c r="D36" s="127" t="s">
        <v>2511</v>
      </c>
      <c r="E36" s="120">
        <v>335822719</v>
      </c>
    </row>
    <row r="37" spans="1:5" ht="18" x14ac:dyDescent="0.25">
      <c r="A37" s="106" t="str">
        <f>VLOOKUP(B37,'[1]LISTADO ATM'!$A$2:$C$820,3,0)</f>
        <v>NORTE</v>
      </c>
      <c r="B37" s="119">
        <v>500</v>
      </c>
      <c r="C37" s="119" t="str">
        <f>VLOOKUP(B37,'[1]LISTADO ATM'!$A$2:$B$820,2,0)</f>
        <v xml:space="preserve">ATM UNP Cutupú </v>
      </c>
      <c r="D37" s="127" t="s">
        <v>2511</v>
      </c>
      <c r="E37" s="120">
        <v>335824148</v>
      </c>
    </row>
    <row r="38" spans="1:5" ht="18" x14ac:dyDescent="0.25">
      <c r="A38" s="106" t="str">
        <f>VLOOKUP(B38,'[1]LISTADO ATM'!$A$2:$C$820,3,0)</f>
        <v>NORTE</v>
      </c>
      <c r="B38" s="119">
        <v>703</v>
      </c>
      <c r="C38" s="119" t="str">
        <f>VLOOKUP(B38,'[1]LISTADO ATM'!$A$2:$B$820,2,0)</f>
        <v xml:space="preserve">ATM Oficina El Mamey Los Hidalgos </v>
      </c>
      <c r="D38" s="127" t="s">
        <v>2511</v>
      </c>
      <c r="E38" s="120">
        <v>335824618</v>
      </c>
    </row>
    <row r="39" spans="1:5" ht="18" x14ac:dyDescent="0.25">
      <c r="A39" s="106" t="str">
        <f>VLOOKUP(B39,'[1]LISTADO ATM'!$A$2:$C$820,3,0)</f>
        <v>DISTRITO NACIONAL</v>
      </c>
      <c r="B39" s="119">
        <v>391</v>
      </c>
      <c r="C39" s="119" t="str">
        <f>VLOOKUP(B39,'[1]LISTADO ATM'!$A$2:$B$820,2,0)</f>
        <v xml:space="preserve">ATM S/M Jumbo Luperón </v>
      </c>
      <c r="D39" s="127" t="s">
        <v>2511</v>
      </c>
      <c r="E39" s="120">
        <v>335824785</v>
      </c>
    </row>
    <row r="40" spans="1:5" ht="18" x14ac:dyDescent="0.25">
      <c r="A40" s="106" t="str">
        <f>VLOOKUP(B40,'[1]LISTADO ATM'!$A$2:$C$820,3,0)</f>
        <v>NORTE</v>
      </c>
      <c r="B40" s="119">
        <v>944</v>
      </c>
      <c r="C40" s="119" t="str">
        <f>VLOOKUP(B40,'[1]LISTADO ATM'!$A$2:$B$820,2,0)</f>
        <v xml:space="preserve">ATM UNP Mao </v>
      </c>
      <c r="D40" s="127" t="s">
        <v>2511</v>
      </c>
      <c r="E40" s="120">
        <v>335823999</v>
      </c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27" t="s">
        <v>2511</v>
      </c>
      <c r="E41" s="120"/>
    </row>
    <row r="42" spans="1:5" ht="18" x14ac:dyDescent="0.25">
      <c r="A42" s="106" t="e">
        <f>VLOOKUP(B42,'[1]LISTADO ATM'!$A$2:$C$820,3,0)</f>
        <v>#N/A</v>
      </c>
      <c r="B42" s="119"/>
      <c r="C42" s="119" t="e">
        <f>VLOOKUP(B42,'[1]LISTADO ATM'!$A$2:$B$820,2,0)</f>
        <v>#N/A</v>
      </c>
      <c r="D42" s="127" t="s">
        <v>2511</v>
      </c>
      <c r="E42" s="120"/>
    </row>
    <row r="43" spans="1:5" ht="18" x14ac:dyDescent="0.25">
      <c r="A43" s="106" t="e">
        <f>VLOOKUP(B43,'[1]LISTADO ATM'!$A$2:$C$820,3,0)</f>
        <v>#N/A</v>
      </c>
      <c r="B43" s="119"/>
      <c r="C43" s="119" t="e">
        <f>VLOOKUP(B43,'[1]LISTADO ATM'!$A$2:$B$820,2,0)</f>
        <v>#N/A</v>
      </c>
      <c r="D43" s="127" t="s">
        <v>2511</v>
      </c>
      <c r="E43" s="120"/>
    </row>
    <row r="44" spans="1:5" ht="18" x14ac:dyDescent="0.25">
      <c r="A44" s="106" t="e">
        <f>VLOOKUP(B44,'[1]LISTADO ATM'!$A$2:$C$820,3,0)</f>
        <v>#N/A</v>
      </c>
      <c r="B44" s="119"/>
      <c r="C44" s="119" t="e">
        <f>VLOOKUP(B44,'[1]LISTADO ATM'!$A$2:$B$820,2,0)</f>
        <v>#N/A</v>
      </c>
      <c r="D44" s="127" t="s">
        <v>2511</v>
      </c>
      <c r="E44" s="120"/>
    </row>
    <row r="45" spans="1:5" ht="18" x14ac:dyDescent="0.25">
      <c r="A45" s="106" t="e">
        <f>VLOOKUP(B45,'[1]LISTADO ATM'!$A$2:$C$820,3,0)</f>
        <v>#N/A</v>
      </c>
      <c r="B45" s="119"/>
      <c r="C45" s="119" t="e">
        <f>VLOOKUP(B45,'[1]LISTADO ATM'!$A$2:$B$820,2,0)</f>
        <v>#N/A</v>
      </c>
      <c r="D45" s="127" t="s">
        <v>2511</v>
      </c>
      <c r="E45" s="120"/>
    </row>
    <row r="46" spans="1:5" ht="18" x14ac:dyDescent="0.25">
      <c r="A46" s="106" t="e">
        <f>VLOOKUP(B46,'[1]LISTADO ATM'!$A$2:$C$820,3,0)</f>
        <v>#N/A</v>
      </c>
      <c r="B46" s="119"/>
      <c r="C46" s="119" t="e">
        <f>VLOOKUP(B46,'[1]LISTADO ATM'!$A$2:$B$820,2,0)</f>
        <v>#N/A</v>
      </c>
      <c r="D46" s="127" t="s">
        <v>2511</v>
      </c>
      <c r="E46" s="120"/>
    </row>
    <row r="47" spans="1:5" ht="18.75" thickBot="1" x14ac:dyDescent="0.3">
      <c r="A47" s="103" t="s">
        <v>2428</v>
      </c>
      <c r="B47" s="108">
        <f>COUNT(B9:B46)</f>
        <v>32</v>
      </c>
      <c r="C47" s="142"/>
      <c r="D47" s="143"/>
      <c r="E47" s="144"/>
    </row>
    <row r="48" spans="1:5" ht="15.75" thickBot="1" x14ac:dyDescent="0.3">
      <c r="E48" s="105"/>
    </row>
    <row r="49" spans="1:5" ht="18.75" thickBot="1" x14ac:dyDescent="0.3">
      <c r="A49" s="145" t="s">
        <v>2430</v>
      </c>
      <c r="B49" s="146"/>
      <c r="C49" s="146"/>
      <c r="D49" s="146"/>
      <c r="E49" s="147"/>
    </row>
    <row r="50" spans="1:5" ht="18" x14ac:dyDescent="0.25">
      <c r="A50" s="100" t="s">
        <v>15</v>
      </c>
      <c r="B50" s="100" t="s">
        <v>2426</v>
      </c>
      <c r="C50" s="101" t="s">
        <v>46</v>
      </c>
      <c r="D50" s="101" t="s">
        <v>2432</v>
      </c>
      <c r="E50" s="101" t="s">
        <v>2427</v>
      </c>
    </row>
    <row r="51" spans="1:5" ht="18" x14ac:dyDescent="0.25">
      <c r="A51" s="106" t="str">
        <f>VLOOKUP(B51,'[1]LISTADO ATM'!$A$2:$C$820,3,0)</f>
        <v>DISTRITO NACIONAL</v>
      </c>
      <c r="B51" s="119">
        <v>231</v>
      </c>
      <c r="C51" s="119" t="str">
        <f>VLOOKUP(B51,'[1]LISTADO ATM'!$A$2:$B$820,2,0)</f>
        <v xml:space="preserve">ATM Oficina Zona Oriental </v>
      </c>
      <c r="D51" s="121" t="s">
        <v>2454</v>
      </c>
      <c r="E51" s="120">
        <v>335823410</v>
      </c>
    </row>
    <row r="52" spans="1:5" ht="18" x14ac:dyDescent="0.25">
      <c r="A52" s="106" t="str">
        <f>VLOOKUP(B52,'[1]LISTADO ATM'!$A$2:$C$820,3,0)</f>
        <v>DISTRITO NACIONAL</v>
      </c>
      <c r="B52" s="119">
        <v>434</v>
      </c>
      <c r="C52" s="119" t="str">
        <f>VLOOKUP(B52,'[1]LISTADO ATM'!$A$2:$B$820,2,0)</f>
        <v xml:space="preserve">ATM Generadora Hidroeléctrica Dom. (EGEHID) </v>
      </c>
      <c r="D52" s="121" t="s">
        <v>2454</v>
      </c>
      <c r="E52" s="120">
        <v>335823602</v>
      </c>
    </row>
    <row r="53" spans="1:5" ht="18" x14ac:dyDescent="0.25">
      <c r="A53" s="106" t="str">
        <f>VLOOKUP(B53,'[1]LISTADO ATM'!$A$2:$C$820,3,0)</f>
        <v>DISTRITO NACIONAL</v>
      </c>
      <c r="B53" s="119">
        <v>560</v>
      </c>
      <c r="C53" s="119" t="str">
        <f>VLOOKUP(B53,'[1]LISTADO ATM'!$A$2:$B$820,2,0)</f>
        <v xml:space="preserve">ATM Junta Central Electoral </v>
      </c>
      <c r="D53" s="121" t="s">
        <v>2454</v>
      </c>
      <c r="E53" s="120">
        <v>335823690</v>
      </c>
    </row>
    <row r="54" spans="1:5" ht="18" x14ac:dyDescent="0.25">
      <c r="A54" s="106" t="str">
        <f>VLOOKUP(B54,'[1]LISTADO ATM'!$A$2:$C$820,3,0)</f>
        <v>DISTRITO NACIONAL</v>
      </c>
      <c r="B54" s="119">
        <v>983</v>
      </c>
      <c r="C54" s="119" t="str">
        <f>VLOOKUP(B54,'[1]LISTADO ATM'!$A$2:$B$820,2,0)</f>
        <v xml:space="preserve">ATM Bravo República de Colombia </v>
      </c>
      <c r="D54" s="121" t="s">
        <v>2454</v>
      </c>
      <c r="E54" s="120">
        <v>335823720</v>
      </c>
    </row>
    <row r="55" spans="1:5" ht="18" x14ac:dyDescent="0.25">
      <c r="A55" s="106" t="str">
        <f>VLOOKUP(B55,'[1]LISTADO ATM'!$A$2:$C$820,3,0)</f>
        <v>DISTRITO NACIONAL</v>
      </c>
      <c r="B55" s="122">
        <v>562</v>
      </c>
      <c r="C55" s="119" t="str">
        <f>VLOOKUP(B55,'[1]LISTADO ATM'!$A$2:$B$820,2,0)</f>
        <v xml:space="preserve">ATM S/M Jumbo Carretera Mella </v>
      </c>
      <c r="D55" s="121" t="s">
        <v>2454</v>
      </c>
      <c r="E55" s="120">
        <v>335823987</v>
      </c>
    </row>
    <row r="56" spans="1:5" ht="18" x14ac:dyDescent="0.25">
      <c r="A56" s="106" t="str">
        <f>VLOOKUP(B56,'[1]LISTADO ATM'!$A$2:$C$820,3,0)</f>
        <v>ESTE</v>
      </c>
      <c r="B56" s="119">
        <v>114</v>
      </c>
      <c r="C56" s="119" t="str">
        <f>VLOOKUP(B56,'[1]LISTADO ATM'!$A$2:$B$820,2,0)</f>
        <v xml:space="preserve">ATM Oficina Hato Mayor </v>
      </c>
      <c r="D56" s="121" t="s">
        <v>2454</v>
      </c>
      <c r="E56" s="120">
        <v>335824152</v>
      </c>
    </row>
    <row r="57" spans="1:5" ht="18" x14ac:dyDescent="0.25">
      <c r="A57" s="106" t="str">
        <f>VLOOKUP(B57,'[1]LISTADO ATM'!$A$2:$C$820,3,0)</f>
        <v>NORTE</v>
      </c>
      <c r="B57" s="119">
        <v>605</v>
      </c>
      <c r="C57" s="119" t="str">
        <f>VLOOKUP(B57,'[1]LISTADO ATM'!$A$2:$B$820,2,0)</f>
        <v xml:space="preserve">ATM Oficina Bonao I </v>
      </c>
      <c r="D57" s="121" t="s">
        <v>2454</v>
      </c>
      <c r="E57" s="120">
        <v>335824153</v>
      </c>
    </row>
    <row r="58" spans="1:5" ht="18" x14ac:dyDescent="0.25">
      <c r="A58" s="106" t="str">
        <f>VLOOKUP(B58,'[1]LISTADO ATM'!$A$2:$C$820,3,0)</f>
        <v>DISTRITO NACIONAL</v>
      </c>
      <c r="B58" s="119">
        <v>904</v>
      </c>
      <c r="C58" s="119" t="str">
        <f>VLOOKUP(B58,'[1]LISTADO ATM'!$A$2:$B$820,2,0)</f>
        <v xml:space="preserve">ATM Oficina Multicentro La Sirena Churchill </v>
      </c>
      <c r="D58" s="121" t="s">
        <v>2454</v>
      </c>
      <c r="E58" s="120">
        <v>335824656</v>
      </c>
    </row>
    <row r="59" spans="1:5" ht="18" x14ac:dyDescent="0.25">
      <c r="A59" s="106" t="str">
        <f>VLOOKUP(B59,'[1]LISTADO ATM'!$A$2:$C$820,3,0)</f>
        <v>DISTRITO NACIONAL</v>
      </c>
      <c r="B59" s="119">
        <v>672</v>
      </c>
      <c r="C59" s="119" t="str">
        <f>VLOOKUP(B59,'[1]LISTADO ATM'!$A$2:$B$820,2,0)</f>
        <v>ATM Destacamento Policía Nacional La Victoria</v>
      </c>
      <c r="D59" s="121" t="s">
        <v>2454</v>
      </c>
      <c r="E59" s="120">
        <v>335824713</v>
      </c>
    </row>
    <row r="60" spans="1:5" ht="18" x14ac:dyDescent="0.25">
      <c r="A60" s="106" t="str">
        <f>VLOOKUP(B60,'[1]LISTADO ATM'!$A$2:$C$820,3,0)</f>
        <v>SUR</v>
      </c>
      <c r="B60" s="119">
        <v>48</v>
      </c>
      <c r="C60" s="119" t="str">
        <f>VLOOKUP(B60,'[1]LISTADO ATM'!$A$2:$B$820,2,0)</f>
        <v xml:space="preserve">ATM Autoservicio Neiba I </v>
      </c>
      <c r="D60" s="121" t="s">
        <v>2454</v>
      </c>
      <c r="E60" s="120">
        <v>335824726</v>
      </c>
    </row>
    <row r="61" spans="1:5" ht="18" x14ac:dyDescent="0.25">
      <c r="A61" s="106" t="str">
        <f>VLOOKUP(B61,'[1]LISTADO ATM'!$A$2:$C$820,3,0)</f>
        <v>DISTRITO NACIONAL</v>
      </c>
      <c r="B61" s="119">
        <v>980</v>
      </c>
      <c r="C61" s="119" t="str">
        <f>VLOOKUP(B61,'[1]LISTADO ATM'!$A$2:$B$820,2,0)</f>
        <v xml:space="preserve">ATM Oficina Bella Vista Mall II </v>
      </c>
      <c r="D61" s="121" t="s">
        <v>2454</v>
      </c>
      <c r="E61" s="120">
        <v>335824820</v>
      </c>
    </row>
    <row r="62" spans="1:5" ht="18" x14ac:dyDescent="0.25">
      <c r="A62" s="106" t="str">
        <f>VLOOKUP(B62,'[1]LISTADO ATM'!$A$2:$C$820,3,0)</f>
        <v>DISTRITO NACIONAL</v>
      </c>
      <c r="B62" s="119">
        <v>165</v>
      </c>
      <c r="C62" s="119" t="str">
        <f>VLOOKUP(B62,'[1]LISTADO ATM'!$A$2:$B$820,2,0)</f>
        <v>ATM Autoservicio Megacentro</v>
      </c>
      <c r="D62" s="121" t="s">
        <v>2454</v>
      </c>
      <c r="E62" s="120">
        <v>335825101</v>
      </c>
    </row>
    <row r="63" spans="1:5" ht="18" x14ac:dyDescent="0.25">
      <c r="A63" s="106" t="str">
        <f>VLOOKUP(B63,'[1]LISTADO ATM'!$A$2:$C$820,3,0)</f>
        <v>NORTE</v>
      </c>
      <c r="B63" s="119">
        <v>990</v>
      </c>
      <c r="C63" s="119" t="str">
        <f>VLOOKUP(B63,'[1]LISTADO ATM'!$A$2:$B$820,2,0)</f>
        <v xml:space="preserve">ATM Autoservicio Bonao II </v>
      </c>
      <c r="D63" s="121" t="s">
        <v>2454</v>
      </c>
      <c r="E63" s="120">
        <v>335825117</v>
      </c>
    </row>
    <row r="64" spans="1:5" ht="18" x14ac:dyDescent="0.25">
      <c r="A64" s="106" t="str">
        <f>VLOOKUP(B64,'[1]LISTADO ATM'!$A$2:$C$820,3,0)</f>
        <v>DISTRITO NACIONAL</v>
      </c>
      <c r="B64" s="119">
        <v>390</v>
      </c>
      <c r="C64" s="119" t="str">
        <f>VLOOKUP(B64,'[1]LISTADO ATM'!$A$2:$B$820,2,0)</f>
        <v xml:space="preserve">ATM Oficina Boca Chica II </v>
      </c>
      <c r="D64" s="121" t="s">
        <v>2454</v>
      </c>
      <c r="E64" s="120">
        <v>335825206</v>
      </c>
    </row>
    <row r="65" spans="1:5" ht="18" x14ac:dyDescent="0.25">
      <c r="A65" s="106" t="str">
        <f>VLOOKUP(B65,'[1]LISTADO ATM'!$A$2:$C$820,3,0)</f>
        <v>DISTRITO NACIONAL</v>
      </c>
      <c r="B65" s="119">
        <v>930</v>
      </c>
      <c r="C65" s="119" t="str">
        <f>VLOOKUP(B65,'[1]LISTADO ATM'!$A$2:$B$820,2,0)</f>
        <v>ATM Oficina Plaza Spring Center</v>
      </c>
      <c r="D65" s="121" t="s">
        <v>2454</v>
      </c>
      <c r="E65" s="120">
        <v>335825226</v>
      </c>
    </row>
    <row r="66" spans="1:5" ht="18" x14ac:dyDescent="0.25">
      <c r="A66" s="106" t="str">
        <f>VLOOKUP(B66,'[1]LISTADO ATM'!$A$2:$C$820,3,0)</f>
        <v>DISTRITO NACIONAL</v>
      </c>
      <c r="B66" s="119">
        <v>160</v>
      </c>
      <c r="C66" s="119" t="str">
        <f>VLOOKUP(B66,'[1]LISTADO ATM'!$A$2:$B$820,2,0)</f>
        <v xml:space="preserve">ATM Oficina Herrera </v>
      </c>
      <c r="D66" s="121" t="s">
        <v>2454</v>
      </c>
      <c r="E66" s="120">
        <v>335825244</v>
      </c>
    </row>
    <row r="67" spans="1:5" ht="18" x14ac:dyDescent="0.25">
      <c r="A67" s="106" t="e">
        <f>VLOOKUP(B67,'[1]LISTADO ATM'!$A$2:$C$820,3,0)</f>
        <v>#N/A</v>
      </c>
      <c r="B67" s="119"/>
      <c r="C67" s="119" t="e">
        <f>VLOOKUP(B67,'[1]LISTADO ATM'!$A$2:$B$820,2,0)</f>
        <v>#N/A</v>
      </c>
      <c r="D67" s="121" t="s">
        <v>2454</v>
      </c>
      <c r="E67" s="120"/>
    </row>
    <row r="68" spans="1:5" ht="18" x14ac:dyDescent="0.25">
      <c r="A68" s="106" t="e">
        <f>VLOOKUP(B68,'[1]LISTADO ATM'!$A$2:$C$820,3,0)</f>
        <v>#N/A</v>
      </c>
      <c r="B68" s="119"/>
      <c r="C68" s="119" t="e">
        <f>VLOOKUP(B68,'[1]LISTADO ATM'!$A$2:$B$820,2,0)</f>
        <v>#N/A</v>
      </c>
      <c r="D68" s="121" t="s">
        <v>2454</v>
      </c>
      <c r="E68" s="120"/>
    </row>
    <row r="69" spans="1:5" ht="18.75" thickBot="1" x14ac:dyDescent="0.3">
      <c r="A69" s="123" t="s">
        <v>2428</v>
      </c>
      <c r="B69" s="108">
        <f>COUNT(B51:B68)</f>
        <v>16</v>
      </c>
      <c r="C69" s="116"/>
      <c r="D69" s="116"/>
      <c r="E69" s="116"/>
    </row>
    <row r="70" spans="1:5" ht="15.75" thickBot="1" x14ac:dyDescent="0.3">
      <c r="E70" s="105"/>
    </row>
    <row r="71" spans="1:5" ht="18.75" thickBot="1" x14ac:dyDescent="0.3">
      <c r="A71" s="145" t="s">
        <v>2502</v>
      </c>
      <c r="B71" s="146"/>
      <c r="C71" s="146"/>
      <c r="D71" s="146"/>
      <c r="E71" s="147"/>
    </row>
    <row r="72" spans="1:5" ht="18" x14ac:dyDescent="0.25">
      <c r="A72" s="100" t="s">
        <v>15</v>
      </c>
      <c r="B72" s="100" t="s">
        <v>2426</v>
      </c>
      <c r="C72" s="101" t="s">
        <v>46</v>
      </c>
      <c r="D72" s="101" t="s">
        <v>2432</v>
      </c>
      <c r="E72" s="101" t="s">
        <v>2427</v>
      </c>
    </row>
    <row r="73" spans="1:5" ht="18" x14ac:dyDescent="0.25">
      <c r="A73" s="106" t="str">
        <f>VLOOKUP(B73,'[1]LISTADO ATM'!$A$2:$C$820,3,0)</f>
        <v>ESTE</v>
      </c>
      <c r="B73" s="119">
        <v>345</v>
      </c>
      <c r="C73" s="119" t="str">
        <f>VLOOKUP(B73,'[1]LISTADO ATM'!$A$2:$B$820,2,0)</f>
        <v>ATM Ofic. Yamasa II</v>
      </c>
      <c r="D73" s="119" t="s">
        <v>2494</v>
      </c>
      <c r="E73" s="120">
        <v>335824155</v>
      </c>
    </row>
    <row r="74" spans="1:5" ht="18" x14ac:dyDescent="0.25">
      <c r="A74" s="106" t="str">
        <f>VLOOKUP(B74,'[1]LISTADO ATM'!$A$2:$C$820,3,0)</f>
        <v>NORTE</v>
      </c>
      <c r="B74" s="119">
        <v>315</v>
      </c>
      <c r="C74" s="119" t="str">
        <f>VLOOKUP(B74,'[1]LISTADO ATM'!$A$2:$B$820,2,0)</f>
        <v xml:space="preserve">ATM Oficina Estrella Sadalá </v>
      </c>
      <c r="D74" s="119" t="s">
        <v>2494</v>
      </c>
      <c r="E74" s="120">
        <v>335824299</v>
      </c>
    </row>
    <row r="75" spans="1:5" ht="18" x14ac:dyDescent="0.25">
      <c r="A75" s="106" t="str">
        <f>VLOOKUP(B75,'[1]LISTADO ATM'!$A$2:$C$820,3,0)</f>
        <v>SUR</v>
      </c>
      <c r="B75" s="119">
        <v>311</v>
      </c>
      <c r="C75" s="119" t="str">
        <f>VLOOKUP(B75,'[1]LISTADO ATM'!$A$2:$B$820,2,0)</f>
        <v>ATM Plaza Eroski</v>
      </c>
      <c r="D75" s="119" t="s">
        <v>2494</v>
      </c>
      <c r="E75" s="120">
        <v>335824394</v>
      </c>
    </row>
    <row r="76" spans="1:5" ht="18" x14ac:dyDescent="0.25">
      <c r="A76" s="106" t="str">
        <f>VLOOKUP(B76,'[1]LISTADO ATM'!$A$2:$C$820,3,0)</f>
        <v>NORTE</v>
      </c>
      <c r="B76" s="119">
        <v>138</v>
      </c>
      <c r="C76" s="119" t="str">
        <f>VLOOKUP(B76,'[1]LISTADO ATM'!$A$2:$B$820,2,0)</f>
        <v xml:space="preserve">ATM UNP Fantino </v>
      </c>
      <c r="D76" s="119" t="s">
        <v>2494</v>
      </c>
      <c r="E76" s="120">
        <v>335824419</v>
      </c>
    </row>
    <row r="77" spans="1:5" ht="18" x14ac:dyDescent="0.25">
      <c r="A77" s="106" t="str">
        <f>VLOOKUP(B77,'[1]LISTADO ATM'!$A$2:$C$820,3,0)</f>
        <v>DISTRITO NACIONAL</v>
      </c>
      <c r="B77" s="119">
        <v>566</v>
      </c>
      <c r="C77" s="119" t="str">
        <f>VLOOKUP(B77,'[1]LISTADO ATM'!$A$2:$B$820,2,0)</f>
        <v xml:space="preserve">ATM Hiper Olé Aut. Duarte </v>
      </c>
      <c r="D77" s="119" t="s">
        <v>2494</v>
      </c>
      <c r="E77" s="120">
        <v>335824809</v>
      </c>
    </row>
    <row r="78" spans="1:5" ht="18" x14ac:dyDescent="0.25">
      <c r="A78" s="106" t="str">
        <f>VLOOKUP(B78,'[1]LISTADO ATM'!$A$2:$C$820,3,0)</f>
        <v>DISTRITO NACIONAL</v>
      </c>
      <c r="B78" s="119">
        <v>655</v>
      </c>
      <c r="C78" s="119" t="str">
        <f>VLOOKUP(B78,'[1]LISTADO ATM'!$A$2:$B$820,2,0)</f>
        <v>ATM Farmacia Sandra</v>
      </c>
      <c r="D78" s="119" t="s">
        <v>2494</v>
      </c>
      <c r="E78" s="120">
        <v>335825120</v>
      </c>
    </row>
    <row r="79" spans="1:5" ht="18" x14ac:dyDescent="0.25">
      <c r="A79" s="106" t="str">
        <f>VLOOKUP(B79,'[1]LISTADO ATM'!$A$2:$C$820,3,0)</f>
        <v>DISTRITO NACIONAL</v>
      </c>
      <c r="B79" s="119">
        <v>235</v>
      </c>
      <c r="C79" s="119" t="str">
        <f>VLOOKUP(B79,'[1]LISTADO ATM'!$A$2:$B$820,2,0)</f>
        <v xml:space="preserve">ATM Oficina Multicentro La Sirena San Isidro </v>
      </c>
      <c r="D79" s="119" t="s">
        <v>2494</v>
      </c>
      <c r="E79" s="120">
        <v>335825236</v>
      </c>
    </row>
    <row r="80" spans="1:5" ht="18" x14ac:dyDescent="0.25">
      <c r="A80" s="106" t="str">
        <f>VLOOKUP(B80,'[1]LISTADO ATM'!$A$2:$C$820,3,0)</f>
        <v>SUR</v>
      </c>
      <c r="B80" s="119">
        <v>537</v>
      </c>
      <c r="C80" s="119" t="str">
        <f>VLOOKUP(B80,'[1]LISTADO ATM'!$A$2:$B$820,2,0)</f>
        <v xml:space="preserve">ATM Estación Texaco Enriquillo (Barahona) </v>
      </c>
      <c r="D80" s="119" t="s">
        <v>2494</v>
      </c>
      <c r="E80" s="120">
        <v>335825247</v>
      </c>
    </row>
    <row r="81" spans="1:5" ht="18" x14ac:dyDescent="0.25">
      <c r="A81" s="106" t="e">
        <f>VLOOKUP(B81,'[1]LISTADO ATM'!$A$2:$C$820,3,0)</f>
        <v>#N/A</v>
      </c>
      <c r="B81" s="119"/>
      <c r="C81" s="119" t="e">
        <f>VLOOKUP(B81,'[1]LISTADO ATM'!$A$2:$B$820,2,0)</f>
        <v>#N/A</v>
      </c>
      <c r="D81" s="119" t="s">
        <v>2494</v>
      </c>
      <c r="E81" s="120"/>
    </row>
    <row r="82" spans="1:5" ht="18" x14ac:dyDescent="0.25">
      <c r="A82" s="106" t="e">
        <f>VLOOKUP(B82,'[1]LISTADO ATM'!$A$2:$C$820,3,0)</f>
        <v>#N/A</v>
      </c>
      <c r="B82" s="119"/>
      <c r="C82" s="119" t="e">
        <f>VLOOKUP(B82,'[1]LISTADO ATM'!$A$2:$B$820,2,0)</f>
        <v>#N/A</v>
      </c>
      <c r="D82" s="119" t="s">
        <v>2494</v>
      </c>
      <c r="E82" s="120"/>
    </row>
    <row r="83" spans="1:5" ht="18" x14ac:dyDescent="0.25">
      <c r="A83" s="106" t="e">
        <f>VLOOKUP(B83,'[1]LISTADO ATM'!$A$2:$C$820,3,0)</f>
        <v>#N/A</v>
      </c>
      <c r="B83" s="119"/>
      <c r="C83" s="119" t="e">
        <f>VLOOKUP(B83,'[1]LISTADO ATM'!$A$2:$B$820,2,0)</f>
        <v>#N/A</v>
      </c>
      <c r="D83" s="119" t="s">
        <v>2494</v>
      </c>
      <c r="E83" s="120"/>
    </row>
    <row r="84" spans="1:5" ht="18" x14ac:dyDescent="0.25">
      <c r="A84" s="106" t="e">
        <f>VLOOKUP(B84,'[1]LISTADO ATM'!$A$2:$C$820,3,0)</f>
        <v>#N/A</v>
      </c>
      <c r="B84" s="119"/>
      <c r="C84" s="119" t="e">
        <f>VLOOKUP(B84,'[1]LISTADO ATM'!$A$2:$B$820,2,0)</f>
        <v>#N/A</v>
      </c>
      <c r="D84" s="119" t="s">
        <v>2494</v>
      </c>
      <c r="E84" s="120"/>
    </row>
    <row r="85" spans="1:5" ht="18.75" thickBot="1" x14ac:dyDescent="0.3">
      <c r="A85" s="103" t="s">
        <v>2428</v>
      </c>
      <c r="B85" s="108">
        <f>COUNT(B73:B84)</f>
        <v>8</v>
      </c>
      <c r="C85" s="116"/>
      <c r="D85" s="124"/>
      <c r="E85" s="125"/>
    </row>
    <row r="86" spans="1:5" ht="15.75" thickBot="1" x14ac:dyDescent="0.3">
      <c r="E86" s="105"/>
    </row>
    <row r="87" spans="1:5" ht="18.75" thickBot="1" x14ac:dyDescent="0.3">
      <c r="A87" s="148" t="s">
        <v>2429</v>
      </c>
      <c r="B87" s="149"/>
      <c r="D87" s="105"/>
      <c r="E87" s="105"/>
    </row>
    <row r="88" spans="1:5" ht="18.75" thickBot="1" x14ac:dyDescent="0.3">
      <c r="A88" s="150">
        <f>+B69+B85</f>
        <v>24</v>
      </c>
      <c r="B88" s="151"/>
    </row>
    <row r="89" spans="1:5" ht="15.75" thickBot="1" x14ac:dyDescent="0.3">
      <c r="E89" s="105"/>
    </row>
    <row r="90" spans="1:5" ht="18.75" thickBot="1" x14ac:dyDescent="0.3">
      <c r="A90" s="145" t="s">
        <v>2431</v>
      </c>
      <c r="B90" s="146"/>
      <c r="C90" s="146"/>
      <c r="D90" s="146"/>
      <c r="E90" s="147"/>
    </row>
    <row r="91" spans="1:5" ht="18" x14ac:dyDescent="0.25">
      <c r="A91" s="109" t="s">
        <v>15</v>
      </c>
      <c r="B91" s="109" t="s">
        <v>2426</v>
      </c>
      <c r="C91" s="104" t="s">
        <v>46</v>
      </c>
      <c r="D91" s="152" t="s">
        <v>2432</v>
      </c>
      <c r="E91" s="153"/>
    </row>
    <row r="92" spans="1:5" ht="18" x14ac:dyDescent="0.25">
      <c r="A92" s="119" t="str">
        <f>VLOOKUP(B92,'[1]LISTADO ATM'!$A$2:$C$820,3,0)</f>
        <v>SUR</v>
      </c>
      <c r="B92" s="119">
        <v>733</v>
      </c>
      <c r="C92" s="119" t="str">
        <f>VLOOKUP(B92,'[1]LISTADO ATM'!$A$2:$B$820,2,0)</f>
        <v xml:space="preserve">ATM Zona Franca Perdenales </v>
      </c>
      <c r="D92" s="131" t="s">
        <v>2498</v>
      </c>
      <c r="E92" s="132"/>
    </row>
    <row r="93" spans="1:5" ht="18" x14ac:dyDescent="0.25">
      <c r="A93" s="119" t="str">
        <f>VLOOKUP(B93,'[1]LISTADO ATM'!$A$2:$C$820,3,0)</f>
        <v>ESTE</v>
      </c>
      <c r="B93" s="119">
        <v>353</v>
      </c>
      <c r="C93" s="119" t="str">
        <f>VLOOKUP(B93,'[1]LISTADO ATM'!$A$2:$B$820,2,0)</f>
        <v xml:space="preserve">ATM Estación Boulevard Juan Dolio </v>
      </c>
      <c r="D93" s="131" t="s">
        <v>2498</v>
      </c>
      <c r="E93" s="132"/>
    </row>
    <row r="94" spans="1:5" ht="18" x14ac:dyDescent="0.25">
      <c r="A94" s="119" t="str">
        <f>VLOOKUP(B94,'[1]LISTADO ATM'!$A$2:$C$820,3,0)</f>
        <v>DISTRITO NACIONAL</v>
      </c>
      <c r="B94" s="119">
        <v>515</v>
      </c>
      <c r="C94" s="119" t="str">
        <f>VLOOKUP(B94,'[1]LISTADO ATM'!$A$2:$B$820,2,0)</f>
        <v xml:space="preserve">ATM Oficina Agora Mall I </v>
      </c>
      <c r="D94" s="131" t="s">
        <v>2498</v>
      </c>
      <c r="E94" s="132"/>
    </row>
    <row r="95" spans="1:5" ht="18" x14ac:dyDescent="0.25">
      <c r="A95" s="119" t="str">
        <f>VLOOKUP(B95,'[1]LISTADO ATM'!$A$2:$C$820,3,0)</f>
        <v>DISTRITO NACIONAL</v>
      </c>
      <c r="B95" s="119">
        <v>35</v>
      </c>
      <c r="C95" s="119" t="str">
        <f>VLOOKUP(B95,'[1]LISTADO ATM'!$A$2:$B$820,2,0)</f>
        <v xml:space="preserve">ATM Dirección General de Aduanas I </v>
      </c>
      <c r="D95" s="131" t="s">
        <v>2515</v>
      </c>
      <c r="E95" s="132"/>
    </row>
    <row r="96" spans="1:5" ht="18" x14ac:dyDescent="0.25">
      <c r="A96" s="119" t="str">
        <f>VLOOKUP(B96,'[1]LISTADO ATM'!$A$2:$C$820,3,0)</f>
        <v>DISTRITO NACIONAL</v>
      </c>
      <c r="B96" s="119">
        <v>96</v>
      </c>
      <c r="C96" s="119" t="str">
        <f>VLOOKUP(B96,'[1]LISTADO ATM'!$A$2:$B$820,2,0)</f>
        <v>ATM S/M Caribe Av. Charles de Gaulle</v>
      </c>
      <c r="D96" s="131" t="s">
        <v>2515</v>
      </c>
      <c r="E96" s="132"/>
    </row>
    <row r="97" spans="1:5" ht="18" x14ac:dyDescent="0.25">
      <c r="A97" s="119" t="str">
        <f>VLOOKUP(B97,'[1]LISTADO ATM'!$A$2:$C$820,3,0)</f>
        <v>NORTE</v>
      </c>
      <c r="B97" s="119">
        <v>808</v>
      </c>
      <c r="C97" s="119" t="str">
        <f>VLOOKUP(B97,'[1]LISTADO ATM'!$A$2:$B$820,2,0)</f>
        <v xml:space="preserve">ATM Oficina Castillo </v>
      </c>
      <c r="D97" s="131" t="s">
        <v>2498</v>
      </c>
      <c r="E97" s="132"/>
    </row>
    <row r="98" spans="1:5" ht="18" x14ac:dyDescent="0.25">
      <c r="A98" s="119" t="str">
        <f>VLOOKUP(B98,'[1]LISTADO ATM'!$A$2:$C$820,3,0)</f>
        <v>DISTRITO NACIONAL</v>
      </c>
      <c r="B98" s="119">
        <v>152</v>
      </c>
      <c r="C98" s="119" t="str">
        <f>VLOOKUP(B98,'[1]LISTADO ATM'!$A$2:$B$820,2,0)</f>
        <v xml:space="preserve">ATM Kiosco Megacentro II </v>
      </c>
      <c r="D98" s="131" t="s">
        <v>2498</v>
      </c>
      <c r="E98" s="132"/>
    </row>
    <row r="99" spans="1:5" ht="18" x14ac:dyDescent="0.25">
      <c r="A99" s="119" t="str">
        <f>VLOOKUP(B99,'[1]LISTADO ATM'!$A$2:$C$820,3,0)</f>
        <v>NORTE</v>
      </c>
      <c r="B99" s="119">
        <v>119</v>
      </c>
      <c r="C99" s="119" t="str">
        <f>VLOOKUP(B99,'[1]LISTADO ATM'!$A$2:$B$820,2,0)</f>
        <v>ATM Oficina La Barranquita</v>
      </c>
      <c r="D99" s="131" t="s">
        <v>2498</v>
      </c>
      <c r="E99" s="132"/>
    </row>
    <row r="100" spans="1:5" ht="18" x14ac:dyDescent="0.25">
      <c r="A100" s="119" t="e">
        <f>VLOOKUP(B100,'[1]LISTADO ATM'!$A$2:$C$820,3,0)</f>
        <v>#N/A</v>
      </c>
      <c r="B100" s="119"/>
      <c r="C100" s="119" t="e">
        <f>VLOOKUP(B100,'[1]LISTADO ATM'!$A$2:$B$820,2,0)</f>
        <v>#N/A</v>
      </c>
      <c r="D100" s="131"/>
      <c r="E100" s="132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31"/>
      <c r="E101" s="132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31"/>
      <c r="E102" s="132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31"/>
      <c r="E103" s="132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31"/>
      <c r="E104" s="132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31"/>
      <c r="E105" s="132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31"/>
      <c r="E106" s="132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31"/>
      <c r="E107" s="132"/>
    </row>
    <row r="108" spans="1:5" ht="18.75" thickBot="1" x14ac:dyDescent="0.3">
      <c r="A108" s="103" t="s">
        <v>2428</v>
      </c>
      <c r="B108" s="108">
        <f>COUNT(B92:B107)</f>
        <v>8</v>
      </c>
      <c r="C108" s="116"/>
      <c r="D108" s="116"/>
      <c r="E108" s="116"/>
    </row>
  </sheetData>
  <mergeCells count="26">
    <mergeCell ref="A1:E1"/>
    <mergeCell ref="A7:E7"/>
    <mergeCell ref="A2:E2"/>
    <mergeCell ref="D96:E96"/>
    <mergeCell ref="D97:E97"/>
    <mergeCell ref="C47:E47"/>
    <mergeCell ref="A49:E49"/>
    <mergeCell ref="A71:E71"/>
    <mergeCell ref="A87:B87"/>
    <mergeCell ref="A88:B88"/>
    <mergeCell ref="A90:E90"/>
    <mergeCell ref="D91:E91"/>
    <mergeCell ref="D92:E92"/>
    <mergeCell ref="D93:E93"/>
    <mergeCell ref="D94:E94"/>
    <mergeCell ref="D95:E95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</mergeCells>
  <phoneticPr fontId="47" type="noConversion"/>
  <conditionalFormatting sqref="E100:E107 E94">
    <cfRule type="duplicateValues" dxfId="92" priority="22"/>
  </conditionalFormatting>
  <conditionalFormatting sqref="E108 E1:E19 E21:E57 E69:E93">
    <cfRule type="duplicateValues" dxfId="91" priority="23"/>
  </conditionalFormatting>
  <conditionalFormatting sqref="E12">
    <cfRule type="duplicateValues" dxfId="90" priority="19"/>
  </conditionalFormatting>
  <conditionalFormatting sqref="E18">
    <cfRule type="duplicateValues" dxfId="89" priority="18"/>
  </conditionalFormatting>
  <conditionalFormatting sqref="E17">
    <cfRule type="duplicateValues" dxfId="88" priority="17"/>
  </conditionalFormatting>
  <conditionalFormatting sqref="E16">
    <cfRule type="duplicateValues" dxfId="87" priority="16"/>
  </conditionalFormatting>
  <conditionalFormatting sqref="E20">
    <cfRule type="duplicateValues" dxfId="86" priority="14"/>
  </conditionalFormatting>
  <conditionalFormatting sqref="E96">
    <cfRule type="duplicateValues" dxfId="85" priority="13"/>
  </conditionalFormatting>
  <conditionalFormatting sqref="E100:E1048576 E96 E1:E94">
    <cfRule type="duplicateValues" dxfId="84" priority="12"/>
  </conditionalFormatting>
  <conditionalFormatting sqref="B58:B68">
    <cfRule type="duplicateValues" dxfId="83" priority="24"/>
  </conditionalFormatting>
  <conditionalFormatting sqref="E58:E68">
    <cfRule type="duplicateValues" dxfId="82" priority="25"/>
  </conditionalFormatting>
  <conditionalFormatting sqref="E95">
    <cfRule type="duplicateValues" dxfId="81" priority="10"/>
  </conditionalFormatting>
  <conditionalFormatting sqref="E95">
    <cfRule type="duplicateValues" dxfId="80" priority="9"/>
  </conditionalFormatting>
  <conditionalFormatting sqref="E97">
    <cfRule type="duplicateValues" dxfId="79" priority="7"/>
  </conditionalFormatting>
  <conditionalFormatting sqref="E97">
    <cfRule type="duplicateValues" dxfId="78" priority="6"/>
  </conditionalFormatting>
  <conditionalFormatting sqref="E98">
    <cfRule type="duplicateValues" dxfId="77" priority="5"/>
  </conditionalFormatting>
  <conditionalFormatting sqref="E98">
    <cfRule type="duplicateValues" dxfId="76" priority="4"/>
  </conditionalFormatting>
  <conditionalFormatting sqref="E99">
    <cfRule type="duplicateValues" dxfId="75" priority="3"/>
  </conditionalFormatting>
  <conditionalFormatting sqref="E99">
    <cfRule type="duplicateValues" dxfId="74" priority="2"/>
  </conditionalFormatting>
  <conditionalFormatting sqref="B92:B108 B69:B71 B51:B57 B1:B49 B73:B90">
    <cfRule type="duplicateValues" dxfId="73" priority="26"/>
  </conditionalFormatting>
  <conditionalFormatting sqref="B1:B1048576">
    <cfRule type="duplicateValues" dxfId="72" priority="1"/>
  </conditionalFormatting>
  <conditionalFormatting sqref="B1:B1048576">
    <cfRule type="duplicateValues" dxfId="71" priority="119459"/>
    <cfRule type="duplicateValues" dxfId="70" priority="119460"/>
    <cfRule type="duplicateValues" dxfId="69" priority="119461"/>
    <cfRule type="duplicateValues" dxfId="68" priority="119462"/>
    <cfRule type="duplicateValues" dxfId="67" priority="119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2436</v>
      </c>
      <c r="B1" s="155"/>
      <c r="C1" s="155"/>
      <c r="D1" s="155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2446</v>
      </c>
      <c r="B25" s="155"/>
      <c r="C25" s="155"/>
      <c r="D25" s="155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160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159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118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2021-03-18T10:47:52Z</dcterms:modified>
</cp:coreProperties>
</file>