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F19" i="1"/>
  <c r="G19" i="1"/>
  <c r="H19" i="1"/>
  <c r="I19" i="1"/>
  <c r="J19" i="1"/>
  <c r="K19" i="1"/>
  <c r="F36" i="1"/>
  <c r="G36" i="1"/>
  <c r="H36" i="1"/>
  <c r="I36" i="1"/>
  <c r="J36" i="1"/>
  <c r="K36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37" i="1"/>
  <c r="G37" i="1"/>
  <c r="H37" i="1"/>
  <c r="I37" i="1"/>
  <c r="J37" i="1"/>
  <c r="K37" i="1"/>
  <c r="F26" i="1"/>
  <c r="G26" i="1"/>
  <c r="H26" i="1"/>
  <c r="I26" i="1"/>
  <c r="J26" i="1"/>
  <c r="K26" i="1"/>
  <c r="A18" i="1"/>
  <c r="A19" i="1"/>
  <c r="A36" i="1"/>
  <c r="A20" i="1"/>
  <c r="A21" i="1"/>
  <c r="A22" i="1"/>
  <c r="A23" i="1"/>
  <c r="A24" i="1"/>
  <c r="A25" i="1"/>
  <c r="A37" i="1"/>
  <c r="A26" i="1"/>
  <c r="A108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50" i="1"/>
  <c r="G50" i="1"/>
  <c r="H50" i="1"/>
  <c r="I50" i="1"/>
  <c r="J50" i="1"/>
  <c r="K50" i="1"/>
  <c r="F109" i="1"/>
  <c r="G109" i="1"/>
  <c r="H109" i="1"/>
  <c r="I109" i="1"/>
  <c r="J109" i="1"/>
  <c r="K109" i="1"/>
  <c r="F89" i="1"/>
  <c r="G89" i="1"/>
  <c r="H89" i="1"/>
  <c r="I89" i="1"/>
  <c r="J89" i="1"/>
  <c r="K89" i="1"/>
  <c r="F103" i="1"/>
  <c r="G103" i="1"/>
  <c r="H103" i="1"/>
  <c r="I103" i="1"/>
  <c r="J103" i="1"/>
  <c r="K103" i="1"/>
  <c r="F55" i="1"/>
  <c r="G55" i="1"/>
  <c r="H55" i="1"/>
  <c r="I55" i="1"/>
  <c r="J55" i="1"/>
  <c r="K55" i="1"/>
  <c r="F73" i="1"/>
  <c r="G73" i="1"/>
  <c r="H73" i="1"/>
  <c r="I73" i="1"/>
  <c r="J73" i="1"/>
  <c r="K73" i="1"/>
  <c r="F60" i="1"/>
  <c r="G60" i="1"/>
  <c r="H60" i="1"/>
  <c r="I60" i="1"/>
  <c r="J60" i="1"/>
  <c r="K60" i="1"/>
  <c r="F62" i="1"/>
  <c r="G62" i="1"/>
  <c r="H62" i="1"/>
  <c r="I62" i="1"/>
  <c r="J62" i="1"/>
  <c r="K62" i="1"/>
  <c r="F85" i="1"/>
  <c r="G85" i="1"/>
  <c r="H85" i="1"/>
  <c r="I85" i="1"/>
  <c r="J85" i="1"/>
  <c r="K85" i="1"/>
  <c r="F101" i="1"/>
  <c r="G101" i="1"/>
  <c r="H101" i="1"/>
  <c r="I101" i="1"/>
  <c r="J101" i="1"/>
  <c r="K101" i="1"/>
  <c r="F95" i="1"/>
  <c r="G95" i="1"/>
  <c r="H95" i="1"/>
  <c r="I95" i="1"/>
  <c r="J95" i="1"/>
  <c r="K95" i="1"/>
  <c r="F114" i="1"/>
  <c r="G114" i="1"/>
  <c r="H114" i="1"/>
  <c r="I114" i="1"/>
  <c r="J114" i="1"/>
  <c r="K114" i="1"/>
  <c r="A50" i="1"/>
  <c r="A109" i="1"/>
  <c r="A89" i="1"/>
  <c r="A103" i="1"/>
  <c r="A55" i="1"/>
  <c r="A73" i="1"/>
  <c r="A60" i="1"/>
  <c r="A62" i="1"/>
  <c r="A85" i="1"/>
  <c r="A101" i="1"/>
  <c r="A95" i="1"/>
  <c r="A114" i="1"/>
  <c r="B42" i="16"/>
  <c r="B60" i="16"/>
  <c r="A102" i="16"/>
  <c r="C102" i="16"/>
  <c r="A103" i="16"/>
  <c r="C103" i="16"/>
  <c r="A104" i="16"/>
  <c r="C104" i="16"/>
  <c r="A105" i="16"/>
  <c r="C105" i="16"/>
  <c r="A106" i="16"/>
  <c r="C106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33" i="16"/>
  <c r="C33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52" i="16"/>
  <c r="C52" i="16"/>
  <c r="A74" i="16"/>
  <c r="C74" i="16"/>
  <c r="A75" i="16"/>
  <c r="C75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73" i="16"/>
  <c r="C73" i="16"/>
  <c r="A98" i="16"/>
  <c r="C98" i="16"/>
  <c r="A99" i="16"/>
  <c r="C99" i="16"/>
  <c r="A100" i="16"/>
  <c r="C100" i="16"/>
  <c r="A101" i="16"/>
  <c r="C101" i="16"/>
  <c r="A107" i="16"/>
  <c r="C107" i="16"/>
  <c r="A108" i="16"/>
  <c r="C108" i="16"/>
  <c r="A109" i="16"/>
  <c r="C109" i="16"/>
  <c r="B110" i="16" l="1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A87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9" i="16"/>
  <c r="A9" i="16"/>
  <c r="F30" i="1" l="1"/>
  <c r="G30" i="1"/>
  <c r="H30" i="1"/>
  <c r="I30" i="1"/>
  <c r="J30" i="1"/>
  <c r="K30" i="1"/>
  <c r="F70" i="1"/>
  <c r="G70" i="1"/>
  <c r="H70" i="1"/>
  <c r="I70" i="1"/>
  <c r="J70" i="1"/>
  <c r="K70" i="1"/>
  <c r="F59" i="1"/>
  <c r="G59" i="1"/>
  <c r="H59" i="1"/>
  <c r="I59" i="1"/>
  <c r="J59" i="1"/>
  <c r="K59" i="1"/>
  <c r="A30" i="1"/>
  <c r="A110" i="1"/>
  <c r="A70" i="1"/>
  <c r="A59" i="1"/>
  <c r="A65" i="1" l="1"/>
  <c r="A113" i="1"/>
  <c r="A13" i="1"/>
  <c r="F65" i="1"/>
  <c r="G65" i="1"/>
  <c r="H65" i="1"/>
  <c r="I65" i="1"/>
  <c r="J65" i="1"/>
  <c r="K65" i="1"/>
  <c r="F113" i="1"/>
  <c r="G113" i="1"/>
  <c r="H113" i="1"/>
  <c r="I113" i="1"/>
  <c r="J113" i="1"/>
  <c r="K113" i="1"/>
  <c r="F13" i="1"/>
  <c r="G13" i="1"/>
  <c r="H13" i="1"/>
  <c r="I13" i="1"/>
  <c r="J13" i="1"/>
  <c r="K13" i="1"/>
  <c r="A87" i="1" l="1"/>
  <c r="A29" i="1"/>
  <c r="A35" i="1"/>
  <c r="A78" i="1"/>
  <c r="A9" i="1"/>
  <c r="A16" i="1"/>
  <c r="A5" i="1"/>
  <c r="A67" i="1"/>
  <c r="A88" i="1"/>
  <c r="A64" i="1"/>
  <c r="A12" i="1"/>
  <c r="A10" i="1"/>
  <c r="A28" i="1"/>
  <c r="A6" i="1"/>
  <c r="A74" i="1"/>
  <c r="A76" i="1"/>
  <c r="A27" i="1"/>
  <c r="A100" i="1"/>
  <c r="F87" i="1"/>
  <c r="G87" i="1"/>
  <c r="H87" i="1"/>
  <c r="I87" i="1"/>
  <c r="J87" i="1"/>
  <c r="K87" i="1"/>
  <c r="F29" i="1"/>
  <c r="G29" i="1"/>
  <c r="H29" i="1"/>
  <c r="I29" i="1"/>
  <c r="J29" i="1"/>
  <c r="K29" i="1"/>
  <c r="F35" i="1"/>
  <c r="G35" i="1"/>
  <c r="H35" i="1"/>
  <c r="I35" i="1"/>
  <c r="J35" i="1"/>
  <c r="K35" i="1"/>
  <c r="F78" i="1"/>
  <c r="G78" i="1"/>
  <c r="H78" i="1"/>
  <c r="I78" i="1"/>
  <c r="J78" i="1"/>
  <c r="K78" i="1"/>
  <c r="F9" i="1"/>
  <c r="G9" i="1"/>
  <c r="H9" i="1"/>
  <c r="I9" i="1"/>
  <c r="J9" i="1"/>
  <c r="K9" i="1"/>
  <c r="F16" i="1"/>
  <c r="G16" i="1"/>
  <c r="H16" i="1"/>
  <c r="I16" i="1"/>
  <c r="J16" i="1"/>
  <c r="K16" i="1"/>
  <c r="F5" i="1"/>
  <c r="G5" i="1"/>
  <c r="H5" i="1"/>
  <c r="I5" i="1"/>
  <c r="J5" i="1"/>
  <c r="K5" i="1"/>
  <c r="F67" i="1"/>
  <c r="G67" i="1"/>
  <c r="H67" i="1"/>
  <c r="I67" i="1"/>
  <c r="J67" i="1"/>
  <c r="K67" i="1"/>
  <c r="F88" i="1"/>
  <c r="G88" i="1"/>
  <c r="H88" i="1"/>
  <c r="I88" i="1"/>
  <c r="J88" i="1"/>
  <c r="K88" i="1"/>
  <c r="F64" i="1"/>
  <c r="G64" i="1"/>
  <c r="H64" i="1"/>
  <c r="I64" i="1"/>
  <c r="J64" i="1"/>
  <c r="K64" i="1"/>
  <c r="F12" i="1"/>
  <c r="G12" i="1"/>
  <c r="H12" i="1"/>
  <c r="I12" i="1"/>
  <c r="J12" i="1"/>
  <c r="K12" i="1"/>
  <c r="F10" i="1"/>
  <c r="G10" i="1"/>
  <c r="H10" i="1"/>
  <c r="I10" i="1"/>
  <c r="J10" i="1"/>
  <c r="K10" i="1"/>
  <c r="F28" i="1"/>
  <c r="G28" i="1"/>
  <c r="H28" i="1"/>
  <c r="I28" i="1"/>
  <c r="J28" i="1"/>
  <c r="K28" i="1"/>
  <c r="F6" i="1"/>
  <c r="G6" i="1"/>
  <c r="H6" i="1"/>
  <c r="I6" i="1"/>
  <c r="J6" i="1"/>
  <c r="K6" i="1"/>
  <c r="F74" i="1"/>
  <c r="G74" i="1"/>
  <c r="H74" i="1"/>
  <c r="I74" i="1"/>
  <c r="J74" i="1"/>
  <c r="K74" i="1"/>
  <c r="F76" i="1"/>
  <c r="G76" i="1"/>
  <c r="H76" i="1"/>
  <c r="I76" i="1"/>
  <c r="J76" i="1"/>
  <c r="K76" i="1"/>
  <c r="F27" i="1"/>
  <c r="G27" i="1"/>
  <c r="H27" i="1"/>
  <c r="I27" i="1"/>
  <c r="J27" i="1"/>
  <c r="K27" i="1"/>
  <c r="F100" i="1"/>
  <c r="G100" i="1"/>
  <c r="H100" i="1"/>
  <c r="I100" i="1"/>
  <c r="J100" i="1"/>
  <c r="K100" i="1"/>
  <c r="A96" i="1" l="1"/>
  <c r="F96" i="1"/>
  <c r="G96" i="1"/>
  <c r="H96" i="1"/>
  <c r="I96" i="1"/>
  <c r="J96" i="1"/>
  <c r="K96" i="1"/>
  <c r="F106" i="1" l="1"/>
  <c r="G106" i="1"/>
  <c r="H106" i="1"/>
  <c r="I106" i="1"/>
  <c r="J106" i="1"/>
  <c r="K106" i="1"/>
  <c r="F111" i="1"/>
  <c r="G111" i="1"/>
  <c r="H111" i="1"/>
  <c r="I111" i="1"/>
  <c r="J111" i="1"/>
  <c r="K111" i="1"/>
  <c r="F94" i="1"/>
  <c r="G94" i="1"/>
  <c r="H94" i="1"/>
  <c r="I94" i="1"/>
  <c r="J94" i="1"/>
  <c r="K94" i="1"/>
  <c r="F107" i="1"/>
  <c r="G107" i="1"/>
  <c r="H107" i="1"/>
  <c r="I107" i="1"/>
  <c r="J107" i="1"/>
  <c r="K107" i="1"/>
  <c r="A106" i="1"/>
  <c r="A111" i="1"/>
  <c r="A94" i="1"/>
  <c r="A107" i="1"/>
  <c r="F42" i="1" l="1"/>
  <c r="G42" i="1"/>
  <c r="H42" i="1"/>
  <c r="I42" i="1"/>
  <c r="J42" i="1"/>
  <c r="K42" i="1"/>
  <c r="F44" i="1"/>
  <c r="G44" i="1"/>
  <c r="H44" i="1"/>
  <c r="I44" i="1"/>
  <c r="J44" i="1"/>
  <c r="K44" i="1"/>
  <c r="F102" i="1"/>
  <c r="G102" i="1"/>
  <c r="H102" i="1"/>
  <c r="I102" i="1"/>
  <c r="J102" i="1"/>
  <c r="K102" i="1"/>
  <c r="F33" i="1"/>
  <c r="G33" i="1"/>
  <c r="H33" i="1"/>
  <c r="I33" i="1"/>
  <c r="J33" i="1"/>
  <c r="K33" i="1"/>
  <c r="A42" i="1"/>
  <c r="A44" i="1"/>
  <c r="A102" i="1"/>
  <c r="A33" i="1"/>
  <c r="A48" i="1" l="1"/>
  <c r="A47" i="1"/>
  <c r="A63" i="1"/>
  <c r="A80" i="1"/>
  <c r="A7" i="1"/>
  <c r="F48" i="1"/>
  <c r="G48" i="1"/>
  <c r="H48" i="1"/>
  <c r="I48" i="1"/>
  <c r="J48" i="1"/>
  <c r="K48" i="1"/>
  <c r="F47" i="1"/>
  <c r="G47" i="1"/>
  <c r="H47" i="1"/>
  <c r="I47" i="1"/>
  <c r="J47" i="1"/>
  <c r="K47" i="1"/>
  <c r="F63" i="1"/>
  <c r="G63" i="1"/>
  <c r="H63" i="1"/>
  <c r="I63" i="1"/>
  <c r="J63" i="1"/>
  <c r="K63" i="1"/>
  <c r="F80" i="1"/>
  <c r="G80" i="1"/>
  <c r="H80" i="1"/>
  <c r="I80" i="1"/>
  <c r="J80" i="1"/>
  <c r="K80" i="1"/>
  <c r="F7" i="1"/>
  <c r="G7" i="1"/>
  <c r="H7" i="1"/>
  <c r="I7" i="1"/>
  <c r="J7" i="1"/>
  <c r="K7" i="1"/>
  <c r="A40" i="1"/>
  <c r="A90" i="1"/>
  <c r="A104" i="1"/>
  <c r="A38" i="1"/>
  <c r="A92" i="1"/>
  <c r="A39" i="1"/>
  <c r="F39" i="1"/>
  <c r="G39" i="1"/>
  <c r="H39" i="1"/>
  <c r="I39" i="1"/>
  <c r="J39" i="1"/>
  <c r="K39" i="1"/>
  <c r="F92" i="1"/>
  <c r="G92" i="1"/>
  <c r="H92" i="1"/>
  <c r="I92" i="1"/>
  <c r="J92" i="1"/>
  <c r="K92" i="1"/>
  <c r="F38" i="1"/>
  <c r="G38" i="1"/>
  <c r="H38" i="1"/>
  <c r="I38" i="1"/>
  <c r="J38" i="1"/>
  <c r="K38" i="1"/>
  <c r="F104" i="1"/>
  <c r="G104" i="1"/>
  <c r="H104" i="1"/>
  <c r="I104" i="1"/>
  <c r="J104" i="1"/>
  <c r="K104" i="1"/>
  <c r="F90" i="1"/>
  <c r="G90" i="1"/>
  <c r="H90" i="1"/>
  <c r="I90" i="1"/>
  <c r="J90" i="1"/>
  <c r="K90" i="1"/>
  <c r="F40" i="1"/>
  <c r="G40" i="1"/>
  <c r="H40" i="1"/>
  <c r="I40" i="1"/>
  <c r="J40" i="1"/>
  <c r="K40" i="1"/>
  <c r="A41" i="1" l="1"/>
  <c r="A53" i="1"/>
  <c r="A99" i="1"/>
  <c r="A15" i="1"/>
  <c r="A54" i="1"/>
  <c r="A58" i="1"/>
  <c r="A8" i="1"/>
  <c r="A98" i="1"/>
  <c r="A49" i="1"/>
  <c r="A93" i="1"/>
  <c r="A71" i="1"/>
  <c r="A105" i="1"/>
  <c r="A14" i="1"/>
  <c r="F41" i="1"/>
  <c r="G41" i="1"/>
  <c r="H41" i="1"/>
  <c r="I41" i="1"/>
  <c r="J41" i="1"/>
  <c r="K41" i="1"/>
  <c r="F53" i="1"/>
  <c r="G53" i="1"/>
  <c r="H53" i="1"/>
  <c r="I53" i="1"/>
  <c r="J53" i="1"/>
  <c r="K53" i="1"/>
  <c r="F99" i="1"/>
  <c r="G99" i="1"/>
  <c r="H99" i="1"/>
  <c r="I99" i="1"/>
  <c r="J99" i="1"/>
  <c r="K99" i="1"/>
  <c r="F15" i="1"/>
  <c r="G15" i="1"/>
  <c r="H15" i="1"/>
  <c r="I15" i="1"/>
  <c r="J15" i="1"/>
  <c r="K15" i="1"/>
  <c r="F54" i="1"/>
  <c r="G54" i="1"/>
  <c r="H54" i="1"/>
  <c r="I54" i="1"/>
  <c r="J54" i="1"/>
  <c r="K54" i="1"/>
  <c r="F58" i="1"/>
  <c r="G58" i="1"/>
  <c r="H58" i="1"/>
  <c r="I58" i="1"/>
  <c r="J58" i="1"/>
  <c r="K58" i="1"/>
  <c r="F8" i="1"/>
  <c r="G8" i="1"/>
  <c r="H8" i="1"/>
  <c r="I8" i="1"/>
  <c r="J8" i="1"/>
  <c r="K8" i="1"/>
  <c r="F98" i="1"/>
  <c r="G98" i="1"/>
  <c r="H98" i="1"/>
  <c r="I98" i="1"/>
  <c r="J98" i="1"/>
  <c r="K98" i="1"/>
  <c r="F49" i="1"/>
  <c r="G49" i="1"/>
  <c r="H49" i="1"/>
  <c r="I49" i="1"/>
  <c r="J49" i="1"/>
  <c r="K49" i="1"/>
  <c r="F93" i="1"/>
  <c r="G93" i="1"/>
  <c r="H93" i="1"/>
  <c r="I93" i="1"/>
  <c r="J93" i="1"/>
  <c r="K93" i="1"/>
  <c r="F71" i="1"/>
  <c r="G71" i="1"/>
  <c r="H71" i="1"/>
  <c r="I71" i="1"/>
  <c r="J71" i="1"/>
  <c r="K71" i="1"/>
  <c r="F105" i="1"/>
  <c r="G105" i="1"/>
  <c r="H105" i="1"/>
  <c r="I105" i="1"/>
  <c r="J105" i="1"/>
  <c r="K105" i="1"/>
  <c r="F14" i="1"/>
  <c r="G14" i="1"/>
  <c r="H14" i="1"/>
  <c r="I14" i="1"/>
  <c r="J14" i="1"/>
  <c r="K14" i="1"/>
  <c r="A17" i="1" l="1"/>
  <c r="A51" i="1"/>
  <c r="A56" i="1"/>
  <c r="A52" i="1"/>
  <c r="A69" i="1"/>
  <c r="A61" i="1"/>
  <c r="A46" i="1"/>
  <c r="A34" i="1"/>
  <c r="F17" i="1"/>
  <c r="G17" i="1"/>
  <c r="H17" i="1"/>
  <c r="I17" i="1"/>
  <c r="J17" i="1"/>
  <c r="K17" i="1"/>
  <c r="F51" i="1"/>
  <c r="G51" i="1"/>
  <c r="H51" i="1"/>
  <c r="I51" i="1"/>
  <c r="J51" i="1"/>
  <c r="K51" i="1"/>
  <c r="F56" i="1"/>
  <c r="G56" i="1"/>
  <c r="H56" i="1"/>
  <c r="I56" i="1"/>
  <c r="J56" i="1"/>
  <c r="K56" i="1"/>
  <c r="F52" i="1"/>
  <c r="G52" i="1"/>
  <c r="H52" i="1"/>
  <c r="I52" i="1"/>
  <c r="J52" i="1"/>
  <c r="K52" i="1"/>
  <c r="F69" i="1"/>
  <c r="G69" i="1"/>
  <c r="H69" i="1"/>
  <c r="I69" i="1"/>
  <c r="J69" i="1"/>
  <c r="K69" i="1"/>
  <c r="F61" i="1"/>
  <c r="G61" i="1"/>
  <c r="H61" i="1"/>
  <c r="I61" i="1"/>
  <c r="J61" i="1"/>
  <c r="K61" i="1"/>
  <c r="F46" i="1"/>
  <c r="G46" i="1"/>
  <c r="H46" i="1"/>
  <c r="I46" i="1"/>
  <c r="J46" i="1"/>
  <c r="K46" i="1"/>
  <c r="F34" i="1"/>
  <c r="G34" i="1"/>
  <c r="H34" i="1"/>
  <c r="I34" i="1"/>
  <c r="J34" i="1"/>
  <c r="K34" i="1"/>
  <c r="A43" i="1"/>
  <c r="F43" i="1"/>
  <c r="G43" i="1"/>
  <c r="H43" i="1"/>
  <c r="I43" i="1"/>
  <c r="J43" i="1"/>
  <c r="K43" i="1"/>
  <c r="A11" i="1" l="1"/>
  <c r="A91" i="1"/>
  <c r="A81" i="1"/>
  <c r="F11" i="1"/>
  <c r="G11" i="1"/>
  <c r="H11" i="1"/>
  <c r="I11" i="1"/>
  <c r="J11" i="1"/>
  <c r="K11" i="1"/>
  <c r="F91" i="1"/>
  <c r="G91" i="1"/>
  <c r="H91" i="1"/>
  <c r="I91" i="1"/>
  <c r="J91" i="1"/>
  <c r="K91" i="1"/>
  <c r="F81" i="1"/>
  <c r="G81" i="1"/>
  <c r="H81" i="1"/>
  <c r="I81" i="1"/>
  <c r="J81" i="1"/>
  <c r="K81" i="1"/>
  <c r="A75" i="1" l="1"/>
  <c r="F75" i="1"/>
  <c r="G75" i="1"/>
  <c r="H75" i="1"/>
  <c r="I75" i="1"/>
  <c r="J75" i="1"/>
  <c r="K75" i="1"/>
  <c r="A31" i="1" l="1"/>
  <c r="F31" i="1"/>
  <c r="G31" i="1"/>
  <c r="H31" i="1"/>
  <c r="I31" i="1"/>
  <c r="J31" i="1"/>
  <c r="K31" i="1"/>
  <c r="A72" i="1"/>
  <c r="A86" i="1"/>
  <c r="A112" i="1"/>
  <c r="A83" i="1"/>
  <c r="A82" i="1"/>
  <c r="F82" i="1"/>
  <c r="G82" i="1"/>
  <c r="H82" i="1"/>
  <c r="I82" i="1"/>
  <c r="J82" i="1"/>
  <c r="K82" i="1"/>
  <c r="F83" i="1"/>
  <c r="G83" i="1"/>
  <c r="H83" i="1"/>
  <c r="I83" i="1"/>
  <c r="J83" i="1"/>
  <c r="K83" i="1"/>
  <c r="F112" i="1"/>
  <c r="G112" i="1"/>
  <c r="H112" i="1"/>
  <c r="I112" i="1"/>
  <c r="J112" i="1"/>
  <c r="K112" i="1"/>
  <c r="F86" i="1"/>
  <c r="G86" i="1"/>
  <c r="H86" i="1"/>
  <c r="I86" i="1"/>
  <c r="J86" i="1"/>
  <c r="K86" i="1"/>
  <c r="F72" i="1"/>
  <c r="G72" i="1"/>
  <c r="H72" i="1"/>
  <c r="I72" i="1"/>
  <c r="J72" i="1"/>
  <c r="K72" i="1"/>
  <c r="A32" i="1" l="1"/>
  <c r="A84" i="1"/>
  <c r="A45" i="1"/>
  <c r="A57" i="1"/>
  <c r="A97" i="1"/>
  <c r="F32" i="1"/>
  <c r="G32" i="1"/>
  <c r="H32" i="1"/>
  <c r="I32" i="1"/>
  <c r="J32" i="1"/>
  <c r="K32" i="1"/>
  <c r="F84" i="1"/>
  <c r="G84" i="1"/>
  <c r="H84" i="1"/>
  <c r="I84" i="1"/>
  <c r="J84" i="1"/>
  <c r="K84" i="1"/>
  <c r="F45" i="1"/>
  <c r="G45" i="1"/>
  <c r="H45" i="1"/>
  <c r="I45" i="1"/>
  <c r="J45" i="1"/>
  <c r="K45" i="1"/>
  <c r="F57" i="1"/>
  <c r="G57" i="1"/>
  <c r="H57" i="1"/>
  <c r="I57" i="1"/>
  <c r="J57" i="1"/>
  <c r="K57" i="1"/>
  <c r="F97" i="1"/>
  <c r="G97" i="1"/>
  <c r="H97" i="1"/>
  <c r="I97" i="1"/>
  <c r="J97" i="1"/>
  <c r="K97" i="1"/>
  <c r="F66" i="1" l="1"/>
  <c r="G66" i="1"/>
  <c r="H66" i="1"/>
  <c r="I66" i="1"/>
  <c r="J66" i="1"/>
  <c r="K66" i="1"/>
  <c r="A66" i="1" l="1"/>
  <c r="A68" i="1" l="1"/>
  <c r="F68" i="1"/>
  <c r="G68" i="1"/>
  <c r="H68" i="1"/>
  <c r="I68" i="1"/>
  <c r="J68" i="1"/>
  <c r="K68" i="1"/>
  <c r="F77" i="1" l="1"/>
  <c r="G77" i="1"/>
  <c r="H77" i="1"/>
  <c r="I77" i="1"/>
  <c r="J77" i="1"/>
  <c r="K77" i="1"/>
  <c r="A77" i="1"/>
  <c r="A79" i="1" l="1"/>
  <c r="G79" i="1"/>
  <c r="H79" i="1"/>
  <c r="I79" i="1"/>
  <c r="J79" i="1"/>
  <c r="K7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<sst xmlns="http://schemas.openxmlformats.org/spreadsheetml/2006/main" count="13484" uniqueCount="2586">
  <si>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</si>
  <si>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</si>
  <si>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</si>
  <si>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</si>
  <si>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</si>
  <si>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</si>
  <si>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</si>
  <si>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</si>
  <si>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</si>
  <si>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</si>
  <si>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</si>
  <si>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</si>
  <si>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</si>
  <si>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</si>
  <si>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</si>
  <si>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</si>
  <si>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</si>
  <si>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</si>
  <si>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</si>
  <si>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</si>
  <si>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</si>
  <si>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</si>
  <si>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</si>
  <si>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</si>
  <si>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</si>
  <si>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</si>
  <si>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</si>
  <si>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</si>
  <si>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</si>
  <si>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</si>
  <si>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</si>
  <si>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</si>
  <si>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</si>
  <si>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</si>
  <si>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</si>
  <si>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</si>
  <si>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</si>
  <si>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</si>
  <si>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</si>
  <si>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</si>
  <si>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</si>
  <si>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</si>
  <si>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</si>
  <si>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</si>
  <si>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</si>
  <si>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</si>
  <si>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</si>
  <si>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</si>
  <si>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</si>
  <si>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</si>
  <si>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</si>
  <si>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</si>
  <si>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</si>
  <si>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</si>
  <si>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</si>
  <si>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</si>
  <si>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</si>
  <si>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</si>
  <si>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</si>
  <si>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</si>
  <si>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</si>
  <si>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</si>
  <si>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</si>
  <si>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</si>
  <si>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</si>
  <si>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</si>
  <si>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</si>
  <si>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</si>
  <si>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</si>
  <si>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</si>
  <si>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</si>
  <si>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</si>
  <si>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</si>
  <si>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</si>
  <si>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</si>
  <si>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</si>
  <si>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</si>
  <si>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</si>
  <si>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</si>
  <si>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</si>
  <si>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</si>
  <si>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</si>
  <si>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</si>
  <si>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</si>
  <si>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</si>
  <si>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</si>
  <si>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</si>
  <si>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</si>
  <si>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</si>
  <si>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</si>
  <si>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</si>
  <si>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</si>
  <si>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</si>
  <si>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</si>
  <si>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</si>
  <si>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</si>
  <si>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</si>
  <si>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</si>
  <si>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</si>
  <si>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</si>
  <si>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</si>
  <si>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</si>
  <si>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</si>
  <si>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</si>
  <si>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</si>
  <si>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</si>
  <si>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</si>
  <si>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</si>
  <si>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</si>
  <si>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</si>
  <si>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</si>
  <si>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</si>
  <si>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</si>
  <si>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</si>
  <si>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</si>
  <si>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</si>
  <si>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</si>
  <si>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</si>
  <si>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</si>
  <si>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</si>
  <si>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</si>
  <si>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</si>
  <si>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</si>
  <si>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</si>
  <si>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</si>
  <si>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</si>
  <si>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</si>
  <si>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</si>
  <si>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</si>
  <si>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</si>
  <si>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</si>
  <si>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</si>
  <si>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</si>
  <si>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</si>
  <si>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</si>
  <si>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</si>
  <si>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</si>
  <si>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</si>
  <si>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</si>
  <si>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</si>
  <si>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</si>
  <si>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</si>
  <si>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</si>
  <si>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</si>
  <si>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</si>
  <si>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</si>
  <si>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</si>
  <si>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</si>
  <si>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</si>
  <si>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</si>
  <si>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</si>
  <si>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</si>
  <si>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</si>
  <si>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</si>
  <si>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</si>
  <si>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</si>
  <si>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</si>
  <si>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</si>
  <si>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</si>
  <si>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</si>
  <si>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</si>
  <si>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</si>
  <si>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</si>
  <si>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</si>
  <si>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</si>
  <si>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</si>
  <si>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</si>
  <si>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</si>
  <si>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</si>
  <si>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</si>
  <si>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</si>
  <si>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</si>
  <si>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</si>
  <si>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</si>
  <si>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</si>
  <si>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</si>
  <si>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</si>
  <si>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</si>
  <si>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</si>
  <si>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</si>
  <si>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</si>
  <si>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</si>
  <si>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</si>
  <si>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</si>
  <si>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</si>
  <si>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</si>
  <si>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</si>
  <si>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</si>
  <si>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</si>
  <si>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</si>
  <si>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</si>
  <si>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</si>
  <si>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</si>
  <si>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</si>
  <si>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</si>
  <si>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</si>
  <si>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</si>
  <si>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</si>
  <si>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</si>
  <si>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</si>
  <si>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</si>
  <si>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</si>
  <si>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</si>
  <si>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</si>
  <si>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</si>
  <si>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</si>
  <si>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</si>
  <si>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</si>
  <si>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</si>
  <si>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</si>
  <si>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</si>
  <si>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</si>
  <si>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</si>
  <si>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</si>
  <si>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</si>
  <si>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</si>
  <si>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</si>
  <si>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</si>
  <si>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</si>
  <si>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</si>
  <si>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</si>
  <si>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</si>
  <si>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</si>
  <si>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</si>
  <si>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</si>
  <si>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</si>
  <si>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</si>
  <si>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</si>
  <si>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</si>
  <si>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</si>
  <si>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</si>
  <si>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</si>
  <si>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</si>
  <si>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</si>
  <si>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</si>
  <si>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</si>
  <si>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</si>
  <si>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</si>
  <si>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</si>
  <si>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</si>
  <si>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</si>
  <si>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</si>
  <si>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</si>
  <si>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</si>
  <si>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</si>
  <si>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</si>
  <si>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</si>
  <si>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</si>
  <si>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</si>
  <si>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</si>
  <si>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</si>
  <si>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</si>
  <si>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</si>
  <si>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</si>
  <si>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</si>
  <si>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</si>
  <si>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</si>
  <si>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</si>
  <si>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</si>
  <si>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</si>
  <si>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</si>
  <si>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</si>
  <si>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</si>
  <si>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</si>
  <si>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</si>
  <si>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</si>
  <si>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</si>
  <si>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</si>
  <si>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</si>
  <si>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</si>
  <si>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</si>
  <si>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</si>
  <si>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</si>
  <si>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</si>
  <si>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</si>
  <si>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</si>
  <si>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</si>
  <si>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</si>
  <si>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</si>
  <si>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</si>
  <si>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</si>
  <si>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</si>
  <si>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</si>
  <si>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</si>
  <si>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</si>
  <si>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</si>
  <si>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</si>
  <si>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</si>
  <si>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</si>
  <si>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</si>
  <si>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</si>
  <si>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</si>
  <si>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</si>
  <si>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</si>
  <si>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</si>
  <si>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</si>
  <si>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</si>
  <si>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</si>
  <si>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</si>
  <si>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</si>
  <si>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</si>
  <si>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</si>
  <si>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</si>
  <si>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</si>
  <si>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</si>
  <si>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</si>
  <si>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</si>
  <si>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</si>
  <si>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</si>
  <si>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</si>
  <si>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</si>
  <si>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</si>
  <si>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</si>
  <si>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</si>
  <si>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</si>
  <si>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</si>
  <si>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</si>
  <si>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</si>
  <si>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</si>
  <si>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</si>
  <si>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</si>
  <si>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</si>
  <si>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</si>
  <si>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</si>
  <si>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</si>
  <si>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</si>
  <si>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</si>
  <si>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</si>
  <si>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</si>
  <si>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</si>
  <si>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</si>
  <si>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</si>
  <si>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</si>
  <si>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</si>
  <si>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</si>
  <si>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</si>
  <si>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</si>
  <si>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</si>
  <si>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</si>
  <si>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</si>
  <si>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</si>
  <si>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</si>
  <si>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</si>
  <si>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</si>
  <si>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</si>
  <si>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</si>
  <si>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</si>
  <si>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</si>
  <si>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</si>
  <si>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</si>
  <si>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</si>
  <si>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</si>
  <si>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</si>
  <si>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</si>
  <si>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</si>
  <si>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</si>
  <si>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</si>
  <si>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</si>
  <si>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</si>
  <si>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</si>
  <si>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</si>
  <si>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</si>
  <si>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</si>
  <si>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</si>
  <si>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</si>
  <si>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</si>
  <si>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</si>
  <si>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</si>
  <si>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</si>
  <si>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</si>
  <si>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</si>
  <si>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</si>
  <si>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</si>
  <si>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</si>
  <si>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</si>
  <si>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</si>
  <si>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</si>
  <si>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</si>
  <si>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</si>
  <si>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</si>
  <si>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</si>
  <si>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</si>
  <si>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</si>
  <si>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</si>
  <si>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</si>
  <si>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</si>
  <si>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</si>
  <si>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</si>
  <si>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</si>
  <si>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</si>
  <si>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</si>
  <si>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</si>
  <si>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</si>
  <si>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</si>
  <si>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</si>
  <si>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</si>
  <si>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</si>
  <si>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</si>
  <si>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</si>
  <si>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</si>
  <si>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</si>
  <si>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</si>
  <si>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</si>
  <si>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</si>
  <si>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</si>
  <si>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</si>
  <si>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</si>
  <si>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</si>
  <si>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</si>
  <si>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</si>
  <si>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</si>
  <si>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</si>
  <si>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</si>
  <si>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</si>
  <si>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</si>
  <si>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</si>
  <si>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</si>
  <si>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</si>
  <si>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</si>
  <si>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</si>
  <si>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</si>
  <si>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</si>
  <si>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</si>
  <si>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</si>
  <si>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</si>
  <si>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</si>
  <si>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</si>
  <si>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</si>
  <si>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</si>
  <si>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</si>
  <si>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</si>
  <si>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</si>
  <si>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</si>
  <si>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</si>
  <si>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</si>
  <si>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</si>
  <si>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</si>
  <si>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</si>
  <si>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</si>
  <si>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</si>
  <si>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</si>
  <si>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</si>
  <si>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</si>
  <si>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</si>
  <si>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</si>
  <si>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</si>
  <si>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</si>
  <si>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</si>
  <si>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</si>
  <si>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</si>
  <si>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</si>
  <si>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</si>
  <si>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</si>
  <si>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</si>
  <si>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</si>
  <si>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</si>
  <si>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</si>
  <si>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</si>
  <si>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</si>
  <si>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</si>
  <si>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</si>
  <si>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</si>
  <si>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</si>
  <si>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</si>
  <si>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</si>
  <si>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</si>
  <si>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</si>
  <si>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</si>
  <si>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</si>
  <si>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</si>
  <si>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</si>
  <si>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</si>
  <si>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</si>
  <si>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</si>
  <si>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</si>
  <si>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</si>
  <si>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</si>
  <si>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</si>
  <si>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</si>
  <si>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</si>
  <si>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</si>
  <si>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</si>
  <si>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</si>
  <si>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</si>
  <si>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</si>
  <si>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</si>
  <si>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</si>
  <si>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</si>
  <si>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</si>
  <si>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</si>
  <si>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</si>
  <si>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</si>
  <si>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</si>
  <si>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</si>
  <si>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</si>
  <si>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</si>
  <si>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</si>
  <si>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</si>
  <si>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</si>
  <si>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</si>
  <si>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</si>
  <si>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</si>
  <si>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</si>
  <si>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</si>
  <si>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</si>
  <si>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</si>
  <si>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</si>
  <si>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</si>
  <si>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</si>
  <si>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</si>
  <si>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</si>
  <si>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</si>
  <si>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</si>
  <si>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</si>
  <si>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</si>
  <si>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</si>
  <si>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</si>
  <si>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</si>
  <si>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</si>
  <si>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</si>
  <si>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</si>
  <si>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</si>
  <si>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</si>
  <si>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</si>
  <si>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</si>
  <si>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</si>
  <si>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</si>
  <si>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</si>
  <si>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</si>
  <si>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</si>
  <si>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</si>
  <si>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</si>
  <si>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</si>
  <si>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</si>
  <si>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</si>
  <si>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</si>
  <si>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</si>
  <si>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</si>
  <si>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</si>
  <si>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</si>
  <si>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</si>
  <si>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</si>
  <si>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</si>
  <si>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</si>
  <si>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</si>
  <si>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</si>
  <si>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</si>
  <si>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</si>
  <si>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</si>
  <si>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</si>
  <si>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</si>
  <si>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</si>
  <si>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</si>
  <si>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</si>
  <si>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</si>
  <si>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</si>
  <si>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</si>
  <si>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</si>
  <si>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</si>
  <si>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</si>
  <si>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</si>
  <si>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</si>
  <si>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</si>
  <si>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</si>
  <si>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</si>
  <si>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</si>
  <si>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</si>
  <si>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</si>
  <si>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</si>
  <si>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</si>
  <si>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</si>
  <si>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</si>
  <si>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</si>
  <si>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</si>
  <si>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</si>
  <si>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</si>
  <si>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</si>
  <si>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</si>
  <si>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</si>
  <si>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</si>
  <si>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</si>
  <si>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</si>
  <si>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</si>
  <si>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</si>
  <si>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</si>
  <si>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</si>
  <si>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</si>
  <si>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</si>
  <si>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</si>
  <si>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</si>
  <si>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</si>
  <si>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</si>
  <si>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</si>
  <si>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</si>
  <si>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</si>
  <si>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</si>
  <si>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</si>
  <si>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</si>
  <si>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</si>
  <si>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</si>
  <si>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</si>
  <si>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</si>
  <si>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</si>
  <si>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</si>
  <si>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</si>
  <si>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</si>
  <si>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</si>
  <si>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</si>
  <si>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</si>
  <si>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</si>
  <si>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</si>
  <si>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</si>
  <si>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</si>
  <si>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</si>
  <si>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</si>
  <si>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</si>
  <si>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</si>
  <si>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</si>
  <si>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</si>
  <si>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</si>
  <si>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</si>
  <si>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</si>
  <si>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</si>
  <si>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</si>
  <si>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</si>
  <si>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</si>
  <si>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</si>
  <si>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</si>
  <si>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</si>
  <si>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</si>
  <si>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</si>
  <si>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</si>
  <si>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</si>
  <si>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</si>
  <si>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</si>
  <si>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</si>
  <si>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</si>
  <si>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</si>
  <si>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</si>
  <si>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</si>
  <si>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</si>
  <si>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</si>
  <si>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</si>
  <si>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</si>
  <si>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</si>
  <si>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</si>
  <si>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</si>
  <si>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</si>
  <si>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</si>
  <si>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</si>
  <si>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</si>
  <si>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</si>
  <si>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</si>
  <si>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</si>
  <si>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</si>
  <si>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</si>
  <si>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</si>
  <si>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</si>
  <si>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</si>
  <si>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</si>
  <si>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</si>
  <si>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</si>
  <si>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</si>
  <si>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</si>
  <si>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</si>
  <si>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</si>
  <si>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</si>
  <si>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</si>
  <si>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</si>
  <si>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</si>
  <si>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</si>
  <si>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</si>
  <si>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</si>
  <si>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</si>
  <si>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</si>
  <si>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</si>
  <si>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</si>
  <si>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</si>
  <si>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</si>
  <si>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</si>
  <si>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</si>
  <si>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</si>
  <si>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</si>
  <si>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</si>
  <si>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</si>
  <si>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</si>
  <si>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</si>
  <si>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</si>
  <si>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</si>
  <si>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</si>
  <si>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</si>
  <si>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</si>
  <si>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</si>
  <si>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</si>
  <si>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</si>
  <si>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</si>
  <si>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</si>
  <si>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</si>
  <si>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</si>
  <si>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</si>
  <si>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</si>
  <si>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</si>
  <si>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</si>
  <si>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</si>
  <si>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</si>
  <si>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</si>
  <si>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</si>
  <si>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</si>
  <si>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</si>
  <si>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</si>
  <si>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</si>
  <si>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</si>
  <si>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</si>
  <si>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</si>
  <si>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</si>
  <si>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</si>
  <si>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</si>
  <si>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</si>
  <si>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</si>
  <si>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</si>
  <si>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</si>
  <si>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</si>
  <si>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</si>
  <si>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</si>
  <si>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</si>
  <si>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</si>
  <si>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</si>
  <si>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</si>
  <si>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</si>
  <si>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</si>
  <si>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</si>
  <si>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</si>
  <si>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</si>
  <si>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</si>
  <si>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</si>
  <si>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</si>
  <si>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</si>
  <si>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</si>
  <si>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</si>
  <si>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</si>
  <si>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</si>
  <si>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</si>
  <si>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</si>
  <si>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</si>
  <si>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</si>
  <si>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</si>
  <si>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</si>
  <si>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</si>
  <si>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</si>
  <si>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</si>
  <si>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</si>
  <si>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</si>
  <si>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</si>
  <si>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</si>
  <si>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</si>
  <si>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</si>
  <si>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</si>
  <si>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</si>
  <si>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</si>
  <si>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</si>
  <si>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</si>
  <si>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</si>
  <si>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</si>
  <si>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</si>
  <si>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</si>
  <si>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</si>
  <si>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</si>
  <si>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</si>
  <si>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</si>
  <si>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</si>
  <si>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</si>
  <si>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</si>
  <si>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</si>
  <si>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</si>
  <si>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</si>
  <si>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</si>
  <si>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</si>
  <si>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</si>
  <si>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</si>
  <si>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</si>
  <si>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</si>
  <si>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</si>
  <si>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</si>
  <si>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</si>
  <si>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</si>
  <si>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</si>
  <si>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</si>
  <si>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</si>
  <si>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</si>
  <si>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</si>
  <si>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</si>
  <si>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</si>
  <si>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</si>
  <si>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</si>
  <si>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</si>
  <si>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</si>
  <si>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</si>
  <si>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</si>
  <si>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</si>
  <si>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</si>
  <si>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</si>
  <si>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</si>
  <si>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</si>
  <si>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</si>
  <si>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</si>
  <si>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</si>
  <si>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</si>
  <si>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</si>
  <si>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</si>
  <si>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</si>
  <si>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</si>
  <si>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</si>
  <si>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</si>
  <si>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</si>
  <si>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</si>
  <si>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</si>
  <si>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</si>
  <si>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</si>
  <si>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</si>
  <si>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</si>
  <si>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</si>
  <si>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</si>
  <si>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</si>
  <si>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</si>
  <si>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</si>
  <si>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</si>
  <si>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</si>
  <si>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</si>
  <si>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</si>
  <si>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</si>
  <si>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</si>
  <si>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</si>
  <si>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</si>
  <si>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</si>
  <si>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</si>
  <si>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</si>
  <si>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</si>
  <si>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</si>
  <si>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</si>
  <si>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</si>
  <si>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</si>
  <si>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</si>
  <si>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</si>
  <si>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</si>
  <si>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</si>
  <si>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</si>
  <si>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</si>
  <si>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</si>
  <si>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</si>
  <si>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</si>
  <si>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</si>
  <si>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</si>
  <si>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</si>
  <si>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</si>
  <si>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</si>
  <si>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</si>
  <si>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</si>
  <si>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</si>
  <si>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</si>
  <si>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</si>
  <si>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</si>
  <si>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</si>
  <si>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</si>
  <si>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</si>
  <si>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</si>
  <si>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</si>
  <si>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</si>
  <si>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</si>
  <si>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</si>
  <si>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</si>
  <si>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</si>
  <si>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</si>
  <si>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</si>
  <si>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</si>
  <si>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</si>
  <si>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</si>
  <si>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</si>
  <si>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</si>
  <si>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</si>
  <si>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</si>
  <si>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</si>
  <si>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</si>
  <si>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</si>
  <si>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</si>
  <si>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</si>
  <si>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</si>
  <si>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</si>
  <si>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</si>
  <si>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</si>
  <si>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</si>
  <si>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</si>
  <si>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</si>
  <si>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</si>
  <si>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</si>
  <si>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</si>
  <si>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</si>
  <si>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</si>
  <si>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</si>
  <si>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</si>
  <si>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</si>
  <si>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</si>
  <si>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</si>
  <si>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</si>
  <si>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</si>
  <si>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</si>
  <si>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</si>
  <si>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</si>
  <si>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</si>
  <si>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</si>
  <si>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</si>
  <si>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</si>
  <si>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</si>
  <si>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</si>
  <si>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</si>
  <si>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</si>
  <si>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</si>
  <si>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</si>
  <si>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</si>
  <si>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</si>
  <si>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</si>
  <si>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</si>
  <si>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</si>
  <si>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</si>
  <si>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</si>
  <si>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</si>
  <si>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</si>
  <si>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</si>
  <si>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</si>
  <si>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</si>
  <si>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</si>
  <si>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</si>
  <si>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</si>
  <si>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</si>
  <si>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</si>
  <si>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</si>
  <si>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</si>
  <si>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</si>
  <si>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</si>
  <si>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</si>
  <si>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</si>
  <si>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</si>
  <si>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</si>
  <si>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</si>
  <si>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</si>
  <si>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</si>
  <si>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</si>
  <si>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</si>
  <si>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</si>
  <si>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</si>
  <si>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</si>
  <si>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</si>
  <si>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</si>
  <si>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</si>
  <si>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</si>
  <si>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</si>
  <si>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</si>
  <si>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</si>
  <si>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</si>
  <si>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</si>
  <si>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</si>
  <si>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</si>
  <si>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</si>
  <si>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</si>
  <si>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</si>
  <si>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</si>
  <si>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</si>
  <si>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</si>
  <si>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</si>
  <si>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</si>
  <si>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</si>
  <si>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</si>
  <si>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</si>
  <si>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</si>
  <si>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</si>
  <si>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</si>
  <si>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</si>
  <si>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</si>
  <si>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</si>
  <si>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</si>
  <si>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</si>
  <si>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</si>
  <si>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</si>
  <si>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</si>
  <si>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</si>
  <si>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</si>
  <si>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</si>
  <si>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</si>
  <si>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</si>
  <si>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</si>
  <si>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</si>
  <si>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</si>
  <si>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</si>
  <si>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</si>
  <si>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</si>
  <si>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</si>
  <si>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</si>
  <si>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</si>
  <si>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</si>
  <si>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</si>
  <si>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</si>
  <si>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</si>
  <si>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</si>
  <si>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</si>
  <si>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</si>
  <si>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</si>
  <si>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</si>
  <si>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</si>
  <si>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</si>
  <si>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</si>
  <si>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</si>
  <si>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</si>
  <si>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</si>
  <si>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</si>
  <si>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</si>
  <si>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</si>
  <si>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</si>
  <si>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</si>
  <si>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</si>
  <si>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</si>
  <si>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</si>
  <si>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</si>
  <si>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</si>
  <si>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</si>
  <si>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</si>
  <si>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</si>
  <si>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</si>
  <si>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</si>
  <si>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</si>
  <si>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</si>
  <si>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</si>
  <si>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</si>
  <si>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</si>
  <si>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</si>
  <si>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</si>
  <si>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</si>
  <si>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</si>
  <si>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</si>
  <si>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</si>
  <si>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</si>
  <si>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</si>
  <si>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</si>
  <si>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</si>
  <si>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</si>
  <si>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</si>
  <si>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</si>
  <si>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</si>
  <si>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</si>
  <si>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</si>
  <si>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</si>
  <si>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</si>
  <si>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</si>
  <si>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</si>
  <si>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</si>
  <si>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</si>
  <si>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</si>
  <si>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</si>
  <si>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</si>
  <si>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</si>
  <si>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</si>
  <si>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</si>
  <si>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</si>
  <si>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</si>
  <si>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</si>
  <si>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</si>
  <si>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</si>
  <si>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</si>
  <si>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</si>
  <si>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</si>
  <si>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</si>
  <si>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</si>
  <si>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</si>
  <si>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</si>
  <si>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</si>
  <si>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</si>
  <si>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</si>
  <si>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</si>
  <si>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</si>
  <si>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</si>
  <si>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</si>
  <si>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</si>
  <si>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</si>
  <si>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</si>
  <si>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</si>
  <si>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</si>
  <si>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</si>
  <si>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</si>
  <si>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</si>
  <si>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</si>
  <si>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</si>
  <si>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</si>
  <si>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</si>
  <si>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</si>
  <si>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</si>
  <si>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</si>
  <si>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</si>
  <si>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</si>
  <si>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</si>
  <si>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</si>
  <si>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</si>
  <si>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</si>
  <si>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</si>
  <si>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</si>
  <si>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</si>
  <si>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</si>
  <si>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</si>
  <si>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</si>
  <si>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</si>
  <si>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</si>
  <si>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</si>
  <si>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</si>
  <si>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</si>
  <si>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</si>
  <si>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</si>
  <si>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</si>
  <si>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</si>
  <si>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</si>
  <si>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</si>
  <si>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</si>
  <si>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</si>
  <si>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</si>
  <si>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</si>
  <si>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</si>
  <si>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</si>
  <si>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</si>
  <si>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</si>
  <si>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</si>
  <si>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</si>
  <si>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</si>
  <si>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</si>
  <si>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</si>
  <si>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</si>
  <si>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</si>
  <si>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</si>
  <si>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</si>
  <si>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</si>
  <si>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</si>
  <si>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</si>
  <si>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</si>
  <si>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</si>
  <si>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</si>
  <si>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</si>
  <si>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</si>
  <si>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</si>
  <si>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</si>
  <si>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</si>
  <si>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</si>
  <si>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</si>
  <si>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</si>
  <si>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</si>
  <si>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</si>
  <si>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</si>
  <si>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</si>
  <si>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</si>
  <si>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</si>
  <si>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</si>
  <si>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</si>
  <si>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</si>
  <si>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</si>
  <si>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</si>
  <si>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</si>
  <si>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</si>
  <si>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</si>
  <si>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</si>
  <si>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</si>
  <si>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</si>
  <si>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</si>
  <si>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</si>
  <si>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</si>
  <si>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</si>
  <si>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</si>
  <si>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</si>
  <si>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</si>
  <si>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</si>
  <si>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</si>
  <si>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</si>
  <si>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</si>
  <si>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</si>
  <si>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</si>
  <si>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</si>
  <si>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</si>
  <si>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</si>
  <si>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</si>
  <si>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</si>
  <si>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</si>
  <si>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</si>
  <si>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</si>
  <si>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</si>
  <si>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</si>
  <si>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</si>
  <si>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</si>
  <si>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</si>
  <si>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</si>
  <si>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</si>
  <si>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</si>
  <si>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</si>
  <si>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</si>
  <si>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</si>
  <si>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</si>
  <si>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</si>
  <si>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</si>
  <si>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</si>
  <si>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</si>
  <si>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</si>
  <si>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</si>
  <si>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</si>
  <si>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</si>
  <si>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</si>
  <si>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</si>
  <si>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</si>
  <si>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</si>
  <si>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</si>
  <si>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</si>
  <si>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</si>
  <si>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</si>
  <si>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</si>
  <si>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</si>
  <si>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</si>
  <si>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</si>
  <si>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</si>
  <si>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</si>
  <si>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</si>
  <si>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</si>
  <si>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</si>
  <si>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</si>
  <si>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</si>
  <si>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</si>
  <si>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</si>
  <si>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</si>
  <si>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</si>
  <si>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</si>
  <si>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</si>
  <si>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</si>
  <si>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</si>
  <si>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</si>
  <si>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</si>
  <si>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</si>
  <si>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</si>
  <si>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</si>
  <si>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</si>
  <si>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</si>
  <si>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</si>
  <si>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</si>
  <si>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</si>
  <si>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</si>
  <si>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</si>
  <si>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</si>
  <si>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</si>
  <si>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</si>
  <si>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</si>
  <si>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</si>
  <si>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</si>
  <si>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</si>
  <si>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</si>
  <si>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</si>
  <si>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</si>
  <si>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</si>
  <si>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</si>
  <si>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</si>
  <si>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</si>
  <si>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</si>
  <si>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</si>
  <si>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</si>
  <si>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</si>
  <si>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</si>
  <si>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</si>
  <si>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</si>
  <si>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</si>
  <si>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</si>
  <si>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</si>
  <si>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</si>
  <si>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</si>
  <si>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</si>
  <si>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</si>
  <si>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</si>
  <si>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</si>
  <si>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</si>
  <si>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</si>
  <si>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</si>
  <si>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</si>
  <si>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</si>
  <si>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</si>
  <si>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</si>
  <si>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</si>
  <si>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</si>
  <si>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</si>
  <si>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</si>
  <si>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</si>
  <si>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</si>
  <si>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</si>
  <si>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</si>
  <si>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</si>
  <si>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</si>
  <si>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</si>
  <si>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</si>
  <si>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</si>
  <si>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</si>
  <si>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</si>
  <si>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</si>
  <si>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</si>
  <si>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</si>
  <si>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</si>
  <si>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</si>
  <si>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</si>
  <si>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</si>
  <si>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</si>
  <si>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</si>
  <si>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</si>
  <si>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</si>
  <si>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</si>
  <si>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</si>
  <si>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</si>
  <si>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</si>
  <si>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</si>
  <si>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</si>
  <si>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</si>
  <si>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</si>
  <si>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</si>
  <si>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</si>
  <si>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</si>
  <si>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</si>
  <si>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</si>
  <si>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</si>
  <si>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</si>
  <si>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</si>
  <si>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</si>
  <si>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</si>
  <si>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</si>
  <si>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</si>
  <si>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</si>
  <si>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</si>
  <si>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</si>
  <si>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</si>
  <si>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</si>
  <si>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</si>
  <si>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</si>
  <si>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</si>
  <si>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</si>
  <si>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</si>
  <si>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</si>
  <si>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</si>
  <si>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</si>
  <si>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</si>
  <si>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</si>
  <si>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</si>
  <si>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</si>
  <si>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</si>
  <si>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</si>
  <si>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</si>
  <si>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</si>
  <si>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</si>
  <si>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</si>
  <si>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</si>
  <si>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</si>
  <si>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</si>
  <si>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</si>
  <si>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</si>
  <si>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</si>
  <si>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</si>
  <si>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</si>
  <si>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</si>
  <si>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</si>
  <si>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</si>
  <si>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</si>
  <si>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</si>
  <si>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</si>
  <si>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</si>
  <si>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</si>
  <si>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</si>
  <si>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</si>
  <si>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</si>
  <si>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</si>
  <si>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</si>
  <si>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</si>
  <si>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</si>
  <si>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</si>
  <si>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</si>
  <si>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</si>
  <si>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</si>
  <si>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</si>
  <si>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</si>
  <si>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</si>
  <si>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</si>
  <si>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</si>
  <si>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</si>
  <si>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</si>
  <si>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</si>
  <si>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</si>
  <si>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</si>
  <si>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</si>
  <si>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</si>
  <si>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</si>
  <si>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</si>
  <si>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</si>
  <si>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</si>
  <si>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</si>
  <si>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</si>
  <si>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</si>
  <si>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</si>
  <si>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</si>
  <si>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</si>
  <si>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</si>
  <si>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</si>
  <si>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</si>
  <si>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</si>
  <si>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</si>
  <si>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</si>
  <si>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</si>
  <si>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</si>
  <si>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</si>
  <si>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</si>
  <si>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</si>
  <si>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</si>
  <si>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</si>
  <si>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</si>
  <si>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</si>
  <si>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</si>
  <si>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</si>
  <si>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</si>
  <si>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</si>
  <si>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</si>
  <si>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</si>
  <si>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</si>
  <si>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</si>
  <si>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</si>
  <si>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</si>
  <si>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</si>
  <si>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</si>
  <si>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</si>
  <si>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</si>
  <si>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</si>
  <si>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</si>
  <si>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</si>
  <si>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</si>
  <si>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</si>
  <si>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</si>
  <si>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</si>
  <si>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</si>
  <si>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</si>
  <si>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</si>
  <si>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</si>
  <si>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</si>
  <si>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</si>
  <si>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</si>
  <si>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</si>
  <si>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</si>
  <si>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</si>
  <si>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</si>
  <si>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</si>
  <si>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</si>
  <si>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</si>
  <si>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</si>
  <si>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</si>
  <si>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</si>
  <si>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</si>
  <si>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</si>
  <si>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</si>
  <si>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</si>
  <si>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</si>
  <si>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</si>
  <si>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</si>
  <si>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</si>
  <si>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</si>
  <si>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</si>
  <si>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</si>
  <si>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</si>
  <si>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</si>
  <si>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</si>
  <si>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</si>
  <si>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</si>
  <si>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</si>
  <si>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</si>
  <si>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</si>
  <si>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</si>
  <si>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</si>
  <si>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</si>
  <si>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</si>
  <si>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</si>
  <si>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</si>
  <si>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</si>
  <si>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</si>
  <si>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</si>
  <si>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</si>
  <si>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</si>
  <si>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</si>
  <si>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</si>
  <si>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</si>
  <si>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</si>
  <si>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</si>
  <si>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</si>
  <si>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</si>
  <si>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</si>
  <si>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</si>
  <si>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</si>
  <si>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</si>
  <si>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</si>
  <si>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</si>
  <si>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</si>
  <si>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</si>
  <si>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</si>
  <si>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</si>
  <si>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</si>
  <si>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</si>
  <si>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</si>
  <si>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</si>
  <si>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</si>
  <si>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</si>
  <si>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</si>
  <si>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</si>
  <si>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</si>
  <si>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</si>
  <si>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</si>
  <si>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</si>
  <si>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</si>
  <si>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</si>
  <si>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</si>
  <si>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</si>
  <si>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</si>
  <si>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</si>
  <si>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</si>
  <si>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</si>
  <si>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</si>
  <si>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</si>
  <si>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</si>
  <si>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</si>
  <si>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</si>
  <si>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</si>
  <si>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</si>
  <si>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</si>
  <si>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</si>
  <si>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</si>
  <si>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</si>
  <si>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</si>
  <si>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</si>
  <si>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</si>
  <si>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</si>
  <si>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</si>
  <si>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</si>
  <si>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</si>
  <si>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</si>
  <si>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</si>
  <si>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</si>
  <si>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</si>
  <si>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</si>
  <si>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</si>
  <si>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</si>
  <si>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</si>
  <si>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</si>
  <si>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</si>
  <si>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</si>
  <si>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</si>
  <si>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</si>
  <si>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</si>
  <si>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</si>
  <si>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</si>
  <si>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</si>
  <si>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</si>
  <si>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</si>
  <si>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</si>
  <si>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</si>
  <si>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</si>
  <si>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</si>
  <si>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</si>
  <si>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</si>
  <si>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</si>
  <si>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</si>
  <si>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</si>
  <si>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</si>
  <si>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</si>
  <si>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</si>
  <si>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</si>
  <si>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</si>
  <si>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</si>
  <si>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</si>
  <si>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</si>
  <si>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</si>
  <si>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</si>
  <si>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</si>
  <si>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</si>
  <si>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</si>
  <si>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</si>
  <si>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</si>
  <si>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</si>
  <si>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</si>
  <si>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</si>
  <si>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</si>
  <si>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</si>
  <si>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</si>
  <si>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</si>
  <si>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</si>
  <si>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</si>
  <si>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</si>
  <si>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</si>
  <si>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</si>
  <si>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</si>
  <si>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</si>
  <si>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</si>
  <si>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</si>
  <si>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</si>
  <si>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</si>
  <si>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</si>
  <si>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</si>
  <si>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</si>
  <si>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</si>
  <si>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</si>
  <si>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</si>
  <si>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</si>
  <si>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</si>
  <si>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</si>
  <si>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</si>
  <si>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</si>
  <si>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</si>
  <si>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</si>
  <si>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</si>
  <si>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</si>
  <si>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</si>
  <si>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</si>
  <si>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</si>
  <si>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</si>
  <si>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</si>
  <si>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</si>
  <si>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</si>
  <si>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</si>
  <si>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</si>
  <si>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</si>
  <si>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</si>
  <si>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</si>
  <si>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</si>
  <si>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</si>
  <si>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</si>
  <si>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</si>
  <si>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</si>
  <si>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</si>
  <si>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</si>
  <si>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</si>
  <si>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</si>
  <si>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</si>
  <si>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</si>
  <si>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</si>
  <si>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</si>
  <si>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</si>
  <si>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</si>
  <si>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</si>
  <si>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</si>
  <si>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</si>
  <si>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</si>
  <si>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</si>
  <si>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</si>
  <si>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</si>
  <si>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</si>
  <si>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</si>
  <si>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</si>
  <si>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</si>
  <si>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</si>
  <si>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</si>
  <si>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</si>
  <si>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</si>
  <si>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</si>
  <si>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</si>
  <si>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</si>
  <si>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</si>
  <si>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</si>
  <si>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</si>
  <si>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</si>
  <si>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</si>
  <si>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</si>
  <si>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</si>
  <si>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</si>
  <si>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</si>
  <si>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</si>
  <si>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</si>
  <si>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</si>
  <si>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</si>
  <si>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</si>
  <si>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</si>
  <si>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</si>
  <si>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</si>
  <si>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</si>
  <si>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</si>
  <si>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</si>
  <si>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</si>
  <si>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</si>
  <si>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</si>
  <si>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</si>
  <si>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</si>
  <si>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</si>
  <si>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</si>
  <si>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</si>
  <si>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</si>
  <si>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</si>
  <si>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</si>
  <si>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</si>
  <si>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</si>
  <si>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</si>
  <si>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</si>
  <si>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</si>
  <si>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</si>
  <si>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</si>
  <si>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</si>
  <si>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</si>
  <si>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</si>
  <si>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</si>
  <si>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</si>
  <si>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</si>
  <si>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</si>
  <si>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</si>
  <si>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</si>
  <si>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</si>
  <si>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</si>
  <si>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</si>
  <si>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</si>
  <si>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</si>
  <si>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</si>
  <si>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</si>
  <si>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</si>
  <si>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</si>
  <si>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</si>
  <si>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</si>
  <si>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</si>
  <si>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</si>
  <si>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</si>
  <si>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</si>
  <si>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</si>
  <si>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</si>
  <si>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</si>
  <si>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</si>
  <si>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</si>
  <si>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</si>
  <si>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</si>
  <si>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</si>
  <si>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</si>
  <si>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</si>
  <si>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</si>
  <si>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</si>
  <si>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</si>
  <si>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</si>
  <si>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</si>
  <si>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</si>
  <si>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</si>
  <si>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</si>
  <si>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</si>
  <si>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</si>
  <si>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</si>
  <si>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</si>
  <si>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</si>
  <si>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</si>
  <si>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</si>
  <si>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</si>
  <si>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</si>
  <si>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</si>
  <si>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</si>
  <si>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</si>
  <si>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</si>
  <si>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</si>
  <si>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</si>
  <si>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</si>
  <si>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</si>
  <si>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</si>
  <si>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</si>
  <si>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</si>
  <si>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</si>
  <si>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</si>
  <si>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</si>
  <si>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</si>
  <si>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</si>
  <si>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</si>
  <si>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</si>
  <si>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</si>
  <si>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</si>
  <si>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</si>
  <si>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</si>
  <si>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</si>
  <si>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</si>
  <si>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</si>
  <si>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</si>
  <si>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</si>
  <si>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</si>
  <si>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</si>
  <si>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</si>
  <si>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</si>
  <si>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</si>
  <si>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</si>
  <si>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</si>
  <si>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</si>
  <si>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</si>
  <si>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</si>
  <si>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</si>
  <si>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</si>
  <si>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</si>
  <si>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</si>
  <si>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</si>
  <si>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</si>
  <si>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</si>
  <si>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</si>
  <si>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</si>
  <si>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</si>
  <si>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</si>
  <si>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</si>
  <si>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</si>
  <si>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</si>
  <si>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</si>
  <si>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</si>
  <si>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</si>
  <si>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</si>
  <si>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</si>
  <si>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</si>
  <si>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</si>
  <si>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</si>
  <si>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</si>
  <si>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</si>
  <si>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</si>
  <si>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</si>
  <si>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</si>
  <si>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</si>
  <si>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</si>
  <si>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</si>
  <si>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</si>
  <si>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</si>
  <si>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</si>
  <si>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</si>
  <si>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</si>
  <si>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</si>
  <si>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</si>
  <si>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</si>
  <si>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</si>
  <si>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</si>
  <si>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</si>
  <si>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</si>
  <si>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</si>
  <si>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</si>
  <si>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</si>
  <si>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</si>
  <si>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</si>
  <si>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</si>
  <si>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</si>
  <si>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</si>
  <si>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</si>
  <si>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</si>
  <si>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</si>
  <si>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</si>
  <si>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</si>
  <si>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</si>
  <si>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</si>
  <si>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</si>
  <si>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</si>
  <si>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</si>
  <si>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</si>
  <si>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</si>
  <si>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</si>
  <si>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</si>
  <si>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</si>
  <si>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</si>
  <si>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</si>
  <si>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</si>
  <si>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</si>
  <si>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</si>
  <si>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</si>
  <si>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</si>
  <si>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</si>
  <si>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</si>
  <si>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</si>
  <si>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</si>
  <si>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</si>
  <si>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</si>
  <si>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</si>
  <si>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</si>
  <si>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</si>
  <si>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</si>
  <si>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</si>
  <si>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</si>
  <si>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</si>
  <si>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</si>
  <si>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</si>
  <si>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</si>
  <si>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</si>
  <si>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</si>
  <si>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</si>
  <si>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</si>
  <si>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</si>
  <si>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</si>
  <si>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</si>
  <si>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</si>
  <si>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</si>
  <si>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</si>
  <si>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</si>
  <si>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</si>
  <si>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</si>
  <si>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</si>
  <si>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</si>
  <si>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</si>
  <si>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</si>
  <si>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</si>
  <si>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</si>
  <si>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</si>
  <si>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</si>
  <si>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</si>
  <si>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</si>
  <si>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</si>
  <si>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</si>
  <si>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</si>
  <si>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</si>
  <si>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</si>
  <si>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</si>
  <si>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</si>
  <si>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</si>
  <si>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</si>
  <si>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</si>
  <si>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</si>
  <si>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</si>
  <si>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</si>
  <si>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</si>
  <si>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</si>
  <si>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</si>
  <si>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</si>
  <si>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</si>
  <si>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</si>
  <si>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</si>
  <si>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</si>
  <si>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</si>
  <si>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</si>
  <si>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</si>
  <si>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</si>
  <si>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</si>
  <si>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</si>
  <si>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</si>
  <si>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</si>
  <si>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</si>
  <si>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</si>
  <si>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</si>
  <si>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</si>
  <si>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</si>
  <si>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</si>
  <si>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</si>
  <si>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</si>
  <si>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</si>
  <si>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</si>
  <si>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</si>
  <si>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</si>
  <si>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</si>
  <si>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</si>
  <si>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</si>
  <si>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</si>
  <si>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</si>
  <si>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</si>
  <si>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</si>
  <si>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</si>
  <si>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</si>
  <si>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</si>
  <si>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</si>
  <si>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</si>
  <si>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</si>
  <si>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</si>
  <si>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</si>
  <si>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</si>
  <si>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</si>
  <si>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</si>
  <si>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</si>
  <si>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</si>
  <si>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</si>
  <si>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</si>
  <si>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</si>
  <si>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</si>
  <si>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</si>
  <si>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</si>
  <si>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</si>
  <si>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</si>
  <si>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</si>
  <si>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</si>
  <si>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</si>
  <si>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</si>
  <si>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</si>
  <si>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</si>
  <si>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</si>
  <si>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</si>
  <si>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</si>
  <si>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</si>
  <si>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</si>
  <si>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</si>
  <si>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</si>
  <si>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</si>
  <si>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</si>
  <si>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</si>
  <si>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</si>
  <si>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</si>
  <si>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</si>
  <si>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</si>
  <si>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</si>
  <si>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</si>
  <si>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</si>
  <si>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</si>
  <si>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</si>
  <si>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</si>
  <si>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</si>
  <si>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</si>
  <si>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</si>
  <si>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</si>
  <si>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</si>
  <si>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</si>
  <si>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</si>
  <si>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</si>
  <si>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</si>
  <si>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</si>
  <si>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</si>
  <si>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</si>
  <si>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</si>
  <si>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</si>
  <si>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</si>
  <si>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</si>
  <si>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</si>
  <si>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</si>
  <si>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</si>
  <si>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</si>
  <si>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</si>
  <si>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</si>
  <si>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</si>
  <si>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</si>
  <si>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</si>
  <si>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</si>
  <si>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</si>
  <si>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</si>
  <si>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</si>
  <si>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</si>
  <si>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</si>
  <si>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</si>
  <si>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</si>
  <si>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</si>
  <si>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</si>
  <si>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</si>
  <si>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</si>
  <si>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</si>
  <si>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</si>
  <si>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</si>
  <si>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</si>
  <si>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</si>
  <si>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</si>
  <si>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</si>
  <si>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</si>
  <si>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</si>
  <si>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</si>
  <si>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</si>
  <si>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</si>
  <si>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</si>
  <si>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</si>
  <si>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</si>
  <si>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</si>
  <si>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</si>
  <si>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</si>
  <si>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</si>
  <si>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</si>
  <si>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</si>
  <si>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</si>
  <si>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</si>
  <si>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</si>
  <si>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</si>
  <si>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</si>
  <si>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</si>
  <si>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</si>
  <si>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</si>
  <si>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</si>
  <si>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</si>
  <si>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</si>
  <si>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</si>
  <si>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</si>
  <si>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</si>
  <si>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</si>
  <si>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</si>
  <si>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</si>
  <si>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</si>
  <si>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</si>
  <si>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</si>
  <si>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</si>
  <si>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</si>
  <si>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</si>
  <si>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</si>
  <si>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</si>
  <si>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</si>
  <si>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</si>
  <si>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</si>
  <si>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</si>
  <si>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</si>
  <si>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</si>
  <si>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</si>
  <si>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</si>
  <si>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</si>
  <si>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</si>
  <si>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</si>
  <si>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</si>
  <si>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</si>
  <si>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</si>
  <si>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</si>
  <si>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</si>
  <si>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</si>
  <si>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</si>
  <si>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</si>
  <si>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</si>
  <si>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</si>
  <si>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</si>
  <si>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</si>
  <si>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</si>
  <si>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</si>
  <si>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</si>
  <si>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</si>
  <si>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</si>
  <si>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</si>
  <si>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</si>
  <si>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</si>
  <si>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</si>
  <si>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</si>
  <si>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</si>
  <si>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</si>
  <si>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</si>
  <si>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</si>
  <si>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</si>
  <si>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</si>
  <si>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</si>
  <si>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</si>
  <si>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</si>
  <si>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</si>
  <si>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</si>
  <si>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</si>
  <si>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</si>
  <si>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</si>
  <si>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</si>
  <si>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</si>
  <si>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</si>
  <si>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</si>
  <si>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</si>
  <si>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</si>
  <si>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</si>
  <si>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</si>
  <si>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</si>
  <si>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</si>
  <si>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</si>
  <si>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</si>
  <si>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</si>
  <si>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</si>
  <si>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</si>
  <si>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</si>
  <si>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</si>
  <si>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</si>
  <si>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</si>
  <si>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</si>
  <si>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</si>
  <si>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</si>
  <si>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</si>
  <si>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</si>
  <si>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</si>
  <si>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</si>
  <si>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</si>
  <si>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</si>
  <si>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</si>
  <si>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</si>
  <si>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</si>
  <si>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</si>
  <si>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</si>
  <si>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</si>
  <si>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</si>
  <si>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</si>
  <si>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</si>
  <si>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</si>
  <si>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</si>
  <si>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</si>
  <si>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</si>
  <si>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</si>
  <si>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</si>
  <si>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</si>
  <si>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</si>
  <si>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</si>
  <si>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</si>
  <si>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</si>
  <si>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</si>
  <si>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</si>
  <si>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</si>
  <si>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</si>
  <si>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</si>
  <si>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</si>
  <si>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</si>
  <si>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</si>
  <si>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</si>
  <si>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</si>
  <si>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</si>
  <si>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</si>
  <si>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</si>
  <si>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</si>
  <si>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</si>
  <si>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</si>
  <si>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</si>
  <si>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</si>
  <si>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</si>
  <si>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</si>
  <si>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</si>
  <si>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</si>
  <si>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</si>
  <si>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</si>
  <si>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</si>
  <si>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</si>
  <si>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</si>
  <si>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</si>
  <si>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</si>
  <si>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</si>
  <si>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</si>
  <si>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</si>
  <si>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</si>
  <si>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</si>
  <si>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</si>
  <si>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</si>
  <si>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</si>
  <si>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</si>
  <si>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</si>
  <si>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</si>
  <si>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</si>
  <si>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</si>
  <si>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</si>
  <si>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</si>
  <si>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</si>
  <si>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</si>
  <si>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</si>
  <si>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</si>
  <si>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</si>
  <si>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</si>
  <si>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</si>
  <si>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</si>
  <si>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</si>
  <si>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</si>
  <si>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</si>
  <si>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</si>
  <si>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</si>
  <si>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</si>
  <si>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</si>
  <si>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</si>
  <si>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</si>
  <si>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</si>
  <si>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</si>
  <si>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</si>
  <si>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</si>
  <si>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</si>
  <si>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</si>
  <si>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</si>
  <si>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</si>
  <si>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</si>
  <si>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</si>
  <si>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</si>
  <si>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</si>
  <si>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</si>
  <si>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</si>
  <si>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</si>
  <si>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</si>
  <si>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</si>
  <si>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</si>
  <si>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</si>
  <si>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</si>
  <si>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</si>
  <si>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</si>
  <si>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</si>
  <si>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</si>
  <si>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</si>
  <si>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</si>
  <si>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</si>
  <si>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</si>
  <si>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</si>
  <si>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</si>
  <si>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</si>
  <si>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</si>
  <si>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</si>
  <si>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</si>
  <si>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</si>
  <si>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</si>
  <si>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</si>
  <si>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</si>
  <si>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</si>
  <si>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</si>
  <si>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</si>
  <si>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</si>
  <si>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</si>
  <si>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</si>
  <si>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</si>
  <si>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</si>
  <si>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</si>
  <si>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</si>
  <si>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</si>
  <si>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</si>
  <si>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</si>
  <si>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</si>
  <si>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</si>
  <si>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</si>
  <si>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</si>
  <si>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</si>
  <si>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</si>
  <si>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</si>
  <si>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</si>
  <si>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</si>
  <si>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</si>
  <si>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</si>
  <si>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</si>
  <si>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</si>
  <si>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</si>
  <si>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</si>
  <si>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</si>
  <si>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</si>
  <si>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</si>
  <si>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</si>
  <si>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</si>
  <si>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</si>
  <si>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</si>
  <si>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</si>
  <si>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</si>
  <si>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</si>
  <si>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</si>
  <si>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</si>
  <si>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</si>
  <si>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</si>
  <si>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</si>
  <si>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</si>
  <si>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</si>
  <si>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</si>
  <si>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</si>
  <si>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</si>
  <si>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</si>
  <si>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</si>
  <si>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</si>
  <si>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</si>
  <si>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</si>
  <si>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</si>
  <si>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</si>
  <si>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</si>
  <si>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</si>
  <si>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</si>
  <si>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</si>
  <si>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</si>
  <si>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</si>
  <si>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</si>
  <si>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</si>
  <si>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</si>
  <si>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</si>
  <si>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</si>
  <si>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</si>
  <si>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</si>
  <si>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</si>
  <si>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</si>
  <si>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</si>
  <si>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</si>
  <si>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</si>
  <si>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</si>
  <si>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</si>
  <si>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</si>
  <si>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</si>
  <si>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</si>
  <si>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</si>
  <si>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</si>
  <si>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</si>
  <si>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</si>
  <si>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</si>
  <si>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</si>
  <si>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</si>
  <si>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</si>
  <si>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</si>
  <si>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</si>
  <si>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</si>
  <si>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</si>
  <si>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</si>
  <si>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</si>
  <si>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</si>
  <si>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</si>
  <si>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</si>
  <si>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</si>
  <si>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</si>
  <si>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</si>
  <si>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</si>
  <si>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</si>
  <si>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</si>
  <si>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</si>
  <si>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</si>
  <si>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</si>
  <si>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</si>
  <si>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</si>
  <si>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</si>
  <si>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</si>
  <si>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</si>
  <si>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</si>
  <si>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</si>
  <si>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</si>
  <si>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</si>
  <si>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</si>
  <si>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</si>
  <si>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</si>
  <si>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</si>
  <si>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</si>
  <si>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</si>
  <si>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</si>
  <si>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</si>
  <si>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</si>
  <si>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</si>
  <si>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</si>
  <si>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</si>
  <si>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</si>
  <si>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</si>
  <si>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</si>
  <si>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</si>
  <si>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</si>
  <si>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</si>
  <si>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</si>
  <si>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</si>
  <si>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</si>
  <si>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</si>
  <si>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</si>
  <si>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</si>
  <si>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</si>
  <si>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</si>
  <si>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</si>
  <si>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</si>
  <si>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</si>
  <si>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</si>
  <si>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</si>
  <si>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</si>
  <si>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</si>
  <si>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</si>
  <si>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</si>
  <si>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</si>
  <si>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</si>
  <si>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</si>
  <si>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</si>
  <si>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</si>
  <si>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</si>
  <si>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</si>
  <si>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</si>
  <si>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</si>
  <si>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</si>
  <si>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</si>
  <si>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</si>
  <si>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</si>
  <si>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</si>
  <si>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</si>
  <si>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</si>
  <si>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</si>
  <si>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</si>
  <si>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</si>
  <si>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</si>
  <si>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</si>
  <si>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</si>
  <si>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</si>
  <si>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</si>
  <si>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</si>
  <si>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</si>
  <si>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</si>
  <si>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</si>
  <si>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</si>
  <si>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</si>
  <si>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</si>
  <si>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</si>
  <si>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</si>
  <si>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</si>
  <si>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</si>
  <si>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</si>
  <si>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</si>
  <si>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</si>
  <si>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</si>
  <si>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</si>
  <si>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</si>
  <si>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</si>
  <si>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</si>
  <si>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</si>
  <si>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</si>
  <si>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</si>
  <si>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</si>
  <si>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</si>
  <si>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</si>
  <si>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</si>
  <si>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</si>
  <si>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</si>
  <si>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</si>
  <si>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</si>
  <si>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</si>
  <si>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</si>
  <si>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</si>
  <si>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</si>
  <si>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</si>
  <si>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</si>
  <si>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</si>
  <si>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</si>
  <si>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</si>
  <si>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</si>
  <si>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</si>
  <si>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</si>
  <si>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</si>
  <si>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</si>
  <si>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</si>
  <si>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</si>
  <si>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</si>
  <si>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</si>
  <si>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</si>
  <si>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</si>
  <si>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</si>
  <si>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</si>
  <si>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</si>
  <si>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</si>
  <si>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</si>
  <si>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</si>
  <si>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</si>
  <si>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</si>
  <si>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</si>
  <si>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</si>
  <si>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</si>
  <si>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</si>
  <si>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</si>
  <si>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</si>
  <si>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DISPENSADOR </t>
  </si>
  <si>
    <t xml:space="preserve">GAVETA DE DEPOSITOS LLENA </t>
  </si>
  <si>
    <t xml:space="preserve">Gil Carrera, Santiago </t>
  </si>
  <si>
    <t>Cepeda, Ricardo Alberto</t>
  </si>
  <si>
    <t>Abastecido</t>
  </si>
  <si>
    <t>MANAGEMENT AGENT LOST</t>
  </si>
  <si>
    <t>2 Gavetas Vacias &amp; 1 Fallando</t>
  </si>
  <si>
    <t>335825557</t>
  </si>
  <si>
    <t>335825548</t>
  </si>
  <si>
    <t>335825498</t>
  </si>
  <si>
    <t>335825434</t>
  </si>
  <si>
    <t>335825585</t>
  </si>
  <si>
    <t>335825583</t>
  </si>
  <si>
    <t>335825575</t>
  </si>
  <si>
    <t>335825562</t>
  </si>
  <si>
    <t>18 Marzo de 2021</t>
  </si>
  <si>
    <t>335825614</t>
  </si>
  <si>
    <t>335825610</t>
  </si>
  <si>
    <t>335825609</t>
  </si>
  <si>
    <t>335825605</t>
  </si>
  <si>
    <t>335825604</t>
  </si>
  <si>
    <t>335825603</t>
  </si>
  <si>
    <t>335825602</t>
  </si>
  <si>
    <t>335825601</t>
  </si>
  <si>
    <t>335825600</t>
  </si>
  <si>
    <t>335825599</t>
  </si>
  <si>
    <t>335825598</t>
  </si>
  <si>
    <t>335825597</t>
  </si>
  <si>
    <t>335825596</t>
  </si>
  <si>
    <t>335825595</t>
  </si>
  <si>
    <t>335825594</t>
  </si>
  <si>
    <t>335825593</t>
  </si>
  <si>
    <t>335825592</t>
  </si>
  <si>
    <t>335825591</t>
  </si>
  <si>
    <t>GAVETA DE RECHAZO LLENA</t>
  </si>
  <si>
    <t>SIN ACTIVIDAD DE RETIRO</t>
  </si>
  <si>
    <t>335825623</t>
  </si>
  <si>
    <t>335825622</t>
  </si>
  <si>
    <t>335825621</t>
  </si>
  <si>
    <t>335825728</t>
  </si>
  <si>
    <t>335825657</t>
  </si>
  <si>
    <t>335825639</t>
  </si>
  <si>
    <t>335825635</t>
  </si>
  <si>
    <t>GAVETA DE DEPOSITO LLENA</t>
  </si>
  <si>
    <t>FUERA DE SERVICIO / SIN EFECTIVO</t>
  </si>
  <si>
    <t xml:space="preserve">FUERA DE SERVICIO / GAVETAS VACIAS + GAVETAS FALLANDO 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</si>
  <si>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</si>
  <si>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</si>
  <si>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</si>
  <si>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</si>
  <si>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</si>
  <si>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>335826107</t>
  </si>
  <si>
    <t>335826094</t>
  </si>
  <si>
    <t>335826084</t>
  </si>
  <si>
    <t>335826072</t>
  </si>
  <si>
    <t>335826035</t>
  </si>
  <si>
    <t>335825965</t>
  </si>
  <si>
    <t>335825955</t>
  </si>
  <si>
    <t>335825926</t>
  </si>
  <si>
    <t>335825899</t>
  </si>
  <si>
    <t>335825870</t>
  </si>
  <si>
    <t>335825851</t>
  </si>
  <si>
    <t>335825831</t>
  </si>
  <si>
    <t>335825778</t>
  </si>
  <si>
    <t>335826116</t>
  </si>
  <si>
    <t>335826112</t>
  </si>
  <si>
    <t>335826058</t>
  </si>
  <si>
    <t>335826051</t>
  </si>
  <si>
    <t>335826044</t>
  </si>
  <si>
    <t>335826026</t>
  </si>
  <si>
    <t>335826023</t>
  </si>
  <si>
    <t>335826016</t>
  </si>
  <si>
    <t>335825998</t>
  </si>
  <si>
    <t>335825954</t>
  </si>
  <si>
    <t>335825720</t>
  </si>
  <si>
    <t>Closed</t>
  </si>
  <si>
    <t>Moreta, Christian Aury</t>
  </si>
  <si>
    <t>Peguero Solano, Victor Manuel</t>
  </si>
  <si>
    <t>ENVIO DE CARGA</t>
  </si>
  <si>
    <t>LECTOR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</si>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</sst>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4"/>
  <sheetViews>
    <sheetView zoomScale="80" zoomScaleNormal="80" workbookViewId="0">
      <pane ySplit="4" topLeftCell="A65" activePane="bottomLeft" state="frozen"/>
      <selection pane="bottomLeft" activeCell="L83" sqref="L83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hidden="1" customWidth="1"/>
    <col min="4" max="4" width="29.42578125" style="91" hidden="1" customWidth="1"/>
    <col min="5" max="5" width="12.28515625" style="87" bestFit="1" customWidth="1"/>
    <col min="6" max="6" width="11.7109375" style="48" hidden="1" customWidth="1"/>
    <col min="7" max="7" width="59.42578125" style="48" hidden="1" customWidth="1"/>
    <col min="8" max="11" width="7" style="48" hidden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3" style="123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NORTE</v>
      </c>
      <c r="B5" s="107" t="s">
        <v>2526</v>
      </c>
      <c r="C5" s="94">
        <v>44273.040138888886</v>
      </c>
      <c r="D5" s="93" t="s">
        <v>2190</v>
      </c>
      <c r="E5" s="102">
        <v>88</v>
      </c>
      <c r="F5" s="93" t="str">
        <f>VLOOKUP(E5,VIP!$A$2:$O12037,2,0)</f>
        <v>DRBR088</v>
      </c>
      <c r="G5" s="93" t="str">
        <f>VLOOKUP(E5,'LISTADO ATM'!$A$2:$B$900,2,0)</f>
        <v xml:space="preserve">ATM S/M La Fuente (Santiago) </v>
      </c>
      <c r="H5" s="93" t="str">
        <f>VLOOKUP(E5,VIP!$A$2:$O16958,7,FALSE)</f>
        <v>Si</v>
      </c>
      <c r="I5" s="93" t="str">
        <f>VLOOKUP(E5,VIP!$A$2:$O8923,8,FALSE)</f>
        <v>Si</v>
      </c>
      <c r="J5" s="93" t="str">
        <f>VLOOKUP(E5,VIP!$A$2:$O8873,8,FALSE)</f>
        <v>Si</v>
      </c>
      <c r="K5" s="93" t="str">
        <f>VLOOKUP(E5,VIP!$A$2:$O12447,6,0)</f>
        <v>NO</v>
      </c>
      <c r="L5" s="95" t="s">
        <v>2228</v>
      </c>
      <c r="M5" s="169" t="s">
        <v>2554</v>
      </c>
      <c r="N5" s="96" t="s">
        <v>2475</v>
      </c>
      <c r="O5" s="93" t="s">
        <v>2492</v>
      </c>
      <c r="P5" s="117"/>
      <c r="Q5" s="168">
        <v>44273.461574074077</v>
      </c>
    </row>
    <row r="6" spans="1:18" ht="18" x14ac:dyDescent="0.25">
      <c r="A6" s="93" t="str">
        <f>VLOOKUP(E6,'LISTADO ATM'!$A$2:$C$901,3,0)</f>
        <v>ESTE</v>
      </c>
      <c r="B6" s="107" t="s">
        <v>2533</v>
      </c>
      <c r="C6" s="94">
        <v>44273.034756944442</v>
      </c>
      <c r="D6" s="93" t="s">
        <v>2189</v>
      </c>
      <c r="E6" s="102">
        <v>111</v>
      </c>
      <c r="F6" s="93" t="str">
        <f>VLOOKUP(E6,VIP!$A$2:$O12044,2,0)</f>
        <v>DRBR111</v>
      </c>
      <c r="G6" s="93" t="str">
        <f>VLOOKUP(E6,'LISTADO ATM'!$A$2:$B$900,2,0)</f>
        <v xml:space="preserve">ATM Oficina San Pedro </v>
      </c>
      <c r="H6" s="93" t="str">
        <f>VLOOKUP(E6,VIP!$A$2:$O16965,7,FALSE)</f>
        <v>Si</v>
      </c>
      <c r="I6" s="93" t="str">
        <f>VLOOKUP(E6,VIP!$A$2:$O8930,8,FALSE)</f>
        <v>Si</v>
      </c>
      <c r="J6" s="93" t="str">
        <f>VLOOKUP(E6,VIP!$A$2:$O8880,8,FALSE)</f>
        <v>Si</v>
      </c>
      <c r="K6" s="93" t="str">
        <f>VLOOKUP(E6,VIP!$A$2:$O12454,6,0)</f>
        <v>SI</v>
      </c>
      <c r="L6" s="95" t="s">
        <v>2228</v>
      </c>
      <c r="M6" s="169" t="s">
        <v>2554</v>
      </c>
      <c r="N6" s="96" t="s">
        <v>2475</v>
      </c>
      <c r="O6" s="93" t="s">
        <v>2477</v>
      </c>
      <c r="P6" s="117"/>
      <c r="Q6" s="168">
        <v>44273.461574074077</v>
      </c>
    </row>
    <row r="7" spans="1:18" ht="18" x14ac:dyDescent="0.25">
      <c r="A7" s="93" t="str">
        <f>VLOOKUP(E7,'LISTADO ATM'!$A$2:$C$901,3,0)</f>
        <v>ESTE</v>
      </c>
      <c r="B7" s="107">
        <v>335825272</v>
      </c>
      <c r="C7" s="94">
        <v>44272.645428240743</v>
      </c>
      <c r="D7" s="93" t="s">
        <v>2189</v>
      </c>
      <c r="E7" s="102">
        <v>222</v>
      </c>
      <c r="F7" s="93" t="str">
        <f>VLOOKUP(E7,VIP!$A$2:$O12035,2,0)</f>
        <v>DRBR222</v>
      </c>
      <c r="G7" s="93" t="str">
        <f>VLOOKUP(E7,'LISTADO ATM'!$A$2:$B$900,2,0)</f>
        <v xml:space="preserve">ATM UNP Dominicus (La Romana) </v>
      </c>
      <c r="H7" s="93" t="str">
        <f>VLOOKUP(E7,VIP!$A$2:$O16956,7,FALSE)</f>
        <v>Si</v>
      </c>
      <c r="I7" s="93" t="str">
        <f>VLOOKUP(E7,VIP!$A$2:$O8921,8,FALSE)</f>
        <v>Si</v>
      </c>
      <c r="J7" s="93" t="str">
        <f>VLOOKUP(E7,VIP!$A$2:$O8871,8,FALSE)</f>
        <v>Si</v>
      </c>
      <c r="K7" s="93" t="str">
        <f>VLOOKUP(E7,VIP!$A$2:$O12445,6,0)</f>
        <v>NO</v>
      </c>
      <c r="L7" s="95" t="s">
        <v>2228</v>
      </c>
      <c r="M7" s="169" t="s">
        <v>2554</v>
      </c>
      <c r="N7" s="96" t="s">
        <v>2475</v>
      </c>
      <c r="O7" s="93" t="s">
        <v>2477</v>
      </c>
      <c r="P7" s="117"/>
      <c r="Q7" s="168">
        <v>44273.461574074077</v>
      </c>
    </row>
    <row r="8" spans="1:18" ht="18" x14ac:dyDescent="0.25">
      <c r="A8" s="93" t="str">
        <f>VLOOKUP(E8,'LISTADO ATM'!$A$2:$C$901,3,0)</f>
        <v>NORTE</v>
      </c>
      <c r="B8" s="107">
        <v>335825150</v>
      </c>
      <c r="C8" s="94">
        <v>44272.604571759257</v>
      </c>
      <c r="D8" s="93" t="s">
        <v>2190</v>
      </c>
      <c r="E8" s="102">
        <v>257</v>
      </c>
      <c r="F8" s="93" t="str">
        <f>VLOOKUP(E8,VIP!$A$2:$O12006,2,0)</f>
        <v>DRBR257</v>
      </c>
      <c r="G8" s="93" t="str">
        <f>VLOOKUP(E8,'LISTADO ATM'!$A$2:$B$900,2,0)</f>
        <v xml:space="preserve">ATM S/M Pola (Santiago) </v>
      </c>
      <c r="H8" s="93" t="str">
        <f>VLOOKUP(E8,VIP!$A$2:$O16927,7,FALSE)</f>
        <v>Si</v>
      </c>
      <c r="I8" s="93" t="str">
        <f>VLOOKUP(E8,VIP!$A$2:$O8892,8,FALSE)</f>
        <v>Si</v>
      </c>
      <c r="J8" s="93" t="str">
        <f>VLOOKUP(E8,VIP!$A$2:$O8842,8,FALSE)</f>
        <v>Si</v>
      </c>
      <c r="K8" s="93" t="str">
        <f>VLOOKUP(E8,VIP!$A$2:$O12416,6,0)</f>
        <v>NO</v>
      </c>
      <c r="L8" s="95" t="s">
        <v>2228</v>
      </c>
      <c r="M8" s="169" t="s">
        <v>2554</v>
      </c>
      <c r="N8" s="96" t="s">
        <v>2475</v>
      </c>
      <c r="O8" s="93" t="s">
        <v>2492</v>
      </c>
      <c r="P8" s="117"/>
      <c r="Q8" s="168">
        <v>44273.461574074077</v>
      </c>
    </row>
    <row r="9" spans="1:18" ht="18" x14ac:dyDescent="0.25">
      <c r="A9" s="93" t="str">
        <f>VLOOKUP(E9,'LISTADO ATM'!$A$2:$C$901,3,0)</f>
        <v>NORTE</v>
      </c>
      <c r="B9" s="107" t="s">
        <v>2524</v>
      </c>
      <c r="C9" s="94">
        <v>44273.041400462964</v>
      </c>
      <c r="D9" s="93" t="s">
        <v>2190</v>
      </c>
      <c r="E9" s="102">
        <v>304</v>
      </c>
      <c r="F9" s="93" t="str">
        <f>VLOOKUP(E9,VIP!$A$2:$O12035,2,0)</f>
        <v>DRBR304</v>
      </c>
      <c r="G9" s="93" t="str">
        <f>VLOOKUP(E9,'LISTADO ATM'!$A$2:$B$900,2,0)</f>
        <v xml:space="preserve">ATM Multicentro La Sirena Estrella Sadhala </v>
      </c>
      <c r="H9" s="93" t="str">
        <f>VLOOKUP(E9,VIP!$A$2:$O16956,7,FALSE)</f>
        <v>Si</v>
      </c>
      <c r="I9" s="93" t="str">
        <f>VLOOKUP(E9,VIP!$A$2:$O8921,8,FALSE)</f>
        <v>Si</v>
      </c>
      <c r="J9" s="93" t="str">
        <f>VLOOKUP(E9,VIP!$A$2:$O8871,8,FALSE)</f>
        <v>Si</v>
      </c>
      <c r="K9" s="93" t="str">
        <f>VLOOKUP(E9,VIP!$A$2:$O12445,6,0)</f>
        <v>NO</v>
      </c>
      <c r="L9" s="95" t="s">
        <v>2228</v>
      </c>
      <c r="M9" s="169" t="s">
        <v>2554</v>
      </c>
      <c r="N9" s="96" t="s">
        <v>2475</v>
      </c>
      <c r="O9" s="93" t="s">
        <v>2492</v>
      </c>
      <c r="P9" s="117"/>
      <c r="Q9" s="168">
        <v>44273.461574074077</v>
      </c>
    </row>
    <row r="10" spans="1:18" ht="18" x14ac:dyDescent="0.25">
      <c r="A10" s="93" t="str">
        <f>VLOOKUP(E10,'LISTADO ATM'!$A$2:$C$901,3,0)</f>
        <v>DISTRITO NACIONAL</v>
      </c>
      <c r="B10" s="107" t="s">
        <v>2531</v>
      </c>
      <c r="C10" s="94">
        <v>44273.03570601852</v>
      </c>
      <c r="D10" s="93" t="s">
        <v>2189</v>
      </c>
      <c r="E10" s="102">
        <v>321</v>
      </c>
      <c r="F10" s="93" t="str">
        <f>VLOOKUP(E10,VIP!$A$2:$O12042,2,0)</f>
        <v>DRBR321</v>
      </c>
      <c r="G10" s="93" t="str">
        <f>VLOOKUP(E10,'LISTADO ATM'!$A$2:$B$900,2,0)</f>
        <v xml:space="preserve">ATM Oficina Jiménez Moya I </v>
      </c>
      <c r="H10" s="93" t="str">
        <f>VLOOKUP(E10,VIP!$A$2:$O16963,7,FALSE)</f>
        <v>Si</v>
      </c>
      <c r="I10" s="93" t="str">
        <f>VLOOKUP(E10,VIP!$A$2:$O8928,8,FALSE)</f>
        <v>Si</v>
      </c>
      <c r="J10" s="93" t="str">
        <f>VLOOKUP(E10,VIP!$A$2:$O8878,8,FALSE)</f>
        <v>Si</v>
      </c>
      <c r="K10" s="93" t="str">
        <f>VLOOKUP(E10,VIP!$A$2:$O12452,6,0)</f>
        <v>NO</v>
      </c>
      <c r="L10" s="95" t="s">
        <v>2228</v>
      </c>
      <c r="M10" s="169" t="s">
        <v>2554</v>
      </c>
      <c r="N10" s="96" t="s">
        <v>2475</v>
      </c>
      <c r="O10" s="93" t="s">
        <v>2477</v>
      </c>
      <c r="P10" s="117"/>
      <c r="Q10" s="168">
        <v>44273.461574074077</v>
      </c>
    </row>
    <row r="11" spans="1:18" ht="18" x14ac:dyDescent="0.25">
      <c r="A11" s="93" t="str">
        <f>VLOOKUP(E11,'LISTADO ATM'!$A$2:$C$901,3,0)</f>
        <v>DISTRITO NACIONAL</v>
      </c>
      <c r="B11" s="107">
        <v>335824418</v>
      </c>
      <c r="C11" s="94">
        <v>44272.377025462964</v>
      </c>
      <c r="D11" s="93" t="s">
        <v>2189</v>
      </c>
      <c r="E11" s="102">
        <v>415</v>
      </c>
      <c r="F11" s="93" t="str">
        <f>VLOOKUP(E11,VIP!$A$2:$O12001,2,0)</f>
        <v>DRBR415</v>
      </c>
      <c r="G11" s="93" t="str">
        <f>VLOOKUP(E11,'LISTADO ATM'!$A$2:$B$900,2,0)</f>
        <v xml:space="preserve">ATM Autobanco San Martín I </v>
      </c>
      <c r="H11" s="93" t="str">
        <f>VLOOKUP(E11,VIP!$A$2:$O16922,7,FALSE)</f>
        <v>Si</v>
      </c>
      <c r="I11" s="93" t="str">
        <f>VLOOKUP(E11,VIP!$A$2:$O8887,8,FALSE)</f>
        <v>Si</v>
      </c>
      <c r="J11" s="93" t="str">
        <f>VLOOKUP(E11,VIP!$A$2:$O8837,8,FALSE)</f>
        <v>Si</v>
      </c>
      <c r="K11" s="93" t="str">
        <f>VLOOKUP(E11,VIP!$A$2:$O12411,6,0)</f>
        <v>NO</v>
      </c>
      <c r="L11" s="95" t="s">
        <v>2228</v>
      </c>
      <c r="M11" s="169" t="s">
        <v>2554</v>
      </c>
      <c r="N11" s="96" t="s">
        <v>2475</v>
      </c>
      <c r="O11" s="93" t="s">
        <v>2477</v>
      </c>
      <c r="P11" s="117"/>
      <c r="Q11" s="168">
        <v>44273.460127314815</v>
      </c>
    </row>
    <row r="12" spans="1:18" ht="18" x14ac:dyDescent="0.25">
      <c r="A12" s="93" t="str">
        <f>VLOOKUP(E12,'LISTADO ATM'!$A$2:$C$901,3,0)</f>
        <v>NORTE</v>
      </c>
      <c r="B12" s="107" t="s">
        <v>2530</v>
      </c>
      <c r="C12" s="94">
        <v>44273.036724537036</v>
      </c>
      <c r="D12" s="93" t="s">
        <v>2190</v>
      </c>
      <c r="E12" s="102">
        <v>482</v>
      </c>
      <c r="F12" s="93" t="str">
        <f>VLOOKUP(E12,VIP!$A$2:$O12041,2,0)</f>
        <v>DRBR482</v>
      </c>
      <c r="G12" s="93" t="str">
        <f>VLOOKUP(E12,'LISTADO ATM'!$A$2:$B$900,2,0)</f>
        <v xml:space="preserve">ATM Centro de Caja Plaza Lama (Santiago) </v>
      </c>
      <c r="H12" s="93" t="str">
        <f>VLOOKUP(E12,VIP!$A$2:$O16962,7,FALSE)</f>
        <v>Si</v>
      </c>
      <c r="I12" s="93" t="str">
        <f>VLOOKUP(E12,VIP!$A$2:$O8927,8,FALSE)</f>
        <v>Si</v>
      </c>
      <c r="J12" s="93" t="str">
        <f>VLOOKUP(E12,VIP!$A$2:$O8877,8,FALSE)</f>
        <v>Si</v>
      </c>
      <c r="K12" s="93" t="str">
        <f>VLOOKUP(E12,VIP!$A$2:$O12451,6,0)</f>
        <v>NO</v>
      </c>
      <c r="L12" s="95" t="s">
        <v>2228</v>
      </c>
      <c r="M12" s="169" t="s">
        <v>2554</v>
      </c>
      <c r="N12" s="96" t="s">
        <v>2475</v>
      </c>
      <c r="O12" s="93" t="s">
        <v>2492</v>
      </c>
      <c r="P12" s="117"/>
      <c r="Q12" s="168">
        <v>44273.461574074077</v>
      </c>
    </row>
    <row r="13" spans="1:18" ht="18" x14ac:dyDescent="0.25">
      <c r="A13" s="93" t="str">
        <f>VLOOKUP(E13,'LISTADO ATM'!$A$2:$C$901,3,0)</f>
        <v>DISTRITO NACIONAL</v>
      </c>
      <c r="B13" s="107" t="s">
        <v>2542</v>
      </c>
      <c r="C13" s="94">
        <v>44273.26363425926</v>
      </c>
      <c r="D13" s="93" t="s">
        <v>2189</v>
      </c>
      <c r="E13" s="102">
        <v>585</v>
      </c>
      <c r="F13" s="93" t="str">
        <f>VLOOKUP(E13,VIP!$A$2:$O12034,2,0)</f>
        <v>DRBR083</v>
      </c>
      <c r="G13" s="93" t="str">
        <f>VLOOKUP(E13,'LISTADO ATM'!$A$2:$B$900,2,0)</f>
        <v xml:space="preserve">ATM Oficina Haina Oriental </v>
      </c>
      <c r="H13" s="93" t="str">
        <f>VLOOKUP(E13,VIP!$A$2:$O16955,7,FALSE)</f>
        <v>Si</v>
      </c>
      <c r="I13" s="93" t="str">
        <f>VLOOKUP(E13,VIP!$A$2:$O8920,8,FALSE)</f>
        <v>Si</v>
      </c>
      <c r="J13" s="93" t="str">
        <f>VLOOKUP(E13,VIP!$A$2:$O8870,8,FALSE)</f>
        <v>Si</v>
      </c>
      <c r="K13" s="93" t="str">
        <f>VLOOKUP(E13,VIP!$A$2:$O12444,6,0)</f>
        <v>NO</v>
      </c>
      <c r="L13" s="95" t="s">
        <v>2228</v>
      </c>
      <c r="M13" s="169" t="s">
        <v>2554</v>
      </c>
      <c r="N13" s="96" t="s">
        <v>2475</v>
      </c>
      <c r="O13" s="93" t="s">
        <v>2477</v>
      </c>
      <c r="P13" s="117"/>
      <c r="Q13" s="168">
        <v>44273.461574074077</v>
      </c>
    </row>
    <row r="14" spans="1:18" ht="18" x14ac:dyDescent="0.25">
      <c r="A14" s="93" t="str">
        <f>VLOOKUP(E14,'LISTADO ATM'!$A$2:$C$901,3,0)</f>
        <v>NORTE</v>
      </c>
      <c r="B14" s="107">
        <v>335825054</v>
      </c>
      <c r="C14" s="94">
        <v>44272.55636574074</v>
      </c>
      <c r="D14" s="93" t="s">
        <v>2189</v>
      </c>
      <c r="E14" s="102">
        <v>633</v>
      </c>
      <c r="F14" s="93" t="str">
        <f>VLOOKUP(E14,VIP!$A$2:$O12013,2,0)</f>
        <v>DRBR260</v>
      </c>
      <c r="G14" s="93" t="str">
        <f>VLOOKUP(E14,'LISTADO ATM'!$A$2:$B$900,2,0)</f>
        <v xml:space="preserve">ATM Autobanco Las Colinas </v>
      </c>
      <c r="H14" s="93" t="str">
        <f>VLOOKUP(E14,VIP!$A$2:$O16934,7,FALSE)</f>
        <v>Si</v>
      </c>
      <c r="I14" s="93" t="str">
        <f>VLOOKUP(E14,VIP!$A$2:$O8899,8,FALSE)</f>
        <v>Si</v>
      </c>
      <c r="J14" s="93" t="str">
        <f>VLOOKUP(E14,VIP!$A$2:$O8849,8,FALSE)</f>
        <v>Si</v>
      </c>
      <c r="K14" s="93" t="str">
        <f>VLOOKUP(E14,VIP!$A$2:$O12423,6,0)</f>
        <v>SI</v>
      </c>
      <c r="L14" s="95" t="s">
        <v>2228</v>
      </c>
      <c r="M14" s="169" t="s">
        <v>2554</v>
      </c>
      <c r="N14" s="96" t="s">
        <v>2475</v>
      </c>
      <c r="O14" s="93" t="s">
        <v>2507</v>
      </c>
      <c r="P14" s="117"/>
      <c r="Q14" s="168">
        <v>44273.461574074077</v>
      </c>
    </row>
    <row r="15" spans="1:18" ht="18" x14ac:dyDescent="0.25">
      <c r="A15" s="93" t="str">
        <f>VLOOKUP(E15,'LISTADO ATM'!$A$2:$C$901,3,0)</f>
        <v>DISTRITO NACIONAL</v>
      </c>
      <c r="B15" s="107">
        <v>335825167</v>
      </c>
      <c r="C15" s="94">
        <v>44272.610972222225</v>
      </c>
      <c r="D15" s="93" t="s">
        <v>2189</v>
      </c>
      <c r="E15" s="102">
        <v>917</v>
      </c>
      <c r="F15" s="93" t="str">
        <f>VLOOKUP(E15,VIP!$A$2:$O12002,2,0)</f>
        <v>DRBR01B</v>
      </c>
      <c r="G15" s="93" t="str">
        <f>VLOOKUP(E15,'LISTADO ATM'!$A$2:$B$900,2,0)</f>
        <v xml:space="preserve">ATM Oficina Los Mina </v>
      </c>
      <c r="H15" s="93" t="str">
        <f>VLOOKUP(E15,VIP!$A$2:$O16923,7,FALSE)</f>
        <v>Si</v>
      </c>
      <c r="I15" s="93" t="str">
        <f>VLOOKUP(E15,VIP!$A$2:$O8888,8,FALSE)</f>
        <v>Si</v>
      </c>
      <c r="J15" s="93" t="str">
        <f>VLOOKUP(E15,VIP!$A$2:$O8838,8,FALSE)</f>
        <v>Si</v>
      </c>
      <c r="K15" s="93" t="str">
        <f>VLOOKUP(E15,VIP!$A$2:$O12412,6,0)</f>
        <v>NO</v>
      </c>
      <c r="L15" s="95" t="s">
        <v>2228</v>
      </c>
      <c r="M15" s="169" t="s">
        <v>2554</v>
      </c>
      <c r="N15" s="96" t="s">
        <v>2475</v>
      </c>
      <c r="O15" s="93" t="s">
        <v>2477</v>
      </c>
      <c r="P15" s="117"/>
      <c r="Q15" s="168">
        <v>44273.461574074077</v>
      </c>
    </row>
    <row r="16" spans="1:18" ht="18" x14ac:dyDescent="0.25">
      <c r="A16" s="93" t="str">
        <f>VLOOKUP(E16,'LISTADO ATM'!$A$2:$C$901,3,0)</f>
        <v>NORTE</v>
      </c>
      <c r="B16" s="107" t="s">
        <v>2525</v>
      </c>
      <c r="C16" s="94">
        <v>44273.040879629632</v>
      </c>
      <c r="D16" s="93" t="s">
        <v>2190</v>
      </c>
      <c r="E16" s="102">
        <v>942</v>
      </c>
      <c r="F16" s="93" t="str">
        <f>VLOOKUP(E16,VIP!$A$2:$O12036,2,0)</f>
        <v>DRBR942</v>
      </c>
      <c r="G16" s="93" t="str">
        <f>VLOOKUP(E16,'LISTADO ATM'!$A$2:$B$900,2,0)</f>
        <v xml:space="preserve">ATM Estación Texaco La Vega </v>
      </c>
      <c r="H16" s="93" t="str">
        <f>VLOOKUP(E16,VIP!$A$2:$O16957,7,FALSE)</f>
        <v>Si</v>
      </c>
      <c r="I16" s="93" t="str">
        <f>VLOOKUP(E16,VIP!$A$2:$O8922,8,FALSE)</f>
        <v>Si</v>
      </c>
      <c r="J16" s="93" t="str">
        <f>VLOOKUP(E16,VIP!$A$2:$O8872,8,FALSE)</f>
        <v>Si</v>
      </c>
      <c r="K16" s="93" t="str">
        <f>VLOOKUP(E16,VIP!$A$2:$O12446,6,0)</f>
        <v>NO</v>
      </c>
      <c r="L16" s="95" t="s">
        <v>2228</v>
      </c>
      <c r="M16" s="169" t="s">
        <v>2554</v>
      </c>
      <c r="N16" s="96" t="s">
        <v>2475</v>
      </c>
      <c r="O16" s="93" t="s">
        <v>2492</v>
      </c>
      <c r="P16" s="117"/>
      <c r="Q16" s="168">
        <v>44273.461574074077</v>
      </c>
    </row>
    <row r="17" spans="1:17" ht="18" x14ac:dyDescent="0.25">
      <c r="A17" s="93" t="str">
        <f>VLOOKUP(E17,'LISTADO ATM'!$A$2:$C$901,3,0)</f>
        <v>ESTE</v>
      </c>
      <c r="B17" s="107">
        <v>335824992</v>
      </c>
      <c r="C17" s="94">
        <v>44272.52375</v>
      </c>
      <c r="D17" s="93" t="s">
        <v>2189</v>
      </c>
      <c r="E17" s="102">
        <v>963</v>
      </c>
      <c r="F17" s="93" t="str">
        <f>VLOOKUP(E17,VIP!$A$2:$O11996,2,0)</f>
        <v>DRBR963</v>
      </c>
      <c r="G17" s="93" t="str">
        <f>VLOOKUP(E17,'LISTADO ATM'!$A$2:$B$900,2,0)</f>
        <v xml:space="preserve">ATM Multiplaza La Romana </v>
      </c>
      <c r="H17" s="93" t="str">
        <f>VLOOKUP(E17,VIP!$A$2:$O16917,7,FALSE)</f>
        <v>Si</v>
      </c>
      <c r="I17" s="93" t="str">
        <f>VLOOKUP(E17,VIP!$A$2:$O8882,8,FALSE)</f>
        <v>Si</v>
      </c>
      <c r="J17" s="93" t="str">
        <f>VLOOKUP(E17,VIP!$A$2:$O8832,8,FALSE)</f>
        <v>Si</v>
      </c>
      <c r="K17" s="93" t="str">
        <f>VLOOKUP(E17,VIP!$A$2:$O12406,6,0)</f>
        <v>NO</v>
      </c>
      <c r="L17" s="95" t="s">
        <v>2228</v>
      </c>
      <c r="M17" s="169" t="s">
        <v>2554</v>
      </c>
      <c r="N17" s="96" t="s">
        <v>2475</v>
      </c>
      <c r="O17" s="93" t="s">
        <v>2477</v>
      </c>
      <c r="P17" s="117"/>
      <c r="Q17" s="168">
        <v>44273.460127314815</v>
      </c>
    </row>
    <row r="18" spans="1:17" ht="18" x14ac:dyDescent="0.25">
      <c r="A18" s="93" t="str">
        <f>VLOOKUP(E18,'LISTADO ATM'!$A$2:$C$901,3,0)</f>
        <v>DISTRITO NACIONAL</v>
      </c>
      <c r="B18" s="107" t="s">
        <v>2568</v>
      </c>
      <c r="C18" s="94">
        <v>44273.45585648148</v>
      </c>
      <c r="D18" s="93" t="s">
        <v>2499</v>
      </c>
      <c r="E18" s="102">
        <v>734</v>
      </c>
      <c r="F18" s="93" t="str">
        <f>VLOOKUP(E18,VIP!$A$2:$O12008,2,0)</f>
        <v>DRBR178</v>
      </c>
      <c r="G18" s="93" t="str">
        <f>VLOOKUP(E18,'LISTADO ATM'!$A$2:$B$900,2,0)</f>
        <v xml:space="preserve">ATM Oficina Independencia I </v>
      </c>
      <c r="H18" s="93" t="str">
        <f>VLOOKUP(E18,VIP!$A$2:$O16929,7,FALSE)</f>
        <v>Si</v>
      </c>
      <c r="I18" s="93" t="str">
        <f>VLOOKUP(E18,VIP!$A$2:$O8894,8,FALSE)</f>
        <v>Si</v>
      </c>
      <c r="J18" s="93" t="str">
        <f>VLOOKUP(E18,VIP!$A$2:$O8844,8,FALSE)</f>
        <v>Si</v>
      </c>
      <c r="K18" s="93" t="str">
        <f>VLOOKUP(E18,VIP!$A$2:$O12418,6,0)</f>
        <v>SI</v>
      </c>
      <c r="L18" s="95" t="s">
        <v>2582</v>
      </c>
      <c r="M18" s="169" t="s">
        <v>2554</v>
      </c>
      <c r="N18" s="96" t="s">
        <v>2579</v>
      </c>
      <c r="O18" s="93" t="s">
        <v>2580</v>
      </c>
      <c r="P18" s="117" t="s">
        <v>2584</v>
      </c>
      <c r="Q18" s="168" t="s">
        <v>2582</v>
      </c>
    </row>
    <row r="19" spans="1:17" ht="18" x14ac:dyDescent="0.25">
      <c r="A19" s="93" t="str">
        <f>VLOOKUP(E19,'LISTADO ATM'!$A$2:$C$901,3,0)</f>
        <v>SUR</v>
      </c>
      <c r="B19" s="107" t="s">
        <v>2569</v>
      </c>
      <c r="C19" s="94">
        <v>44273.45480324074</v>
      </c>
      <c r="D19" s="93" t="s">
        <v>2499</v>
      </c>
      <c r="E19" s="102">
        <v>616</v>
      </c>
      <c r="F19" s="93" t="str">
        <f>VLOOKUP(E19,VIP!$A$2:$O12009,2,0)</f>
        <v>DRBR187</v>
      </c>
      <c r="G19" s="93" t="str">
        <f>VLOOKUP(E19,'LISTADO ATM'!$A$2:$B$900,2,0)</f>
        <v xml:space="preserve">ATM 5ta. Brigada Barahona </v>
      </c>
      <c r="H19" s="93" t="str">
        <f>VLOOKUP(E19,VIP!$A$2:$O16930,7,FALSE)</f>
        <v>Si</v>
      </c>
      <c r="I19" s="93" t="str">
        <f>VLOOKUP(E19,VIP!$A$2:$O8895,8,FALSE)</f>
        <v>Si</v>
      </c>
      <c r="J19" s="93" t="str">
        <f>VLOOKUP(E19,VIP!$A$2:$O8845,8,FALSE)</f>
        <v>Si</v>
      </c>
      <c r="K19" s="93" t="str">
        <f>VLOOKUP(E19,VIP!$A$2:$O12419,6,0)</f>
        <v>NO</v>
      </c>
      <c r="L19" s="95" t="s">
        <v>2582</v>
      </c>
      <c r="M19" s="169" t="s">
        <v>2554</v>
      </c>
      <c r="N19" s="96" t="s">
        <v>2579</v>
      </c>
      <c r="O19" s="93" t="s">
        <v>2580</v>
      </c>
      <c r="P19" s="117" t="s">
        <v>2584</v>
      </c>
      <c r="Q19" s="168" t="s">
        <v>2582</v>
      </c>
    </row>
    <row r="20" spans="1:17" ht="18" x14ac:dyDescent="0.25">
      <c r="A20" s="93" t="str">
        <f>VLOOKUP(E20,'LISTADO ATM'!$A$2:$C$901,3,0)</f>
        <v>DISTRITO NACIONAL</v>
      </c>
      <c r="B20" s="107" t="s">
        <v>2571</v>
      </c>
      <c r="C20" s="94">
        <v>44273.441261574073</v>
      </c>
      <c r="D20" s="93" t="s">
        <v>2499</v>
      </c>
      <c r="E20" s="102">
        <v>738</v>
      </c>
      <c r="F20" s="93" t="str">
        <f>VLOOKUP(E20,VIP!$A$2:$O12011,2,0)</f>
        <v>DRBR24S</v>
      </c>
      <c r="G20" s="93" t="str">
        <f>VLOOKUP(E20,'LISTADO ATM'!$A$2:$B$900,2,0)</f>
        <v xml:space="preserve">ATM Zona Franca Los Alcarrizos </v>
      </c>
      <c r="H20" s="93" t="str">
        <f>VLOOKUP(E20,VIP!$A$2:$O16932,7,FALSE)</f>
        <v>Si</v>
      </c>
      <c r="I20" s="93" t="str">
        <f>VLOOKUP(E20,VIP!$A$2:$O8897,8,FALSE)</f>
        <v>Si</v>
      </c>
      <c r="J20" s="93" t="str">
        <f>VLOOKUP(E20,VIP!$A$2:$O8847,8,FALSE)</f>
        <v>Si</v>
      </c>
      <c r="K20" s="93" t="str">
        <f>VLOOKUP(E20,VIP!$A$2:$O12421,6,0)</f>
        <v>NO</v>
      </c>
      <c r="L20" s="95" t="s">
        <v>2582</v>
      </c>
      <c r="M20" s="169" t="s">
        <v>2554</v>
      </c>
      <c r="N20" s="96" t="s">
        <v>2579</v>
      </c>
      <c r="O20" s="93" t="s">
        <v>2581</v>
      </c>
      <c r="P20" s="117" t="s">
        <v>2584</v>
      </c>
      <c r="Q20" s="168" t="s">
        <v>2582</v>
      </c>
    </row>
    <row r="21" spans="1:17" ht="18" x14ac:dyDescent="0.25">
      <c r="A21" s="93" t="str">
        <f>VLOOKUP(E21,'LISTADO ATM'!$A$2:$C$901,3,0)</f>
        <v>NORTE</v>
      </c>
      <c r="B21" s="107" t="s">
        <v>2572</v>
      </c>
      <c r="C21" s="94">
        <v>44273.439421296294</v>
      </c>
      <c r="D21" s="93" t="s">
        <v>2499</v>
      </c>
      <c r="E21" s="102">
        <v>497</v>
      </c>
      <c r="F21" s="93" t="str">
        <f>VLOOKUP(E21,VIP!$A$2:$O12012,2,0)</f>
        <v>DRBR497</v>
      </c>
      <c r="G21" s="93" t="str">
        <f>VLOOKUP(E21,'LISTADO ATM'!$A$2:$B$900,2,0)</f>
        <v xml:space="preserve">ATM Oficina El Portal II (Santiago) </v>
      </c>
      <c r="H21" s="93" t="str">
        <f>VLOOKUP(E21,VIP!$A$2:$O16933,7,FALSE)</f>
        <v>Si</v>
      </c>
      <c r="I21" s="93" t="str">
        <f>VLOOKUP(E21,VIP!$A$2:$O8898,8,FALSE)</f>
        <v>Si</v>
      </c>
      <c r="J21" s="93" t="str">
        <f>VLOOKUP(E21,VIP!$A$2:$O8848,8,FALSE)</f>
        <v>Si</v>
      </c>
      <c r="K21" s="93" t="str">
        <f>VLOOKUP(E21,VIP!$A$2:$O12422,6,0)</f>
        <v>SI</v>
      </c>
      <c r="L21" s="95" t="s">
        <v>2582</v>
      </c>
      <c r="M21" s="169" t="s">
        <v>2554</v>
      </c>
      <c r="N21" s="96" t="s">
        <v>2579</v>
      </c>
      <c r="O21" s="93" t="s">
        <v>2581</v>
      </c>
      <c r="P21" s="117" t="s">
        <v>2584</v>
      </c>
      <c r="Q21" s="168" t="s">
        <v>2582</v>
      </c>
    </row>
    <row r="22" spans="1:17" ht="18" x14ac:dyDescent="0.25">
      <c r="A22" s="93" t="str">
        <f>VLOOKUP(E22,'LISTADO ATM'!$A$2:$C$901,3,0)</f>
        <v>NORTE</v>
      </c>
      <c r="B22" s="107" t="s">
        <v>2573</v>
      </c>
      <c r="C22" s="94">
        <v>44273.437731481485</v>
      </c>
      <c r="D22" s="93" t="s">
        <v>2499</v>
      </c>
      <c r="E22" s="102">
        <v>262</v>
      </c>
      <c r="F22" s="93" t="str">
        <f>VLOOKUP(E22,VIP!$A$2:$O12013,2,0)</f>
        <v>DRBR262</v>
      </c>
      <c r="G22" s="93" t="str">
        <f>VLOOKUP(E22,'LISTADO ATM'!$A$2:$B$900,2,0)</f>
        <v xml:space="preserve">ATM Oficina Obras Públicas (Santiago) </v>
      </c>
      <c r="H22" s="93" t="str">
        <f>VLOOKUP(E22,VIP!$A$2:$O16934,7,FALSE)</f>
        <v>Si</v>
      </c>
      <c r="I22" s="93" t="str">
        <f>VLOOKUP(E22,VIP!$A$2:$O8899,8,FALSE)</f>
        <v>Si</v>
      </c>
      <c r="J22" s="93" t="str">
        <f>VLOOKUP(E22,VIP!$A$2:$O8849,8,FALSE)</f>
        <v>Si</v>
      </c>
      <c r="K22" s="93" t="str">
        <f>VLOOKUP(E22,VIP!$A$2:$O12423,6,0)</f>
        <v>SI</v>
      </c>
      <c r="L22" s="95" t="s">
        <v>2582</v>
      </c>
      <c r="M22" s="169" t="s">
        <v>2554</v>
      </c>
      <c r="N22" s="96" t="s">
        <v>2579</v>
      </c>
      <c r="O22" s="93" t="s">
        <v>2581</v>
      </c>
      <c r="P22" s="117" t="s">
        <v>2584</v>
      </c>
      <c r="Q22" s="168" t="s">
        <v>2582</v>
      </c>
    </row>
    <row r="23" spans="1:17" ht="18" x14ac:dyDescent="0.25">
      <c r="A23" s="93" t="str">
        <f>VLOOKUP(E23,'LISTADO ATM'!$A$2:$C$901,3,0)</f>
        <v>NORTE</v>
      </c>
      <c r="B23" s="107" t="s">
        <v>2574</v>
      </c>
      <c r="C23" s="94">
        <v>44273.435555555552</v>
      </c>
      <c r="D23" s="93" t="s">
        <v>2499</v>
      </c>
      <c r="E23" s="102">
        <v>63</v>
      </c>
      <c r="F23" s="93" t="str">
        <f>VLOOKUP(E23,VIP!$A$2:$O12014,2,0)</f>
        <v>DRBR063</v>
      </c>
      <c r="G23" s="93" t="str">
        <f>VLOOKUP(E23,'LISTADO ATM'!$A$2:$B$900,2,0)</f>
        <v xml:space="preserve">ATM Oficina Villa Vásquez (Montecristi) </v>
      </c>
      <c r="H23" s="93" t="str">
        <f>VLOOKUP(E23,VIP!$A$2:$O16935,7,FALSE)</f>
        <v>Si</v>
      </c>
      <c r="I23" s="93" t="str">
        <f>VLOOKUP(E23,VIP!$A$2:$O8900,8,FALSE)</f>
        <v>Si</v>
      </c>
      <c r="J23" s="93" t="str">
        <f>VLOOKUP(E23,VIP!$A$2:$O8850,8,FALSE)</f>
        <v>Si</v>
      </c>
      <c r="K23" s="93" t="str">
        <f>VLOOKUP(E23,VIP!$A$2:$O12424,6,0)</f>
        <v>NO</v>
      </c>
      <c r="L23" s="95" t="s">
        <v>2582</v>
      </c>
      <c r="M23" s="169" t="s">
        <v>2554</v>
      </c>
      <c r="N23" s="96" t="s">
        <v>2579</v>
      </c>
      <c r="O23" s="93" t="s">
        <v>2581</v>
      </c>
      <c r="P23" s="117" t="s">
        <v>2584</v>
      </c>
      <c r="Q23" s="168" t="s">
        <v>2582</v>
      </c>
    </row>
    <row r="24" spans="1:17" ht="18" x14ac:dyDescent="0.25">
      <c r="A24" s="93" t="str">
        <f>VLOOKUP(E24,'LISTADO ATM'!$A$2:$C$901,3,0)</f>
        <v>DISTRITO NACIONAL</v>
      </c>
      <c r="B24" s="107" t="s">
        <v>2575</v>
      </c>
      <c r="C24" s="94">
        <v>44273.433819444443</v>
      </c>
      <c r="D24" s="93" t="s">
        <v>2499</v>
      </c>
      <c r="E24" s="102">
        <v>2</v>
      </c>
      <c r="F24" s="93" t="str">
        <f>VLOOKUP(E24,VIP!$A$2:$O12015,2,0)</f>
        <v>DRBR002</v>
      </c>
      <c r="G24" s="93" t="str">
        <f>VLOOKUP(E24,'LISTADO ATM'!$A$2:$B$900,2,0)</f>
        <v>ATM Autoservicio Padre Castellano</v>
      </c>
      <c r="H24" s="93" t="str">
        <f>VLOOKUP(E24,VIP!$A$2:$O16936,7,FALSE)</f>
        <v>Si</v>
      </c>
      <c r="I24" s="93" t="str">
        <f>VLOOKUP(E24,VIP!$A$2:$O8901,8,FALSE)</f>
        <v>Si</v>
      </c>
      <c r="J24" s="93" t="str">
        <f>VLOOKUP(E24,VIP!$A$2:$O8851,8,FALSE)</f>
        <v>Si</v>
      </c>
      <c r="K24" s="93" t="str">
        <f>VLOOKUP(E24,VIP!$A$2:$O12425,6,0)</f>
        <v>NO</v>
      </c>
      <c r="L24" s="95" t="s">
        <v>2582</v>
      </c>
      <c r="M24" s="169" t="s">
        <v>2554</v>
      </c>
      <c r="N24" s="96" t="s">
        <v>2579</v>
      </c>
      <c r="O24" s="93" t="s">
        <v>2581</v>
      </c>
      <c r="P24" s="117" t="s">
        <v>2584</v>
      </c>
      <c r="Q24" s="168" t="s">
        <v>2582</v>
      </c>
    </row>
    <row r="25" spans="1:17" ht="18" x14ac:dyDescent="0.25">
      <c r="A25" s="93" t="str">
        <f>VLOOKUP(E25,'LISTADO ATM'!$A$2:$C$901,3,0)</f>
        <v>NORTE</v>
      </c>
      <c r="B25" s="107" t="s">
        <v>2576</v>
      </c>
      <c r="C25" s="94">
        <v>44273.430150462962</v>
      </c>
      <c r="D25" s="93" t="s">
        <v>2499</v>
      </c>
      <c r="E25" s="102">
        <v>956</v>
      </c>
      <c r="F25" s="93" t="str">
        <f>VLOOKUP(E25,VIP!$A$2:$O12016,2,0)</f>
        <v>DRBR956</v>
      </c>
      <c r="G25" s="93" t="str">
        <f>VLOOKUP(E25,'LISTADO ATM'!$A$2:$B$900,2,0)</f>
        <v xml:space="preserve">ATM Autoservicio El Jaya (SFM) </v>
      </c>
      <c r="H25" s="93" t="str">
        <f>VLOOKUP(E25,VIP!$A$2:$O16937,7,FALSE)</f>
        <v>Si</v>
      </c>
      <c r="I25" s="93" t="str">
        <f>VLOOKUP(E25,VIP!$A$2:$O8902,8,FALSE)</f>
        <v>Si</v>
      </c>
      <c r="J25" s="93" t="str">
        <f>VLOOKUP(E25,VIP!$A$2:$O8852,8,FALSE)</f>
        <v>Si</v>
      </c>
      <c r="K25" s="93" t="str">
        <f>VLOOKUP(E25,VIP!$A$2:$O12426,6,0)</f>
        <v>NO</v>
      </c>
      <c r="L25" s="95" t="s">
        <v>2582</v>
      </c>
      <c r="M25" s="169" t="s">
        <v>2554</v>
      </c>
      <c r="N25" s="96" t="s">
        <v>2579</v>
      </c>
      <c r="O25" s="93" t="s">
        <v>2581</v>
      </c>
      <c r="P25" s="117" t="s">
        <v>2584</v>
      </c>
      <c r="Q25" s="168" t="s">
        <v>2582</v>
      </c>
    </row>
    <row r="26" spans="1:17" ht="18" x14ac:dyDescent="0.25">
      <c r="A26" s="93" t="str">
        <f>VLOOKUP(E26,'LISTADO ATM'!$A$2:$C$901,3,0)</f>
        <v>DISTRITO NACIONAL</v>
      </c>
      <c r="B26" s="107" t="s">
        <v>2578</v>
      </c>
      <c r="C26" s="94">
        <v>44273.349386574075</v>
      </c>
      <c r="D26" s="93" t="s">
        <v>2499</v>
      </c>
      <c r="E26" s="102">
        <v>387</v>
      </c>
      <c r="F26" s="93" t="str">
        <f>VLOOKUP(E26,VIP!$A$2:$O12018,2,0)</f>
        <v>DRBR387</v>
      </c>
      <c r="G26" s="93" t="str">
        <f>VLOOKUP(E26,'LISTADO ATM'!$A$2:$B$900,2,0)</f>
        <v xml:space="preserve">ATM S/M La Cadena San Vicente de Paul </v>
      </c>
      <c r="H26" s="93" t="str">
        <f>VLOOKUP(E26,VIP!$A$2:$O16939,7,FALSE)</f>
        <v>Si</v>
      </c>
      <c r="I26" s="93" t="str">
        <f>VLOOKUP(E26,VIP!$A$2:$O8904,8,FALSE)</f>
        <v>Si</v>
      </c>
      <c r="J26" s="93" t="str">
        <f>VLOOKUP(E26,VIP!$A$2:$O8854,8,FALSE)</f>
        <v>Si</v>
      </c>
      <c r="K26" s="93" t="str">
        <f>VLOOKUP(E26,VIP!$A$2:$O12428,6,0)</f>
        <v>NO</v>
      </c>
      <c r="L26" s="95" t="s">
        <v>2582</v>
      </c>
      <c r="M26" s="169" t="s">
        <v>2554</v>
      </c>
      <c r="N26" s="96" t="s">
        <v>2579</v>
      </c>
      <c r="O26" s="93" t="s">
        <v>2580</v>
      </c>
      <c r="P26" s="117" t="s">
        <v>2584</v>
      </c>
      <c r="Q26" s="168" t="s">
        <v>2582</v>
      </c>
    </row>
    <row r="27" spans="1:17" ht="18" x14ac:dyDescent="0.25">
      <c r="A27" s="93" t="str">
        <f>VLOOKUP(E27,'LISTADO ATM'!$A$2:$C$901,3,0)</f>
        <v>DISTRITO NACIONAL</v>
      </c>
      <c r="B27" s="107" t="s">
        <v>2536</v>
      </c>
      <c r="C27" s="94">
        <v>44273.023055555554</v>
      </c>
      <c r="D27" s="93" t="s">
        <v>2189</v>
      </c>
      <c r="E27" s="102">
        <v>524</v>
      </c>
      <c r="F27" s="93" t="str">
        <f>VLOOKUP(E27,VIP!$A$2:$O12047,2,0)</f>
        <v>DRBR524</v>
      </c>
      <c r="G27" s="93" t="str">
        <f>VLOOKUP(E27,'LISTADO ATM'!$A$2:$B$900,2,0)</f>
        <v xml:space="preserve">ATM DNCD </v>
      </c>
      <c r="H27" s="93" t="str">
        <f>VLOOKUP(E27,VIP!$A$2:$O16968,7,FALSE)</f>
        <v>Si</v>
      </c>
      <c r="I27" s="93" t="str">
        <f>VLOOKUP(E27,VIP!$A$2:$O8933,8,FALSE)</f>
        <v>Si</v>
      </c>
      <c r="J27" s="93" t="str">
        <f>VLOOKUP(E27,VIP!$A$2:$O8883,8,FALSE)</f>
        <v>Si</v>
      </c>
      <c r="K27" s="93" t="str">
        <f>VLOOKUP(E27,VIP!$A$2:$O12457,6,0)</f>
        <v>NO</v>
      </c>
      <c r="L27" s="95" t="s">
        <v>2254</v>
      </c>
      <c r="M27" s="169" t="s">
        <v>2554</v>
      </c>
      <c r="N27" s="96" t="s">
        <v>2475</v>
      </c>
      <c r="O27" s="93" t="s">
        <v>2477</v>
      </c>
      <c r="P27" s="117"/>
      <c r="Q27" s="168">
        <v>44273.461574074077</v>
      </c>
    </row>
    <row r="28" spans="1:17" ht="18" x14ac:dyDescent="0.25">
      <c r="A28" s="93" t="str">
        <f>VLOOKUP(E28,'LISTADO ATM'!$A$2:$C$901,3,0)</f>
        <v>ESTE</v>
      </c>
      <c r="B28" s="107" t="s">
        <v>2532</v>
      </c>
      <c r="C28" s="94">
        <v>44273.034918981481</v>
      </c>
      <c r="D28" s="93" t="s">
        <v>2189</v>
      </c>
      <c r="E28" s="102">
        <v>838</v>
      </c>
      <c r="F28" s="93" t="str">
        <f>VLOOKUP(E28,VIP!$A$2:$O12043,2,0)</f>
        <v>DRBR838</v>
      </c>
      <c r="G28" s="93" t="str">
        <f>VLOOKUP(E28,'LISTADO ATM'!$A$2:$B$900,2,0)</f>
        <v xml:space="preserve">ATM UNP Consuelo </v>
      </c>
      <c r="H28" s="93" t="str">
        <f>VLOOKUP(E28,VIP!$A$2:$O16964,7,FALSE)</f>
        <v>Si</v>
      </c>
      <c r="I28" s="93" t="str">
        <f>VLOOKUP(E28,VIP!$A$2:$O8929,8,FALSE)</f>
        <v>Si</v>
      </c>
      <c r="J28" s="93" t="str">
        <f>VLOOKUP(E28,VIP!$A$2:$O8879,8,FALSE)</f>
        <v>Si</v>
      </c>
      <c r="K28" s="93" t="str">
        <f>VLOOKUP(E28,VIP!$A$2:$O12453,6,0)</f>
        <v>NO</v>
      </c>
      <c r="L28" s="95" t="s">
        <v>2254</v>
      </c>
      <c r="M28" s="169" t="s">
        <v>2554</v>
      </c>
      <c r="N28" s="96" t="s">
        <v>2475</v>
      </c>
      <c r="O28" s="93" t="s">
        <v>2477</v>
      </c>
      <c r="P28" s="117"/>
      <c r="Q28" s="168">
        <v>44273.461574074077</v>
      </c>
    </row>
    <row r="29" spans="1:17" ht="18" x14ac:dyDescent="0.25">
      <c r="A29" s="93" t="str">
        <f>VLOOKUP(E29,'LISTADO ATM'!$A$2:$C$901,3,0)</f>
        <v>DISTRITO NACIONAL</v>
      </c>
      <c r="B29" s="107" t="s">
        <v>2521</v>
      </c>
      <c r="C29" s="94">
        <v>44273.070960648147</v>
      </c>
      <c r="D29" s="93" t="s">
        <v>2189</v>
      </c>
      <c r="E29" s="102">
        <v>939</v>
      </c>
      <c r="F29" s="93" t="str">
        <f>VLOOKUP(E29,VIP!$A$2:$O12032,2,0)</f>
        <v>DRBR939</v>
      </c>
      <c r="G29" s="93" t="str">
        <f>VLOOKUP(E29,'LISTADO ATM'!$A$2:$B$900,2,0)</f>
        <v xml:space="preserve">ATM Estación Texaco Máximo Gómez </v>
      </c>
      <c r="H29" s="93" t="str">
        <f>VLOOKUP(E29,VIP!$A$2:$O16953,7,FALSE)</f>
        <v>Si</v>
      </c>
      <c r="I29" s="93" t="str">
        <f>VLOOKUP(E29,VIP!$A$2:$O8918,8,FALSE)</f>
        <v>Si</v>
      </c>
      <c r="J29" s="93" t="str">
        <f>VLOOKUP(E29,VIP!$A$2:$O8868,8,FALSE)</f>
        <v>Si</v>
      </c>
      <c r="K29" s="93" t="str">
        <f>VLOOKUP(E29,VIP!$A$2:$O12442,6,0)</f>
        <v>NO</v>
      </c>
      <c r="L29" s="95" t="s">
        <v>2254</v>
      </c>
      <c r="M29" s="169" t="s">
        <v>2554</v>
      </c>
      <c r="N29" s="96" t="s">
        <v>2475</v>
      </c>
      <c r="O29" s="93" t="s">
        <v>2477</v>
      </c>
      <c r="P29" s="117"/>
      <c r="Q29" s="168">
        <v>44273.461574074077</v>
      </c>
    </row>
    <row r="30" spans="1:17" ht="18" x14ac:dyDescent="0.25">
      <c r="A30" s="93" t="str">
        <f>VLOOKUP(E30,'LISTADO ATM'!$A$2:$C$901,3,0)</f>
        <v>NORTE</v>
      </c>
      <c r="B30" s="107" t="s">
        <v>2543</v>
      </c>
      <c r="C30" s="94">
        <v>44273.351030092592</v>
      </c>
      <c r="D30" s="93" t="s">
        <v>2499</v>
      </c>
      <c r="E30" s="102">
        <v>8</v>
      </c>
      <c r="F30" s="93" t="str">
        <f>VLOOKUP(E30,VIP!$A$2:$O12033,2,0)</f>
        <v>DRBR008</v>
      </c>
      <c r="G30" s="93" t="str">
        <f>VLOOKUP(E30,'LISTADO ATM'!$A$2:$B$900,2,0)</f>
        <v>ATM Autoservicio Yaque</v>
      </c>
      <c r="H30" s="93" t="str">
        <f>VLOOKUP(E30,VIP!$A$2:$O16954,7,FALSE)</f>
        <v>Si</v>
      </c>
      <c r="I30" s="93" t="str">
        <f>VLOOKUP(E30,VIP!$A$2:$O8919,8,FALSE)</f>
        <v>Si</v>
      </c>
      <c r="J30" s="93" t="str">
        <f>VLOOKUP(E30,VIP!$A$2:$O8869,8,FALSE)</f>
        <v>Si</v>
      </c>
      <c r="K30" s="93" t="str">
        <f>VLOOKUP(E30,VIP!$A$2:$O12443,6,0)</f>
        <v>NO</v>
      </c>
      <c r="L30" s="95" t="s">
        <v>2547</v>
      </c>
      <c r="M30" s="169" t="s">
        <v>2554</v>
      </c>
      <c r="N30" s="96" t="s">
        <v>2475</v>
      </c>
      <c r="O30" s="93" t="s">
        <v>2500</v>
      </c>
      <c r="P30" s="117"/>
      <c r="Q30" s="168">
        <v>44273.461574074077</v>
      </c>
    </row>
    <row r="31" spans="1:17" ht="18" x14ac:dyDescent="0.25">
      <c r="A31" s="93" t="str">
        <f>VLOOKUP(E31,'LISTADO ATM'!$A$2:$C$901,3,0)</f>
        <v>SUR</v>
      </c>
      <c r="B31" s="107">
        <v>335824144</v>
      </c>
      <c r="C31" s="94">
        <v>44271.824328703704</v>
      </c>
      <c r="D31" s="93" t="s">
        <v>2471</v>
      </c>
      <c r="E31" s="102">
        <v>880</v>
      </c>
      <c r="F31" s="93" t="str">
        <f>VLOOKUP(E31,VIP!$A$2:$O12001,2,0)</f>
        <v>DRBR880</v>
      </c>
      <c r="G31" s="93" t="str">
        <f>VLOOKUP(E31,'LISTADO ATM'!$A$2:$B$900,2,0)</f>
        <v xml:space="preserve">ATM Autoservicio Barahona II </v>
      </c>
      <c r="H31" s="93" t="str">
        <f>VLOOKUP(E31,VIP!$A$2:$O16922,7,FALSE)</f>
        <v>Si</v>
      </c>
      <c r="I31" s="93" t="str">
        <f>VLOOKUP(E31,VIP!$A$2:$O8887,8,FALSE)</f>
        <v>Si</v>
      </c>
      <c r="J31" s="93" t="str">
        <f>VLOOKUP(E31,VIP!$A$2:$O8837,8,FALSE)</f>
        <v>Si</v>
      </c>
      <c r="K31" s="93" t="str">
        <f>VLOOKUP(E31,VIP!$A$2:$O12411,6,0)</f>
        <v>SI</v>
      </c>
      <c r="L31" s="95" t="s">
        <v>2505</v>
      </c>
      <c r="M31" s="169" t="s">
        <v>2554</v>
      </c>
      <c r="N31" s="96" t="s">
        <v>2475</v>
      </c>
      <c r="O31" s="93" t="s">
        <v>2476</v>
      </c>
      <c r="P31" s="117"/>
      <c r="Q31" s="168">
        <v>44273.461574074077</v>
      </c>
    </row>
    <row r="32" spans="1:17" ht="18" x14ac:dyDescent="0.25">
      <c r="A32" s="93" t="str">
        <f>VLOOKUP(E32,'LISTADO ATM'!$A$2:$C$901,3,0)</f>
        <v>DISTRITO NACIONAL</v>
      </c>
      <c r="B32" s="107">
        <v>335823670</v>
      </c>
      <c r="C32" s="94">
        <v>44271.608900462961</v>
      </c>
      <c r="D32" s="93" t="s">
        <v>2189</v>
      </c>
      <c r="E32" s="102">
        <v>192</v>
      </c>
      <c r="F32" s="93" t="str">
        <f>VLOOKUP(E32,VIP!$A$2:$O11950,2,0)</f>
        <v>DRBR192</v>
      </c>
      <c r="G32" s="93" t="str">
        <f>VLOOKUP(E32,'LISTADO ATM'!$A$2:$B$900,2,0)</f>
        <v xml:space="preserve">ATM Autobanco Luperón II </v>
      </c>
      <c r="H32" s="93" t="str">
        <f>VLOOKUP(E32,VIP!$A$2:$O16871,7,FALSE)</f>
        <v>Si</v>
      </c>
      <c r="I32" s="93" t="str">
        <f>VLOOKUP(E32,VIP!$A$2:$O8836,8,FALSE)</f>
        <v>Si</v>
      </c>
      <c r="J32" s="93" t="str">
        <f>VLOOKUP(E32,VIP!$A$2:$O8786,8,FALSE)</f>
        <v>Si</v>
      </c>
      <c r="K32" s="93" t="str">
        <f>VLOOKUP(E32,VIP!$A$2:$O12360,6,0)</f>
        <v>NO</v>
      </c>
      <c r="L32" s="95" t="s">
        <v>2538</v>
      </c>
      <c r="M32" s="169" t="s">
        <v>2554</v>
      </c>
      <c r="N32" s="96" t="s">
        <v>2475</v>
      </c>
      <c r="O32" s="93" t="s">
        <v>2477</v>
      </c>
      <c r="P32" s="117"/>
      <c r="Q32" s="168">
        <v>44273.461574074077</v>
      </c>
    </row>
    <row r="33" spans="1:17" ht="18" x14ac:dyDescent="0.25">
      <c r="A33" s="93" t="str">
        <f>VLOOKUP(E33,'LISTADO ATM'!$A$2:$C$901,3,0)</f>
        <v>DISTRITO NACIONAL</v>
      </c>
      <c r="B33" s="107" t="s">
        <v>2514</v>
      </c>
      <c r="C33" s="94">
        <v>44272.688738425924</v>
      </c>
      <c r="D33" s="93" t="s">
        <v>2189</v>
      </c>
      <c r="E33" s="102">
        <v>957</v>
      </c>
      <c r="F33" s="93" t="str">
        <f>VLOOKUP(E33,VIP!$A$2:$O12032,2,0)</f>
        <v>DRBR23F</v>
      </c>
      <c r="G33" s="93" t="str">
        <f>VLOOKUP(E33,'LISTADO ATM'!$A$2:$B$900,2,0)</f>
        <v xml:space="preserve">ATM Oficina Venezuela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SI</v>
      </c>
      <c r="L33" s="95" t="s">
        <v>2538</v>
      </c>
      <c r="M33" s="169" t="s">
        <v>2554</v>
      </c>
      <c r="N33" s="96" t="s">
        <v>2475</v>
      </c>
      <c r="O33" s="93" t="s">
        <v>2477</v>
      </c>
      <c r="P33" s="117"/>
      <c r="Q33" s="168">
        <v>44273.461574074077</v>
      </c>
    </row>
    <row r="34" spans="1:17" ht="18" x14ac:dyDescent="0.25">
      <c r="A34" s="93" t="str">
        <f>VLOOKUP(E34,'LISTADO ATM'!$A$2:$C$901,3,0)</f>
        <v>DISTRITO NACIONAL</v>
      </c>
      <c r="B34" s="107">
        <v>335824809</v>
      </c>
      <c r="C34" s="94">
        <v>44272.47320601852</v>
      </c>
      <c r="D34" s="93" t="s">
        <v>2471</v>
      </c>
      <c r="E34" s="102">
        <v>566</v>
      </c>
      <c r="F34" s="93" t="str">
        <f>VLOOKUP(E34,VIP!$A$2:$O12007,2,0)</f>
        <v>DRBR508</v>
      </c>
      <c r="G34" s="93" t="str">
        <f>VLOOKUP(E34,'LISTADO ATM'!$A$2:$B$900,2,0)</f>
        <v xml:space="preserve">ATM Hiper Olé Aut. Duarte </v>
      </c>
      <c r="H34" s="93" t="str">
        <f>VLOOKUP(E34,VIP!$A$2:$O16928,7,FALSE)</f>
        <v>Si</v>
      </c>
      <c r="I34" s="93" t="str">
        <f>VLOOKUP(E34,VIP!$A$2:$O8893,8,FALSE)</f>
        <v>Si</v>
      </c>
      <c r="J34" s="93" t="str">
        <f>VLOOKUP(E34,VIP!$A$2:$O8843,8,FALSE)</f>
        <v>Si</v>
      </c>
      <c r="K34" s="93" t="str">
        <f>VLOOKUP(E34,VIP!$A$2:$O12417,6,0)</f>
        <v>NO</v>
      </c>
      <c r="L34" s="95" t="s">
        <v>2461</v>
      </c>
      <c r="M34" s="169" t="s">
        <v>2554</v>
      </c>
      <c r="N34" s="96" t="s">
        <v>2475</v>
      </c>
      <c r="O34" s="93" t="s">
        <v>2476</v>
      </c>
      <c r="P34" s="117"/>
      <c r="Q34" s="168">
        <v>44273.461574074077</v>
      </c>
    </row>
    <row r="35" spans="1:17" ht="18" x14ac:dyDescent="0.25">
      <c r="A35" s="93" t="str">
        <f>VLOOKUP(E35,'LISTADO ATM'!$A$2:$C$901,3,0)</f>
        <v>DISTRITO NACIONAL</v>
      </c>
      <c r="B35" s="107" t="s">
        <v>2522</v>
      </c>
      <c r="C35" s="94">
        <v>44273.054062499999</v>
      </c>
      <c r="D35" s="93" t="s">
        <v>2471</v>
      </c>
      <c r="E35" s="102">
        <v>577</v>
      </c>
      <c r="F35" s="93" t="str">
        <f>VLOOKUP(E35,VIP!$A$2:$O12033,2,0)</f>
        <v>DRBR173</v>
      </c>
      <c r="G35" s="93" t="str">
        <f>VLOOKUP(E35,'LISTADO ATM'!$A$2:$B$900,2,0)</f>
        <v xml:space="preserve">ATM Olé Ave. Duarte </v>
      </c>
      <c r="H35" s="93" t="str">
        <f>VLOOKUP(E35,VIP!$A$2:$O16954,7,FALSE)</f>
        <v>Si</v>
      </c>
      <c r="I35" s="93" t="str">
        <f>VLOOKUP(E35,VIP!$A$2:$O8919,8,FALSE)</f>
        <v>Si</v>
      </c>
      <c r="J35" s="93" t="str">
        <f>VLOOKUP(E35,VIP!$A$2:$O8869,8,FALSE)</f>
        <v>Si</v>
      </c>
      <c r="K35" s="93" t="str">
        <f>VLOOKUP(E35,VIP!$A$2:$O12443,6,0)</f>
        <v>SI</v>
      </c>
      <c r="L35" s="95" t="s">
        <v>2461</v>
      </c>
      <c r="M35" s="169" t="s">
        <v>2554</v>
      </c>
      <c r="N35" s="96" t="s">
        <v>2475</v>
      </c>
      <c r="O35" s="93" t="s">
        <v>2476</v>
      </c>
      <c r="P35" s="117"/>
      <c r="Q35" s="168">
        <v>44273.461574074077</v>
      </c>
    </row>
    <row r="36" spans="1:17" ht="18" x14ac:dyDescent="0.25">
      <c r="A36" s="93" t="str">
        <f>VLOOKUP(E36,'LISTADO ATM'!$A$2:$C$901,3,0)</f>
        <v>SUR</v>
      </c>
      <c r="B36" s="107" t="s">
        <v>2570</v>
      </c>
      <c r="C36" s="94">
        <v>44273.442754629628</v>
      </c>
      <c r="D36" s="93" t="s">
        <v>2499</v>
      </c>
      <c r="E36" s="102">
        <v>873</v>
      </c>
      <c r="F36" s="93" t="str">
        <f>VLOOKUP(E36,VIP!$A$2:$O12010,2,0)</f>
        <v>DRBR873</v>
      </c>
      <c r="G36" s="93" t="str">
        <f>VLOOKUP(E36,'LISTADO ATM'!$A$2:$B$900,2,0)</f>
        <v xml:space="preserve">ATM Centro de Caja San Cristóbal II </v>
      </c>
      <c r="H36" s="93" t="str">
        <f>VLOOKUP(E36,VIP!$A$2:$O16931,7,FALSE)</f>
        <v>Si</v>
      </c>
      <c r="I36" s="93" t="str">
        <f>VLOOKUP(E36,VIP!$A$2:$O8896,8,FALSE)</f>
        <v>Si</v>
      </c>
      <c r="J36" s="93" t="str">
        <f>VLOOKUP(E36,VIP!$A$2:$O8846,8,FALSE)</f>
        <v>Si</v>
      </c>
      <c r="K36" s="93" t="str">
        <f>VLOOKUP(E36,VIP!$A$2:$O12420,6,0)</f>
        <v>SI</v>
      </c>
      <c r="L36" s="95" t="s">
        <v>2583</v>
      </c>
      <c r="M36" s="169" t="s">
        <v>2554</v>
      </c>
      <c r="N36" s="96" t="s">
        <v>2579</v>
      </c>
      <c r="O36" s="93" t="s">
        <v>2580</v>
      </c>
      <c r="P36" s="117" t="s">
        <v>2585</v>
      </c>
      <c r="Q36" s="168" t="s">
        <v>2583</v>
      </c>
    </row>
    <row r="37" spans="1:17" ht="18" x14ac:dyDescent="0.25">
      <c r="A37" s="93" t="str">
        <f>VLOOKUP(E37,'LISTADO ATM'!$A$2:$C$901,3,0)</f>
        <v>DISTRITO NACIONAL</v>
      </c>
      <c r="B37" s="107" t="s">
        <v>2577</v>
      </c>
      <c r="C37" s="94">
        <v>44273.415578703702</v>
      </c>
      <c r="D37" s="93" t="s">
        <v>2499</v>
      </c>
      <c r="E37" s="102">
        <v>640</v>
      </c>
      <c r="F37" s="93" t="str">
        <f>VLOOKUP(E37,VIP!$A$2:$O12017,2,0)</f>
        <v>DRBR640</v>
      </c>
      <c r="G37" s="93" t="str">
        <f>VLOOKUP(E37,'LISTADO ATM'!$A$2:$B$900,2,0)</f>
        <v xml:space="preserve">ATM Ministerio Obras Públicas </v>
      </c>
      <c r="H37" s="93" t="str">
        <f>VLOOKUP(E37,VIP!$A$2:$O16938,7,FALSE)</f>
        <v>Si</v>
      </c>
      <c r="I37" s="93" t="str">
        <f>VLOOKUP(E37,VIP!$A$2:$O8903,8,FALSE)</f>
        <v>Si</v>
      </c>
      <c r="J37" s="93" t="str">
        <f>VLOOKUP(E37,VIP!$A$2:$O8853,8,FALSE)</f>
        <v>Si</v>
      </c>
      <c r="K37" s="93" t="str">
        <f>VLOOKUP(E37,VIP!$A$2:$O12427,6,0)</f>
        <v>NO</v>
      </c>
      <c r="L37" s="95" t="s">
        <v>2583</v>
      </c>
      <c r="M37" s="169" t="s">
        <v>2554</v>
      </c>
      <c r="N37" s="96" t="s">
        <v>2579</v>
      </c>
      <c r="O37" s="93" t="s">
        <v>2580</v>
      </c>
      <c r="P37" s="117" t="s">
        <v>2585</v>
      </c>
      <c r="Q37" s="168" t="s">
        <v>2583</v>
      </c>
    </row>
    <row r="38" spans="1:17" ht="18" x14ac:dyDescent="0.25">
      <c r="A38" s="93" t="str">
        <f>VLOOKUP(E38,'LISTADO ATM'!$A$2:$C$901,3,0)</f>
        <v>ESTE</v>
      </c>
      <c r="B38" s="107">
        <v>335825245</v>
      </c>
      <c r="C38" s="94">
        <v>44272.636250000003</v>
      </c>
      <c r="D38" s="93" t="s">
        <v>2189</v>
      </c>
      <c r="E38" s="102">
        <v>289</v>
      </c>
      <c r="F38" s="93" t="str">
        <f>VLOOKUP(E38,VIP!$A$2:$O12029,2,0)</f>
        <v>DRBR910</v>
      </c>
      <c r="G38" s="93" t="str">
        <f>VLOOKUP(E38,'LISTADO ATM'!$A$2:$B$900,2,0)</f>
        <v>ATM Oficina Bávaro II</v>
      </c>
      <c r="H38" s="93" t="str">
        <f>VLOOKUP(E38,VIP!$A$2:$O16950,7,FALSE)</f>
        <v>Si</v>
      </c>
      <c r="I38" s="93" t="str">
        <f>VLOOKUP(E38,VIP!$A$2:$O8915,8,FALSE)</f>
        <v>Si</v>
      </c>
      <c r="J38" s="93" t="str">
        <f>VLOOKUP(E38,VIP!$A$2:$O8865,8,FALSE)</f>
        <v>Si</v>
      </c>
      <c r="K38" s="93" t="str">
        <f>VLOOKUP(E38,VIP!$A$2:$O12439,6,0)</f>
        <v>NO</v>
      </c>
      <c r="L38" s="95" t="s">
        <v>2509</v>
      </c>
      <c r="M38" s="169" t="s">
        <v>2554</v>
      </c>
      <c r="N38" s="96" t="s">
        <v>2475</v>
      </c>
      <c r="O38" s="93" t="s">
        <v>2477</v>
      </c>
      <c r="P38" s="117"/>
      <c r="Q38" s="168">
        <v>44273.461574074077</v>
      </c>
    </row>
    <row r="39" spans="1:17" ht="18" x14ac:dyDescent="0.25">
      <c r="A39" s="93" t="str">
        <f>VLOOKUP(E39,'LISTADO ATM'!$A$2:$C$901,3,0)</f>
        <v>NORTE</v>
      </c>
      <c r="B39" s="107">
        <v>335825261</v>
      </c>
      <c r="C39" s="94">
        <v>44272.64230324074</v>
      </c>
      <c r="D39" s="93" t="s">
        <v>2190</v>
      </c>
      <c r="E39" s="102">
        <v>337</v>
      </c>
      <c r="F39" s="93" t="str">
        <f>VLOOKUP(E39,VIP!$A$2:$O12027,2,0)</f>
        <v>DRBR337</v>
      </c>
      <c r="G39" s="93" t="str">
        <f>VLOOKUP(E39,'LISTADO ATM'!$A$2:$B$900,2,0)</f>
        <v>ATM S/M Cooperativa Moca</v>
      </c>
      <c r="H39" s="93" t="str">
        <f>VLOOKUP(E39,VIP!$A$2:$O16948,7,FALSE)</f>
        <v>Si</v>
      </c>
      <c r="I39" s="93" t="str">
        <f>VLOOKUP(E39,VIP!$A$2:$O8913,8,FALSE)</f>
        <v>Si</v>
      </c>
      <c r="J39" s="93" t="str">
        <f>VLOOKUP(E39,VIP!$A$2:$O8863,8,FALSE)</f>
        <v>Si</v>
      </c>
      <c r="K39" s="93" t="str">
        <f>VLOOKUP(E39,VIP!$A$2:$O12437,6,0)</f>
        <v>NO</v>
      </c>
      <c r="L39" s="95" t="s">
        <v>2509</v>
      </c>
      <c r="M39" s="169" t="s">
        <v>2554</v>
      </c>
      <c r="N39" s="96" t="s">
        <v>2475</v>
      </c>
      <c r="O39" s="93" t="s">
        <v>2492</v>
      </c>
      <c r="P39" s="117"/>
      <c r="Q39" s="168">
        <v>44273.461574074077</v>
      </c>
    </row>
    <row r="40" spans="1:17" ht="18" x14ac:dyDescent="0.25">
      <c r="A40" s="93" t="str">
        <f>VLOOKUP(E40,'LISTADO ATM'!$A$2:$C$901,3,0)</f>
        <v>NORTE</v>
      </c>
      <c r="B40" s="107">
        <v>335825235</v>
      </c>
      <c r="C40" s="94">
        <v>44272.633125</v>
      </c>
      <c r="D40" s="93" t="s">
        <v>2190</v>
      </c>
      <c r="E40" s="102">
        <v>689</v>
      </c>
      <c r="F40" s="93" t="str">
        <f>VLOOKUP(E40,VIP!$A$2:$O12032,2,0)</f>
        <v>DRBR689</v>
      </c>
      <c r="G40" s="93" t="str">
        <f>VLOOKUP(E40,'LISTADO ATM'!$A$2:$B$900,2,0)</f>
        <v>ATM Eco Petroleo Villa Gonzalez</v>
      </c>
      <c r="H40" s="93" t="str">
        <f>VLOOKUP(E40,VIP!$A$2:$O16953,7,FALSE)</f>
        <v>NO</v>
      </c>
      <c r="I40" s="93" t="str">
        <f>VLOOKUP(E40,VIP!$A$2:$O8918,8,FALSE)</f>
        <v>NO</v>
      </c>
      <c r="J40" s="93" t="str">
        <f>VLOOKUP(E40,VIP!$A$2:$O8868,8,FALSE)</f>
        <v>NO</v>
      </c>
      <c r="K40" s="93" t="str">
        <f>VLOOKUP(E40,VIP!$A$2:$O12442,6,0)</f>
        <v>NO</v>
      </c>
      <c r="L40" s="95" t="s">
        <v>2509</v>
      </c>
      <c r="M40" s="169" t="s">
        <v>2554</v>
      </c>
      <c r="N40" s="96" t="s">
        <v>2475</v>
      </c>
      <c r="O40" s="93" t="s">
        <v>2492</v>
      </c>
      <c r="P40" s="117"/>
      <c r="Q40" s="168">
        <v>44273.461574074077</v>
      </c>
    </row>
    <row r="41" spans="1:17" ht="18" x14ac:dyDescent="0.25">
      <c r="A41" s="93" t="str">
        <f>VLOOKUP(E41,'LISTADO ATM'!$A$2:$C$901,3,0)</f>
        <v>NORTE</v>
      </c>
      <c r="B41" s="107">
        <v>335825229</v>
      </c>
      <c r="C41" s="94">
        <v>44272.631921296299</v>
      </c>
      <c r="D41" s="93" t="s">
        <v>2190</v>
      </c>
      <c r="E41" s="102">
        <v>728</v>
      </c>
      <c r="F41" s="93" t="str">
        <f>VLOOKUP(E41,VIP!$A$2:$O11996,2,0)</f>
        <v>DRBR051</v>
      </c>
      <c r="G41" s="93" t="str">
        <f>VLOOKUP(E41,'LISTADO ATM'!$A$2:$B$900,2,0)</f>
        <v xml:space="preserve">ATM UNP La Vega Oficina Regional Norcentral </v>
      </c>
      <c r="H41" s="93" t="str">
        <f>VLOOKUP(E41,VIP!$A$2:$O16917,7,FALSE)</f>
        <v>Si</v>
      </c>
      <c r="I41" s="93" t="str">
        <f>VLOOKUP(E41,VIP!$A$2:$O8882,8,FALSE)</f>
        <v>Si</v>
      </c>
      <c r="J41" s="93" t="str">
        <f>VLOOKUP(E41,VIP!$A$2:$O8832,8,FALSE)</f>
        <v>Si</v>
      </c>
      <c r="K41" s="93" t="str">
        <f>VLOOKUP(E41,VIP!$A$2:$O12406,6,0)</f>
        <v>SI</v>
      </c>
      <c r="L41" s="95" t="s">
        <v>2509</v>
      </c>
      <c r="M41" s="169" t="s">
        <v>2554</v>
      </c>
      <c r="N41" s="96" t="s">
        <v>2475</v>
      </c>
      <c r="O41" s="93" t="s">
        <v>2492</v>
      </c>
      <c r="P41" s="117"/>
      <c r="Q41" s="168">
        <v>44273.461574074077</v>
      </c>
    </row>
    <row r="42" spans="1:17" ht="18" x14ac:dyDescent="0.25">
      <c r="A42" s="93" t="str">
        <f>VLOOKUP(E42,'LISTADO ATM'!$A$2:$C$901,3,0)</f>
        <v>SUR</v>
      </c>
      <c r="B42" s="107" t="s">
        <v>2511</v>
      </c>
      <c r="C42" s="94">
        <v>44272.786874999998</v>
      </c>
      <c r="D42" s="93" t="s">
        <v>2471</v>
      </c>
      <c r="E42" s="102">
        <v>45</v>
      </c>
      <c r="F42" s="93" t="str">
        <f>VLOOKUP(E42,VIP!$A$2:$O12029,2,0)</f>
        <v>DRBR045</v>
      </c>
      <c r="G42" s="93" t="str">
        <f>VLOOKUP(E42,'LISTADO ATM'!$A$2:$B$900,2,0)</f>
        <v xml:space="preserve">ATM Oficina Tamayo </v>
      </c>
      <c r="H42" s="93" t="str">
        <f>VLOOKUP(E42,VIP!$A$2:$O16950,7,FALSE)</f>
        <v>Si</v>
      </c>
      <c r="I42" s="93" t="str">
        <f>VLOOKUP(E42,VIP!$A$2:$O8915,8,FALSE)</f>
        <v>Si</v>
      </c>
      <c r="J42" s="93" t="str">
        <f>VLOOKUP(E42,VIP!$A$2:$O8865,8,FALSE)</f>
        <v>Si</v>
      </c>
      <c r="K42" s="93" t="str">
        <f>VLOOKUP(E42,VIP!$A$2:$O12439,6,0)</f>
        <v>SI</v>
      </c>
      <c r="L42" s="95" t="s">
        <v>2430</v>
      </c>
      <c r="M42" s="169" t="s">
        <v>2554</v>
      </c>
      <c r="N42" s="96" t="s">
        <v>2475</v>
      </c>
      <c r="O42" s="93" t="s">
        <v>2476</v>
      </c>
      <c r="P42" s="117"/>
      <c r="Q42" s="168">
        <v>44273.461574074077</v>
      </c>
    </row>
    <row r="43" spans="1:17" ht="18" x14ac:dyDescent="0.25">
      <c r="A43" s="93" t="str">
        <f>VLOOKUP(E43,'LISTADO ATM'!$A$2:$C$901,3,0)</f>
        <v>SUR</v>
      </c>
      <c r="B43" s="107">
        <v>335824726</v>
      </c>
      <c r="C43" s="94">
        <v>44272.452025462961</v>
      </c>
      <c r="D43" s="93" t="s">
        <v>2471</v>
      </c>
      <c r="E43" s="102">
        <v>48</v>
      </c>
      <c r="F43" s="93" t="str">
        <f>VLOOKUP(E43,VIP!$A$2:$O11992,2,0)</f>
        <v>DRBR048</v>
      </c>
      <c r="G43" s="93" t="str">
        <f>VLOOKUP(E43,'LISTADO ATM'!$A$2:$B$900,2,0)</f>
        <v xml:space="preserve">ATM Autoservicio Neiba I </v>
      </c>
      <c r="H43" s="93" t="str">
        <f>VLOOKUP(E43,VIP!$A$2:$O16913,7,FALSE)</f>
        <v>Si</v>
      </c>
      <c r="I43" s="93" t="str">
        <f>VLOOKUP(E43,VIP!$A$2:$O8878,8,FALSE)</f>
        <v>Si</v>
      </c>
      <c r="J43" s="93" t="str">
        <f>VLOOKUP(E43,VIP!$A$2:$O8828,8,FALSE)</f>
        <v>Si</v>
      </c>
      <c r="K43" s="93" t="str">
        <f>VLOOKUP(E43,VIP!$A$2:$O12402,6,0)</f>
        <v>SI</v>
      </c>
      <c r="L43" s="95" t="s">
        <v>2430</v>
      </c>
      <c r="M43" s="169" t="s">
        <v>2554</v>
      </c>
      <c r="N43" s="96" t="s">
        <v>2475</v>
      </c>
      <c r="O43" s="93" t="s">
        <v>2476</v>
      </c>
      <c r="P43" s="117"/>
      <c r="Q43" s="168">
        <v>44273.461574074077</v>
      </c>
    </row>
    <row r="44" spans="1:17" ht="18" x14ac:dyDescent="0.25">
      <c r="A44" s="93" t="str">
        <f>VLOOKUP(E44,'LISTADO ATM'!$A$2:$C$901,3,0)</f>
        <v>NORTE</v>
      </c>
      <c r="B44" s="107" t="s">
        <v>2512</v>
      </c>
      <c r="C44" s="94">
        <v>44272.765868055554</v>
      </c>
      <c r="D44" s="93" t="s">
        <v>2499</v>
      </c>
      <c r="E44" s="102">
        <v>307</v>
      </c>
      <c r="F44" s="93" t="str">
        <f>VLOOKUP(E44,VIP!$A$2:$O12030,2,0)</f>
        <v>DRBR307</v>
      </c>
      <c r="G44" s="93" t="str">
        <f>VLOOKUP(E44,'LISTADO ATM'!$A$2:$B$900,2,0)</f>
        <v>ATM Oficina Nagua II</v>
      </c>
      <c r="H44" s="93" t="str">
        <f>VLOOKUP(E44,VIP!$A$2:$O16951,7,FALSE)</f>
        <v>Si</v>
      </c>
      <c r="I44" s="93" t="str">
        <f>VLOOKUP(E44,VIP!$A$2:$O8916,8,FALSE)</f>
        <v>Si</v>
      </c>
      <c r="J44" s="93" t="str">
        <f>VLOOKUP(E44,VIP!$A$2:$O8866,8,FALSE)</f>
        <v>Si</v>
      </c>
      <c r="K44" s="93" t="str">
        <f>VLOOKUP(E44,VIP!$A$2:$O12440,6,0)</f>
        <v>SI</v>
      </c>
      <c r="L44" s="95" t="s">
        <v>2430</v>
      </c>
      <c r="M44" s="169" t="s">
        <v>2554</v>
      </c>
      <c r="N44" s="96" t="s">
        <v>2475</v>
      </c>
      <c r="O44" s="93" t="s">
        <v>2500</v>
      </c>
      <c r="P44" s="117"/>
      <c r="Q44" s="168">
        <v>44273.461574074077</v>
      </c>
    </row>
    <row r="45" spans="1:17" ht="18" x14ac:dyDescent="0.25">
      <c r="A45" s="93" t="str">
        <f>VLOOKUP(E45,'LISTADO ATM'!$A$2:$C$901,3,0)</f>
        <v>DISTRITO NACIONAL</v>
      </c>
      <c r="B45" s="107">
        <v>335823602</v>
      </c>
      <c r="C45" s="94">
        <v>44271.585729166669</v>
      </c>
      <c r="D45" s="93" t="s">
        <v>2471</v>
      </c>
      <c r="E45" s="102">
        <v>434</v>
      </c>
      <c r="F45" s="93" t="str">
        <f>VLOOKUP(E45,VIP!$A$2:$O11959,2,0)</f>
        <v>DRBR434</v>
      </c>
      <c r="G45" s="93" t="str">
        <f>VLOOKUP(E45,'LISTADO ATM'!$A$2:$B$900,2,0)</f>
        <v xml:space="preserve">ATM Generadora Hidroeléctrica Dom. (EGEHID) </v>
      </c>
      <c r="H45" s="93" t="str">
        <f>VLOOKUP(E45,VIP!$A$2:$O16880,7,FALSE)</f>
        <v>Si</v>
      </c>
      <c r="I45" s="93" t="str">
        <f>VLOOKUP(E45,VIP!$A$2:$O8845,8,FALSE)</f>
        <v>Si</v>
      </c>
      <c r="J45" s="93" t="str">
        <f>VLOOKUP(E45,VIP!$A$2:$O8795,8,FALSE)</f>
        <v>Si</v>
      </c>
      <c r="K45" s="93" t="str">
        <f>VLOOKUP(E45,VIP!$A$2:$O12369,6,0)</f>
        <v>NO</v>
      </c>
      <c r="L45" s="95" t="s">
        <v>2430</v>
      </c>
      <c r="M45" s="169" t="s">
        <v>2554</v>
      </c>
      <c r="N45" s="96" t="s">
        <v>2475</v>
      </c>
      <c r="O45" s="93" t="s">
        <v>2476</v>
      </c>
      <c r="P45" s="117"/>
      <c r="Q45" s="168">
        <v>44273.461574074077</v>
      </c>
    </row>
    <row r="46" spans="1:17" ht="18" x14ac:dyDescent="0.25">
      <c r="A46" s="93" t="str">
        <f>VLOOKUP(E46,'LISTADO ATM'!$A$2:$C$901,3,0)</f>
        <v>DISTRITO NACIONAL</v>
      </c>
      <c r="B46" s="107">
        <v>335824820</v>
      </c>
      <c r="C46" s="94">
        <v>44272.475405092591</v>
      </c>
      <c r="D46" s="93" t="s">
        <v>2471</v>
      </c>
      <c r="E46" s="102">
        <v>980</v>
      </c>
      <c r="F46" s="93" t="str">
        <f>VLOOKUP(E46,VIP!$A$2:$O12006,2,0)</f>
        <v>DRBR980</v>
      </c>
      <c r="G46" s="93" t="str">
        <f>VLOOKUP(E46,'LISTADO ATM'!$A$2:$B$900,2,0)</f>
        <v xml:space="preserve">ATM Oficina Bella Vista Mall II </v>
      </c>
      <c r="H46" s="93" t="str">
        <f>VLOOKUP(E46,VIP!$A$2:$O16927,7,FALSE)</f>
        <v>Si</v>
      </c>
      <c r="I46" s="93" t="str">
        <f>VLOOKUP(E46,VIP!$A$2:$O8892,8,FALSE)</f>
        <v>Si</v>
      </c>
      <c r="J46" s="93" t="str">
        <f>VLOOKUP(E46,VIP!$A$2:$O8842,8,FALSE)</f>
        <v>Si</v>
      </c>
      <c r="K46" s="93" t="str">
        <f>VLOOKUP(E46,VIP!$A$2:$O12416,6,0)</f>
        <v>NO</v>
      </c>
      <c r="L46" s="95" t="s">
        <v>2430</v>
      </c>
      <c r="M46" s="169" t="s">
        <v>2554</v>
      </c>
      <c r="N46" s="96" t="s">
        <v>2475</v>
      </c>
      <c r="O46" s="93" t="s">
        <v>2476</v>
      </c>
      <c r="P46" s="117"/>
      <c r="Q46" s="168">
        <v>44273.461574074077</v>
      </c>
    </row>
    <row r="47" spans="1:17" ht="18" x14ac:dyDescent="0.25">
      <c r="A47" s="93" t="str">
        <f>VLOOKUP(E47,'LISTADO ATM'!$A$2:$C$901,3,0)</f>
        <v>DISTRITO NACIONAL</v>
      </c>
      <c r="B47" s="107">
        <v>335825328</v>
      </c>
      <c r="C47" s="94">
        <v>44272.662094907406</v>
      </c>
      <c r="D47" s="93" t="s">
        <v>2189</v>
      </c>
      <c r="E47" s="102">
        <v>835</v>
      </c>
      <c r="F47" s="93" t="str">
        <f>VLOOKUP(E47,VIP!$A$2:$O12029,2,0)</f>
        <v>DRBR835</v>
      </c>
      <c r="G47" s="93" t="str">
        <f>VLOOKUP(E47,'LISTADO ATM'!$A$2:$B$900,2,0)</f>
        <v xml:space="preserve">ATM UNP Megacentro </v>
      </c>
      <c r="H47" s="93" t="str">
        <f>VLOOKUP(E47,VIP!$A$2:$O16950,7,FALSE)</f>
        <v>Si</v>
      </c>
      <c r="I47" s="93" t="str">
        <f>VLOOKUP(E47,VIP!$A$2:$O8915,8,FALSE)</f>
        <v>Si</v>
      </c>
      <c r="J47" s="93" t="str">
        <f>VLOOKUP(E47,VIP!$A$2:$O8865,8,FALSE)</f>
        <v>Si</v>
      </c>
      <c r="K47" s="93" t="str">
        <f>VLOOKUP(E47,VIP!$A$2:$O12439,6,0)</f>
        <v>SI</v>
      </c>
      <c r="L47" s="95" t="s">
        <v>2491</v>
      </c>
      <c r="M47" s="169" t="s">
        <v>2554</v>
      </c>
      <c r="N47" s="96" t="s">
        <v>2475</v>
      </c>
      <c r="O47" s="93" t="s">
        <v>2477</v>
      </c>
      <c r="P47" s="117"/>
      <c r="Q47" s="168">
        <v>44273.461574074077</v>
      </c>
    </row>
    <row r="48" spans="1:17" ht="18" x14ac:dyDescent="0.25">
      <c r="A48" s="93" t="str">
        <f>VLOOKUP(E48,'LISTADO ATM'!$A$2:$C$901,3,0)</f>
        <v>DISTRITO NACIONAL</v>
      </c>
      <c r="B48" s="107">
        <v>335825332</v>
      </c>
      <c r="C48" s="94">
        <v>44272.662280092591</v>
      </c>
      <c r="D48" s="93" t="s">
        <v>2189</v>
      </c>
      <c r="E48" s="102">
        <v>911</v>
      </c>
      <c r="F48" s="93" t="str">
        <f>VLOOKUP(E48,VIP!$A$2:$O12028,2,0)</f>
        <v>DRBR911</v>
      </c>
      <c r="G48" s="93" t="str">
        <f>VLOOKUP(E48,'LISTADO ATM'!$A$2:$B$900,2,0)</f>
        <v xml:space="preserve">ATM Oficina Venezuela II </v>
      </c>
      <c r="H48" s="93" t="str">
        <f>VLOOKUP(E48,VIP!$A$2:$O16949,7,FALSE)</f>
        <v>Si</v>
      </c>
      <c r="I48" s="93" t="str">
        <f>VLOOKUP(E48,VIP!$A$2:$O8914,8,FALSE)</f>
        <v>Si</v>
      </c>
      <c r="J48" s="93" t="str">
        <f>VLOOKUP(E48,VIP!$A$2:$O8864,8,FALSE)</f>
        <v>Si</v>
      </c>
      <c r="K48" s="93" t="str">
        <f>VLOOKUP(E48,VIP!$A$2:$O12438,6,0)</f>
        <v>SI</v>
      </c>
      <c r="L48" s="95" t="s">
        <v>2491</v>
      </c>
      <c r="M48" s="169" t="s">
        <v>2554</v>
      </c>
      <c r="N48" s="96" t="s">
        <v>2475</v>
      </c>
      <c r="O48" s="93" t="s">
        <v>2477</v>
      </c>
      <c r="P48" s="117"/>
      <c r="Q48" s="168">
        <v>44273.461574074077</v>
      </c>
    </row>
    <row r="49" spans="1:17" ht="18" x14ac:dyDescent="0.25">
      <c r="A49" s="93" t="str">
        <f>VLOOKUP(E49,'LISTADO ATM'!$A$2:$C$901,3,0)</f>
        <v>DISTRITO NACIONAL</v>
      </c>
      <c r="B49" s="107">
        <v>335825141</v>
      </c>
      <c r="C49" s="94">
        <v>44272.60292824074</v>
      </c>
      <c r="D49" s="93" t="s">
        <v>2189</v>
      </c>
      <c r="E49" s="102">
        <v>10</v>
      </c>
      <c r="F49" s="93" t="str">
        <f>VLOOKUP(E49,VIP!$A$2:$O12008,2,0)</f>
        <v>DRBR010</v>
      </c>
      <c r="G49" s="93" t="str">
        <f>VLOOKUP(E49,'LISTADO ATM'!$A$2:$B$900,2,0)</f>
        <v xml:space="preserve">ATM Ministerio Salud Pública </v>
      </c>
      <c r="H49" s="93" t="str">
        <f>VLOOKUP(E49,VIP!$A$2:$O16929,7,FALSE)</f>
        <v>Si</v>
      </c>
      <c r="I49" s="93" t="str">
        <f>VLOOKUP(E49,VIP!$A$2:$O8894,8,FALSE)</f>
        <v>Si</v>
      </c>
      <c r="J49" s="93" t="str">
        <f>VLOOKUP(E49,VIP!$A$2:$O8844,8,FALSE)</f>
        <v>Si</v>
      </c>
      <c r="K49" s="93" t="str">
        <f>VLOOKUP(E49,VIP!$A$2:$O12418,6,0)</f>
        <v>NO</v>
      </c>
      <c r="L49" s="95" t="s">
        <v>2228</v>
      </c>
      <c r="M49" s="96" t="s">
        <v>2468</v>
      </c>
      <c r="N49" s="96" t="s">
        <v>2475</v>
      </c>
      <c r="O49" s="93" t="s">
        <v>2477</v>
      </c>
      <c r="P49" s="117"/>
      <c r="Q49" s="97" t="s">
        <v>2228</v>
      </c>
    </row>
    <row r="50" spans="1:17" ht="18" x14ac:dyDescent="0.25">
      <c r="A50" s="93" t="str">
        <f>VLOOKUP(E50,'LISTADO ATM'!$A$2:$C$901,3,0)</f>
        <v>DISTRITO NACIONAL</v>
      </c>
      <c r="B50" s="107" t="s">
        <v>2555</v>
      </c>
      <c r="C50" s="94">
        <v>44273.45385416667</v>
      </c>
      <c r="D50" s="93" t="s">
        <v>2189</v>
      </c>
      <c r="E50" s="102">
        <v>35</v>
      </c>
      <c r="F50" s="93" t="str">
        <f>VLOOKUP(E50,VIP!$A$2:$O12035,2,0)</f>
        <v>DRBR035</v>
      </c>
      <c r="G50" s="93" t="str">
        <f>VLOOKUP(E50,'LISTADO ATM'!$A$2:$B$900,2,0)</f>
        <v xml:space="preserve">ATM Dirección General de Aduanas I </v>
      </c>
      <c r="H50" s="93" t="str">
        <f>VLOOKUP(E50,VIP!$A$2:$O16956,7,FALSE)</f>
        <v>Si</v>
      </c>
      <c r="I50" s="93" t="str">
        <f>VLOOKUP(E50,VIP!$A$2:$O8921,8,FALSE)</f>
        <v>Si</v>
      </c>
      <c r="J50" s="93" t="str">
        <f>VLOOKUP(E50,VIP!$A$2:$O8871,8,FALSE)</f>
        <v>Si</v>
      </c>
      <c r="K50" s="93" t="str">
        <f>VLOOKUP(E50,VIP!$A$2:$O12445,6,0)</f>
        <v>NO</v>
      </c>
      <c r="L50" s="95" t="s">
        <v>2228</v>
      </c>
      <c r="M50" s="96" t="s">
        <v>2468</v>
      </c>
      <c r="N50" s="96" t="s">
        <v>2475</v>
      </c>
      <c r="O50" s="93" t="s">
        <v>2477</v>
      </c>
      <c r="P50" s="117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7">
        <v>335824977</v>
      </c>
      <c r="C51" s="94">
        <v>44272.515069444446</v>
      </c>
      <c r="D51" s="93" t="s">
        <v>2189</v>
      </c>
      <c r="E51" s="102">
        <v>57</v>
      </c>
      <c r="F51" s="93" t="str">
        <f>VLOOKUP(E51,VIP!$A$2:$O11998,2,0)</f>
        <v>DRBR057</v>
      </c>
      <c r="G51" s="93" t="str">
        <f>VLOOKUP(E51,'LISTADO ATM'!$A$2:$B$900,2,0)</f>
        <v xml:space="preserve">ATM Oficina Malecon Center </v>
      </c>
      <c r="H51" s="93" t="str">
        <f>VLOOKUP(E51,VIP!$A$2:$O16919,7,FALSE)</f>
        <v>Si</v>
      </c>
      <c r="I51" s="93" t="str">
        <f>VLOOKUP(E51,VIP!$A$2:$O8884,8,FALSE)</f>
        <v>Si</v>
      </c>
      <c r="J51" s="93" t="str">
        <f>VLOOKUP(E51,VIP!$A$2:$O8834,8,FALSE)</f>
        <v>Si</v>
      </c>
      <c r="K51" s="93" t="str">
        <f>VLOOKUP(E51,VIP!$A$2:$O12408,6,0)</f>
        <v>NO</v>
      </c>
      <c r="L51" s="95" t="s">
        <v>2228</v>
      </c>
      <c r="M51" s="96" t="s">
        <v>2468</v>
      </c>
      <c r="N51" s="96" t="s">
        <v>2475</v>
      </c>
      <c r="O51" s="93" t="s">
        <v>2477</v>
      </c>
      <c r="P51" s="117"/>
      <c r="Q51" s="97" t="s">
        <v>2228</v>
      </c>
    </row>
    <row r="52" spans="1:17" ht="18" x14ac:dyDescent="0.25">
      <c r="A52" s="93" t="str">
        <f>VLOOKUP(E52,'LISTADO ATM'!$A$2:$C$901,3,0)</f>
        <v>DISTRITO NACIONAL</v>
      </c>
      <c r="B52" s="107">
        <v>335824878</v>
      </c>
      <c r="C52" s="94">
        <v>44272.490081018521</v>
      </c>
      <c r="D52" s="93" t="s">
        <v>2189</v>
      </c>
      <c r="E52" s="102">
        <v>139</v>
      </c>
      <c r="F52" s="93" t="str">
        <f>VLOOKUP(E52,VIP!$A$2:$O12001,2,0)</f>
        <v>DRBR139</v>
      </c>
      <c r="G52" s="93" t="str">
        <f>VLOOKUP(E52,'LISTADO ATM'!$A$2:$B$900,2,0)</f>
        <v xml:space="preserve">ATM Oficina Plaza Lama Zona Oriental I </v>
      </c>
      <c r="H52" s="93" t="str">
        <f>VLOOKUP(E52,VIP!$A$2:$O16922,7,FALSE)</f>
        <v>Si</v>
      </c>
      <c r="I52" s="93" t="str">
        <f>VLOOKUP(E52,VIP!$A$2:$O8887,8,FALSE)</f>
        <v>Si</v>
      </c>
      <c r="J52" s="93" t="str">
        <f>VLOOKUP(E52,VIP!$A$2:$O8837,8,FALSE)</f>
        <v>Si</v>
      </c>
      <c r="K52" s="93" t="str">
        <f>VLOOKUP(E52,VIP!$A$2:$O12411,6,0)</f>
        <v>NO</v>
      </c>
      <c r="L52" s="95" t="s">
        <v>2228</v>
      </c>
      <c r="M52" s="96" t="s">
        <v>2468</v>
      </c>
      <c r="N52" s="96" t="s">
        <v>2475</v>
      </c>
      <c r="O52" s="93" t="s">
        <v>2477</v>
      </c>
      <c r="P52" s="117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7">
        <v>335825177</v>
      </c>
      <c r="C53" s="94">
        <v>44272.613125000003</v>
      </c>
      <c r="D53" s="93" t="s">
        <v>2189</v>
      </c>
      <c r="E53" s="102">
        <v>162</v>
      </c>
      <c r="F53" s="93" t="str">
        <f>VLOOKUP(E53,VIP!$A$2:$O12000,2,0)</f>
        <v>DRBR162</v>
      </c>
      <c r="G53" s="93" t="str">
        <f>VLOOKUP(E53,'LISTADO ATM'!$A$2:$B$900,2,0)</f>
        <v xml:space="preserve">ATM Oficina Tiradentes I </v>
      </c>
      <c r="H53" s="93" t="str">
        <f>VLOOKUP(E53,VIP!$A$2:$O16921,7,FALSE)</f>
        <v>Si</v>
      </c>
      <c r="I53" s="93" t="str">
        <f>VLOOKUP(E53,VIP!$A$2:$O8886,8,FALSE)</f>
        <v>Si</v>
      </c>
      <c r="J53" s="93" t="str">
        <f>VLOOKUP(E53,VIP!$A$2:$O8836,8,FALSE)</f>
        <v>Si</v>
      </c>
      <c r="K53" s="93" t="str">
        <f>VLOOKUP(E53,VIP!$A$2:$O12410,6,0)</f>
        <v>NO</v>
      </c>
      <c r="L53" s="95" t="s">
        <v>2228</v>
      </c>
      <c r="M53" s="96" t="s">
        <v>2468</v>
      </c>
      <c r="N53" s="96" t="s">
        <v>2475</v>
      </c>
      <c r="O53" s="93" t="s">
        <v>2477</v>
      </c>
      <c r="P53" s="117"/>
      <c r="Q53" s="97" t="s">
        <v>2228</v>
      </c>
    </row>
    <row r="54" spans="1:17" ht="18" x14ac:dyDescent="0.25">
      <c r="A54" s="93" t="str">
        <f>VLOOKUP(E54,'LISTADO ATM'!$A$2:$C$901,3,0)</f>
        <v>DISTRITO NACIONAL</v>
      </c>
      <c r="B54" s="107">
        <v>335825164</v>
      </c>
      <c r="C54" s="94">
        <v>44272.609479166669</v>
      </c>
      <c r="D54" s="93" t="s">
        <v>2189</v>
      </c>
      <c r="E54" s="102">
        <v>169</v>
      </c>
      <c r="F54" s="93" t="str">
        <f>VLOOKUP(E54,VIP!$A$2:$O12003,2,0)</f>
        <v>DRBR169</v>
      </c>
      <c r="G54" s="93" t="str">
        <f>VLOOKUP(E54,'LISTADO ATM'!$A$2:$B$900,2,0)</f>
        <v xml:space="preserve">ATM Oficina Caonabo </v>
      </c>
      <c r="H54" s="93" t="str">
        <f>VLOOKUP(E54,VIP!$A$2:$O16924,7,FALSE)</f>
        <v>Si</v>
      </c>
      <c r="I54" s="93" t="str">
        <f>VLOOKUP(E54,VIP!$A$2:$O8889,8,FALSE)</f>
        <v>Si</v>
      </c>
      <c r="J54" s="93" t="str">
        <f>VLOOKUP(E54,VIP!$A$2:$O8839,8,FALSE)</f>
        <v>Si</v>
      </c>
      <c r="K54" s="93" t="str">
        <f>VLOOKUP(E54,VIP!$A$2:$O12413,6,0)</f>
        <v>NO</v>
      </c>
      <c r="L54" s="95" t="s">
        <v>2228</v>
      </c>
      <c r="M54" s="96" t="s">
        <v>2468</v>
      </c>
      <c r="N54" s="96" t="s">
        <v>2475</v>
      </c>
      <c r="O54" s="93" t="s">
        <v>2492</v>
      </c>
      <c r="P54" s="117"/>
      <c r="Q54" s="97" t="s">
        <v>2228</v>
      </c>
    </row>
    <row r="55" spans="1:17" ht="18" x14ac:dyDescent="0.25">
      <c r="A55" s="93" t="str">
        <f>VLOOKUP(E55,'LISTADO ATM'!$A$2:$C$901,3,0)</f>
        <v>ESTE</v>
      </c>
      <c r="B55" s="107" t="s">
        <v>2559</v>
      </c>
      <c r="C55" s="94">
        <v>44273.438703703701</v>
      </c>
      <c r="D55" s="93" t="s">
        <v>2189</v>
      </c>
      <c r="E55" s="102">
        <v>219</v>
      </c>
      <c r="F55" s="93" t="str">
        <f>VLOOKUP(E55,VIP!$A$2:$O12039,2,0)</f>
        <v>DRBR219</v>
      </c>
      <c r="G55" s="93" t="str">
        <f>VLOOKUP(E55,'LISTADO ATM'!$A$2:$B$900,2,0)</f>
        <v xml:space="preserve">ATM Oficina La Altagracia (Higuey) </v>
      </c>
      <c r="H55" s="93" t="str">
        <f>VLOOKUP(E55,VIP!$A$2:$O16960,7,FALSE)</f>
        <v>Si</v>
      </c>
      <c r="I55" s="93" t="str">
        <f>VLOOKUP(E55,VIP!$A$2:$O8925,8,FALSE)</f>
        <v>Si</v>
      </c>
      <c r="J55" s="93" t="str">
        <f>VLOOKUP(E55,VIP!$A$2:$O8875,8,FALSE)</f>
        <v>Si</v>
      </c>
      <c r="K55" s="93" t="str">
        <f>VLOOKUP(E55,VIP!$A$2:$O12449,6,0)</f>
        <v>NO</v>
      </c>
      <c r="L55" s="95" t="s">
        <v>2228</v>
      </c>
      <c r="M55" s="96" t="s">
        <v>2468</v>
      </c>
      <c r="N55" s="96" t="s">
        <v>2475</v>
      </c>
      <c r="O55" s="93" t="s">
        <v>2477</v>
      </c>
      <c r="P55" s="117"/>
      <c r="Q55" s="97" t="s">
        <v>2228</v>
      </c>
    </row>
    <row r="56" spans="1:17" ht="18" x14ac:dyDescent="0.25">
      <c r="A56" s="93" t="str">
        <f>VLOOKUP(E56,'LISTADO ATM'!$A$2:$C$901,3,0)</f>
        <v>DISTRITO NACIONAL</v>
      </c>
      <c r="B56" s="107">
        <v>335824976</v>
      </c>
      <c r="C56" s="94">
        <v>44272.51390046296</v>
      </c>
      <c r="D56" s="93" t="s">
        <v>2189</v>
      </c>
      <c r="E56" s="102">
        <v>224</v>
      </c>
      <c r="F56" s="93" t="str">
        <f>VLOOKUP(E56,VIP!$A$2:$O11999,2,0)</f>
        <v>DRBR224</v>
      </c>
      <c r="G56" s="93" t="str">
        <f>VLOOKUP(E56,'LISTADO ATM'!$A$2:$B$900,2,0)</f>
        <v xml:space="preserve">ATM S/M Nacional El Millón (Núñez de Cáceres) </v>
      </c>
      <c r="H56" s="93" t="str">
        <f>VLOOKUP(E56,VIP!$A$2:$O16920,7,FALSE)</f>
        <v>Si</v>
      </c>
      <c r="I56" s="93" t="str">
        <f>VLOOKUP(E56,VIP!$A$2:$O8885,8,FALSE)</f>
        <v>Si</v>
      </c>
      <c r="J56" s="93" t="str">
        <f>VLOOKUP(E56,VIP!$A$2:$O8835,8,FALSE)</f>
        <v>Si</v>
      </c>
      <c r="K56" s="93" t="str">
        <f>VLOOKUP(E56,VIP!$A$2:$O12409,6,0)</f>
        <v>SI</v>
      </c>
      <c r="L56" s="95" t="s">
        <v>2228</v>
      </c>
      <c r="M56" s="96" t="s">
        <v>2468</v>
      </c>
      <c r="N56" s="96" t="s">
        <v>2475</v>
      </c>
      <c r="O56" s="93" t="s">
        <v>2477</v>
      </c>
      <c r="P56" s="117"/>
      <c r="Q56" s="97" t="s">
        <v>2228</v>
      </c>
    </row>
    <row r="57" spans="1:17" ht="18" x14ac:dyDescent="0.25">
      <c r="A57" s="93" t="str">
        <f>VLOOKUP(E57,'LISTADO ATM'!$A$2:$C$901,3,0)</f>
        <v>DISTRITO NACIONAL</v>
      </c>
      <c r="B57" s="107">
        <v>335823588</v>
      </c>
      <c r="C57" s="94">
        <v>44271.575706018521</v>
      </c>
      <c r="D57" s="93" t="s">
        <v>2189</v>
      </c>
      <c r="E57" s="102">
        <v>239</v>
      </c>
      <c r="F57" s="93" t="str">
        <f>VLOOKUP(E57,VIP!$A$2:$O11962,2,0)</f>
        <v>DRBR239</v>
      </c>
      <c r="G57" s="93" t="str">
        <f>VLOOKUP(E57,'LISTADO ATM'!$A$2:$B$900,2,0)</f>
        <v xml:space="preserve">ATM Autobanco Charles de Gaulle </v>
      </c>
      <c r="H57" s="93" t="str">
        <f>VLOOKUP(E57,VIP!$A$2:$O16883,7,FALSE)</f>
        <v>Si</v>
      </c>
      <c r="I57" s="93" t="str">
        <f>VLOOKUP(E57,VIP!$A$2:$O8848,8,FALSE)</f>
        <v>Si</v>
      </c>
      <c r="J57" s="93" t="str">
        <f>VLOOKUP(E57,VIP!$A$2:$O8798,8,FALSE)</f>
        <v>Si</v>
      </c>
      <c r="K57" s="93" t="str">
        <f>VLOOKUP(E57,VIP!$A$2:$O12372,6,0)</f>
        <v>SI</v>
      </c>
      <c r="L57" s="95" t="s">
        <v>2228</v>
      </c>
      <c r="M57" s="96" t="s">
        <v>2468</v>
      </c>
      <c r="N57" s="96" t="s">
        <v>2475</v>
      </c>
      <c r="O57" s="93" t="s">
        <v>2477</v>
      </c>
      <c r="P57" s="117"/>
      <c r="Q57" s="97" t="s">
        <v>2228</v>
      </c>
    </row>
    <row r="58" spans="1:17" ht="18" x14ac:dyDescent="0.25">
      <c r="A58" s="93" t="str">
        <f>VLOOKUP(E58,'LISTADO ATM'!$A$2:$C$901,3,0)</f>
        <v>DISTRITO NACIONAL</v>
      </c>
      <c r="B58" s="107">
        <v>335825158</v>
      </c>
      <c r="C58" s="94">
        <v>44272.607546296298</v>
      </c>
      <c r="D58" s="93" t="s">
        <v>2189</v>
      </c>
      <c r="E58" s="102">
        <v>240</v>
      </c>
      <c r="F58" s="93" t="str">
        <f>VLOOKUP(E58,VIP!$A$2:$O12004,2,0)</f>
        <v>DRBR24D</v>
      </c>
      <c r="G58" s="93" t="str">
        <f>VLOOKUP(E58,'LISTADO ATM'!$A$2:$B$900,2,0)</f>
        <v xml:space="preserve">ATM Oficina Carrefour I </v>
      </c>
      <c r="H58" s="93" t="str">
        <f>VLOOKUP(E58,VIP!$A$2:$O16925,7,FALSE)</f>
        <v>Si</v>
      </c>
      <c r="I58" s="93" t="str">
        <f>VLOOKUP(E58,VIP!$A$2:$O8890,8,FALSE)</f>
        <v>Si</v>
      </c>
      <c r="J58" s="93" t="str">
        <f>VLOOKUP(E58,VIP!$A$2:$O8840,8,FALSE)</f>
        <v>Si</v>
      </c>
      <c r="K58" s="93" t="str">
        <f>VLOOKUP(E58,VIP!$A$2:$O12414,6,0)</f>
        <v>SI</v>
      </c>
      <c r="L58" s="95" t="s">
        <v>2228</v>
      </c>
      <c r="M58" s="96" t="s">
        <v>2468</v>
      </c>
      <c r="N58" s="96" t="s">
        <v>2475</v>
      </c>
      <c r="O58" s="93" t="s">
        <v>2477</v>
      </c>
      <c r="P58" s="117"/>
      <c r="Q58" s="97" t="s">
        <v>2228</v>
      </c>
    </row>
    <row r="59" spans="1:17" ht="18" x14ac:dyDescent="0.25">
      <c r="A59" s="93" t="str">
        <f>VLOOKUP(E59,'LISTADO ATM'!$A$2:$C$901,3,0)</f>
        <v>DISTRITO NACIONAL</v>
      </c>
      <c r="B59" s="107" t="s">
        <v>2546</v>
      </c>
      <c r="C59" s="94">
        <v>44273.3200462963</v>
      </c>
      <c r="D59" s="93" t="s">
        <v>2189</v>
      </c>
      <c r="E59" s="102">
        <v>327</v>
      </c>
      <c r="F59" s="93" t="str">
        <f>VLOOKUP(E59,VIP!$A$2:$O12036,2,0)</f>
        <v>DRBR327</v>
      </c>
      <c r="G59" s="93" t="str">
        <f>VLOOKUP(E59,'LISTADO ATM'!$A$2:$B$900,2,0)</f>
        <v xml:space="preserve">ATM UNP CCN (Nacional 27 de Febrero) </v>
      </c>
      <c r="H59" s="93" t="str">
        <f>VLOOKUP(E59,VIP!$A$2:$O16957,7,FALSE)</f>
        <v>Si</v>
      </c>
      <c r="I59" s="93" t="str">
        <f>VLOOKUP(E59,VIP!$A$2:$O8922,8,FALSE)</f>
        <v>Si</v>
      </c>
      <c r="J59" s="93" t="str">
        <f>VLOOKUP(E59,VIP!$A$2:$O8872,8,FALSE)</f>
        <v>Si</v>
      </c>
      <c r="K59" s="93" t="str">
        <f>VLOOKUP(E59,VIP!$A$2:$O12446,6,0)</f>
        <v>NO</v>
      </c>
      <c r="L59" s="95" t="s">
        <v>2228</v>
      </c>
      <c r="M59" s="96" t="s">
        <v>2468</v>
      </c>
      <c r="N59" s="96" t="s">
        <v>2498</v>
      </c>
      <c r="O59" s="93" t="s">
        <v>2477</v>
      </c>
      <c r="P59" s="117"/>
      <c r="Q59" s="97" t="s">
        <v>2228</v>
      </c>
    </row>
    <row r="60" spans="1:17" ht="18" x14ac:dyDescent="0.25">
      <c r="A60" s="93" t="str">
        <f>VLOOKUP(E60,'LISTADO ATM'!$A$2:$C$901,3,0)</f>
        <v>NORTE</v>
      </c>
      <c r="B60" s="107" t="s">
        <v>2561</v>
      </c>
      <c r="C60" s="94">
        <v>44273.41574074074</v>
      </c>
      <c r="D60" s="93" t="s">
        <v>2190</v>
      </c>
      <c r="E60" s="102">
        <v>380</v>
      </c>
      <c r="F60" s="93" t="str">
        <f>VLOOKUP(E60,VIP!$A$2:$O12041,2,0)</f>
        <v>DRBR380</v>
      </c>
      <c r="G60" s="93" t="str">
        <f>VLOOKUP(E60,'LISTADO ATM'!$A$2:$B$900,2,0)</f>
        <v xml:space="preserve">ATM Oficina Navarrete </v>
      </c>
      <c r="H60" s="93" t="str">
        <f>VLOOKUP(E60,VIP!$A$2:$O16962,7,FALSE)</f>
        <v>Si</v>
      </c>
      <c r="I60" s="93" t="str">
        <f>VLOOKUP(E60,VIP!$A$2:$O8927,8,FALSE)</f>
        <v>Si</v>
      </c>
      <c r="J60" s="93" t="str">
        <f>VLOOKUP(E60,VIP!$A$2:$O8877,8,FALSE)</f>
        <v>Si</v>
      </c>
      <c r="K60" s="93" t="str">
        <f>VLOOKUP(E60,VIP!$A$2:$O12451,6,0)</f>
        <v>NO</v>
      </c>
      <c r="L60" s="95" t="s">
        <v>2228</v>
      </c>
      <c r="M60" s="96" t="s">
        <v>2468</v>
      </c>
      <c r="N60" s="96" t="s">
        <v>2475</v>
      </c>
      <c r="O60" s="93" t="s">
        <v>2492</v>
      </c>
      <c r="P60" s="117"/>
      <c r="Q60" s="97" t="s">
        <v>2228</v>
      </c>
    </row>
    <row r="61" spans="1:17" ht="18" x14ac:dyDescent="0.25">
      <c r="A61" s="93" t="str">
        <f>VLOOKUP(E61,'LISTADO ATM'!$A$2:$C$901,3,0)</f>
        <v>DISTRITO NACIONAL</v>
      </c>
      <c r="B61" s="107">
        <v>335824837</v>
      </c>
      <c r="C61" s="94">
        <v>44272.477407407408</v>
      </c>
      <c r="D61" s="93" t="s">
        <v>2189</v>
      </c>
      <c r="E61" s="102">
        <v>387</v>
      </c>
      <c r="F61" s="93" t="str">
        <f>VLOOKUP(E61,VIP!$A$2:$O12005,2,0)</f>
        <v>DRBR387</v>
      </c>
      <c r="G61" s="93" t="str">
        <f>VLOOKUP(E61,'LISTADO ATM'!$A$2:$B$900,2,0)</f>
        <v xml:space="preserve">ATM S/M La Cadena San Vicente de Paul </v>
      </c>
      <c r="H61" s="93" t="str">
        <f>VLOOKUP(E61,VIP!$A$2:$O16926,7,FALSE)</f>
        <v>Si</v>
      </c>
      <c r="I61" s="93" t="str">
        <f>VLOOKUP(E61,VIP!$A$2:$O8891,8,FALSE)</f>
        <v>Si</v>
      </c>
      <c r="J61" s="93" t="str">
        <f>VLOOKUP(E61,VIP!$A$2:$O8841,8,FALSE)</f>
        <v>Si</v>
      </c>
      <c r="K61" s="93" t="str">
        <f>VLOOKUP(E61,VIP!$A$2:$O12415,6,0)</f>
        <v>NO</v>
      </c>
      <c r="L61" s="95" t="s">
        <v>2228</v>
      </c>
      <c r="M61" s="96" t="s">
        <v>2468</v>
      </c>
      <c r="N61" s="96" t="s">
        <v>2475</v>
      </c>
      <c r="O61" s="93" t="s">
        <v>2477</v>
      </c>
      <c r="P61" s="117"/>
      <c r="Q61" s="97" t="s">
        <v>2228</v>
      </c>
    </row>
    <row r="62" spans="1:17" ht="18" x14ac:dyDescent="0.25">
      <c r="A62" s="93" t="str">
        <f>VLOOKUP(E62,'LISTADO ATM'!$A$2:$C$901,3,0)</f>
        <v>DISTRITO NACIONAL</v>
      </c>
      <c r="B62" s="107" t="s">
        <v>2562</v>
      </c>
      <c r="C62" s="94">
        <v>44273.408333333333</v>
      </c>
      <c r="D62" s="93" t="s">
        <v>2189</v>
      </c>
      <c r="E62" s="102">
        <v>490</v>
      </c>
      <c r="F62" s="93" t="str">
        <f>VLOOKUP(E62,VIP!$A$2:$O12042,2,0)</f>
        <v>DRBR490</v>
      </c>
      <c r="G62" s="93" t="str">
        <f>VLOOKUP(E62,'LISTADO ATM'!$A$2:$B$900,2,0)</f>
        <v xml:space="preserve">ATM Hospital Ney Arias Lora </v>
      </c>
      <c r="H62" s="93" t="str">
        <f>VLOOKUP(E62,VIP!$A$2:$O16963,7,FALSE)</f>
        <v>Si</v>
      </c>
      <c r="I62" s="93" t="str">
        <f>VLOOKUP(E62,VIP!$A$2:$O8928,8,FALSE)</f>
        <v>Si</v>
      </c>
      <c r="J62" s="93" t="str">
        <f>VLOOKUP(E62,VIP!$A$2:$O8878,8,FALSE)</f>
        <v>Si</v>
      </c>
      <c r="K62" s="93" t="str">
        <f>VLOOKUP(E62,VIP!$A$2:$O12452,6,0)</f>
        <v>NO</v>
      </c>
      <c r="L62" s="95" t="s">
        <v>2228</v>
      </c>
      <c r="M62" s="96" t="s">
        <v>2468</v>
      </c>
      <c r="N62" s="96" t="s">
        <v>2475</v>
      </c>
      <c r="O62" s="93" t="s">
        <v>2477</v>
      </c>
      <c r="P62" s="117"/>
      <c r="Q62" s="97" t="s">
        <v>2228</v>
      </c>
    </row>
    <row r="63" spans="1:17" ht="18" x14ac:dyDescent="0.25">
      <c r="A63" s="93" t="str">
        <f>VLOOKUP(E63,'LISTADO ATM'!$A$2:$C$901,3,0)</f>
        <v>DISTRITO NACIONAL</v>
      </c>
      <c r="B63" s="107">
        <v>335825325</v>
      </c>
      <c r="C63" s="94">
        <v>44272.661226851851</v>
      </c>
      <c r="D63" s="93" t="s">
        <v>2189</v>
      </c>
      <c r="E63" s="102">
        <v>499</v>
      </c>
      <c r="F63" s="93" t="str">
        <f>VLOOKUP(E63,VIP!$A$2:$O12030,2,0)</f>
        <v>DRBR499</v>
      </c>
      <c r="G63" s="93" t="str">
        <f>VLOOKUP(E63,'LISTADO ATM'!$A$2:$B$900,2,0)</f>
        <v xml:space="preserve">ATM Estación Sunix Tiradentes </v>
      </c>
      <c r="H63" s="93" t="str">
        <f>VLOOKUP(E63,VIP!$A$2:$O16951,7,FALSE)</f>
        <v>Si</v>
      </c>
      <c r="I63" s="93" t="str">
        <f>VLOOKUP(E63,VIP!$A$2:$O8916,8,FALSE)</f>
        <v>Si</v>
      </c>
      <c r="J63" s="93" t="str">
        <f>VLOOKUP(E63,VIP!$A$2:$O8866,8,FALSE)</f>
        <v>Si</v>
      </c>
      <c r="K63" s="93" t="str">
        <f>VLOOKUP(E63,VIP!$A$2:$O12440,6,0)</f>
        <v>NO</v>
      </c>
      <c r="L63" s="95" t="s">
        <v>2228</v>
      </c>
      <c r="M63" s="96" t="s">
        <v>2468</v>
      </c>
      <c r="N63" s="96" t="s">
        <v>2475</v>
      </c>
      <c r="O63" s="93" t="s">
        <v>2477</v>
      </c>
      <c r="P63" s="117"/>
      <c r="Q63" s="97" t="s">
        <v>2228</v>
      </c>
    </row>
    <row r="64" spans="1:17" ht="18" x14ac:dyDescent="0.25">
      <c r="A64" s="93" t="str">
        <f>VLOOKUP(E64,'LISTADO ATM'!$A$2:$C$901,3,0)</f>
        <v>DISTRITO NACIONAL</v>
      </c>
      <c r="B64" s="107" t="s">
        <v>2529</v>
      </c>
      <c r="C64" s="94">
        <v>44273.038495370369</v>
      </c>
      <c r="D64" s="93" t="s">
        <v>2189</v>
      </c>
      <c r="E64" s="102">
        <v>517</v>
      </c>
      <c r="F64" s="93" t="str">
        <f>VLOOKUP(E64,VIP!$A$2:$O12040,2,0)</f>
        <v>DRBR517</v>
      </c>
      <c r="G64" s="93" t="str">
        <f>VLOOKUP(E64,'LISTADO ATM'!$A$2:$B$900,2,0)</f>
        <v xml:space="preserve">ATM Autobanco Oficina Sans Soucí </v>
      </c>
      <c r="H64" s="93" t="str">
        <f>VLOOKUP(E64,VIP!$A$2:$O16961,7,FALSE)</f>
        <v>Si</v>
      </c>
      <c r="I64" s="93" t="str">
        <f>VLOOKUP(E64,VIP!$A$2:$O8926,8,FALSE)</f>
        <v>Si</v>
      </c>
      <c r="J64" s="93" t="str">
        <f>VLOOKUP(E64,VIP!$A$2:$O8876,8,FALSE)</f>
        <v>Si</v>
      </c>
      <c r="K64" s="93" t="str">
        <f>VLOOKUP(E64,VIP!$A$2:$O12450,6,0)</f>
        <v>SI</v>
      </c>
      <c r="L64" s="95" t="s">
        <v>2228</v>
      </c>
      <c r="M64" s="96" t="s">
        <v>2468</v>
      </c>
      <c r="N64" s="96" t="s">
        <v>2475</v>
      </c>
      <c r="O64" s="93" t="s">
        <v>2477</v>
      </c>
      <c r="P64" s="117"/>
      <c r="Q64" s="97" t="s">
        <v>2228</v>
      </c>
    </row>
    <row r="65" spans="1:17" ht="18" x14ac:dyDescent="0.25">
      <c r="A65" s="93" t="str">
        <f>VLOOKUP(E65,'LISTADO ATM'!$A$2:$C$901,3,0)</f>
        <v>DISTRITO NACIONAL</v>
      </c>
      <c r="B65" s="107" t="s">
        <v>2540</v>
      </c>
      <c r="C65" s="94">
        <v>44273.2734837963</v>
      </c>
      <c r="D65" s="93" t="s">
        <v>2189</v>
      </c>
      <c r="E65" s="102">
        <v>710</v>
      </c>
      <c r="F65" s="93" t="str">
        <f>VLOOKUP(E65,VIP!$A$2:$O12032,2,0)</f>
        <v>DRBR506</v>
      </c>
      <c r="G65" s="93" t="str">
        <f>VLOOKUP(E65,'LISTADO ATM'!$A$2:$B$900,2,0)</f>
        <v xml:space="preserve">ATM S/M Soberano </v>
      </c>
      <c r="H65" s="93" t="str">
        <f>VLOOKUP(E65,VIP!$A$2:$O16953,7,FALSE)</f>
        <v>Si</v>
      </c>
      <c r="I65" s="93" t="str">
        <f>VLOOKUP(E65,VIP!$A$2:$O8918,8,FALSE)</f>
        <v>Si</v>
      </c>
      <c r="J65" s="93" t="str">
        <f>VLOOKUP(E65,VIP!$A$2:$O8868,8,FALSE)</f>
        <v>Si</v>
      </c>
      <c r="K65" s="93" t="str">
        <f>VLOOKUP(E65,VIP!$A$2:$O12442,6,0)</f>
        <v>NO</v>
      </c>
      <c r="L65" s="95" t="s">
        <v>2228</v>
      </c>
      <c r="M65" s="96" t="s">
        <v>2468</v>
      </c>
      <c r="N65" s="96" t="s">
        <v>2475</v>
      </c>
      <c r="O65" s="93" t="s">
        <v>2477</v>
      </c>
      <c r="P65" s="117"/>
      <c r="Q65" s="97" t="s">
        <v>2228</v>
      </c>
    </row>
    <row r="66" spans="1:17" ht="18" x14ac:dyDescent="0.25">
      <c r="A66" s="93" t="str">
        <f>VLOOKUP(E66,'LISTADO ATM'!$A$2:$C$901,3,0)</f>
        <v>DISTRITO NACIONAL</v>
      </c>
      <c r="B66" s="107">
        <v>335822592</v>
      </c>
      <c r="C66" s="94">
        <v>44270.720543981479</v>
      </c>
      <c r="D66" s="93" t="s">
        <v>2189</v>
      </c>
      <c r="E66" s="102">
        <v>816</v>
      </c>
      <c r="F66" s="93" t="str">
        <f>VLOOKUP(E66,VIP!$A$2:$O11921,2,0)</f>
        <v>DRBR816</v>
      </c>
      <c r="G66" s="93" t="str">
        <f>VLOOKUP(E66,'LISTADO ATM'!$A$2:$B$900,2,0)</f>
        <v xml:space="preserve">ATM Oficina Pedro Brand </v>
      </c>
      <c r="H66" s="93" t="str">
        <f>VLOOKUP(E66,VIP!$A$2:$O16842,7,FALSE)</f>
        <v>Si</v>
      </c>
      <c r="I66" s="93" t="str">
        <f>VLOOKUP(E66,VIP!$A$2:$O8807,8,FALSE)</f>
        <v>Si</v>
      </c>
      <c r="J66" s="93" t="str">
        <f>VLOOKUP(E66,VIP!$A$2:$O8757,8,FALSE)</f>
        <v>Si</v>
      </c>
      <c r="K66" s="93" t="str">
        <f>VLOOKUP(E66,VIP!$A$2:$O12331,6,0)</f>
        <v>NO</v>
      </c>
      <c r="L66" s="95" t="s">
        <v>2228</v>
      </c>
      <c r="M66" s="96" t="s">
        <v>2468</v>
      </c>
      <c r="N66" s="96" t="s">
        <v>2498</v>
      </c>
      <c r="O66" s="93" t="s">
        <v>2477</v>
      </c>
      <c r="P66" s="117"/>
      <c r="Q66" s="97" t="s">
        <v>2228</v>
      </c>
    </row>
    <row r="67" spans="1:17" ht="18" x14ac:dyDescent="0.25">
      <c r="A67" s="93" t="str">
        <f>VLOOKUP(E67,'LISTADO ATM'!$A$2:$C$901,3,0)</f>
        <v>SUR</v>
      </c>
      <c r="B67" s="107" t="s">
        <v>2527</v>
      </c>
      <c r="C67" s="94">
        <v>44273.039525462962</v>
      </c>
      <c r="D67" s="93" t="s">
        <v>2189</v>
      </c>
      <c r="E67" s="102">
        <v>825</v>
      </c>
      <c r="F67" s="93" t="str">
        <f>VLOOKUP(E67,VIP!$A$2:$O12038,2,0)</f>
        <v>DRBR825</v>
      </c>
      <c r="G67" s="93" t="str">
        <f>VLOOKUP(E67,'LISTADO ATM'!$A$2:$B$900,2,0)</f>
        <v xml:space="preserve">ATM Estacion Eco Cibeles (Las Matas de Farfán) </v>
      </c>
      <c r="H67" s="93" t="str">
        <f>VLOOKUP(E67,VIP!$A$2:$O16959,7,FALSE)</f>
        <v>Si</v>
      </c>
      <c r="I67" s="93" t="str">
        <f>VLOOKUP(E67,VIP!$A$2:$O8924,8,FALSE)</f>
        <v>Si</v>
      </c>
      <c r="J67" s="93" t="str">
        <f>VLOOKUP(E67,VIP!$A$2:$O8874,8,FALSE)</f>
        <v>Si</v>
      </c>
      <c r="K67" s="93" t="str">
        <f>VLOOKUP(E67,VIP!$A$2:$O12448,6,0)</f>
        <v>NO</v>
      </c>
      <c r="L67" s="95" t="s">
        <v>2228</v>
      </c>
      <c r="M67" s="96" t="s">
        <v>2468</v>
      </c>
      <c r="N67" s="96" t="s">
        <v>2475</v>
      </c>
      <c r="O67" s="93" t="s">
        <v>2477</v>
      </c>
      <c r="P67" s="117"/>
      <c r="Q67" s="97" t="s">
        <v>2228</v>
      </c>
    </row>
    <row r="68" spans="1:17" ht="18" x14ac:dyDescent="0.25">
      <c r="A68" s="93" t="str">
        <f>VLOOKUP(E68,'LISTADO ATM'!$A$2:$C$901,3,0)</f>
        <v>SUR</v>
      </c>
      <c r="B68" s="107">
        <v>335820922</v>
      </c>
      <c r="C68" s="94">
        <v>44269.429201388892</v>
      </c>
      <c r="D68" s="93" t="s">
        <v>2189</v>
      </c>
      <c r="E68" s="102">
        <v>829</v>
      </c>
      <c r="F68" s="93" t="str">
        <f>VLOOKUP(E68,VIP!$A$2:$O11891,2,0)</f>
        <v>DRBR829</v>
      </c>
      <c r="G68" s="93" t="str">
        <f>VLOOKUP(E68,'LISTADO ATM'!$A$2:$B$900,2,0)</f>
        <v xml:space="preserve">ATM UNP Multicentro Sirena Baní </v>
      </c>
      <c r="H68" s="93" t="str">
        <f>VLOOKUP(E68,VIP!$A$2:$O16812,7,FALSE)</f>
        <v>Si</v>
      </c>
      <c r="I68" s="93" t="str">
        <f>VLOOKUP(E68,VIP!$A$2:$O8777,8,FALSE)</f>
        <v>Si</v>
      </c>
      <c r="J68" s="93" t="str">
        <f>VLOOKUP(E68,VIP!$A$2:$O8727,8,FALSE)</f>
        <v>Si</v>
      </c>
      <c r="K68" s="93" t="str">
        <f>VLOOKUP(E68,VIP!$A$2:$O12301,6,0)</f>
        <v>NO</v>
      </c>
      <c r="L68" s="95" t="s">
        <v>2228</v>
      </c>
      <c r="M68" s="96" t="s">
        <v>2468</v>
      </c>
      <c r="N68" s="96" t="s">
        <v>2475</v>
      </c>
      <c r="O68" s="93" t="s">
        <v>2477</v>
      </c>
      <c r="P68" s="117"/>
      <c r="Q68" s="97" t="s">
        <v>2228</v>
      </c>
    </row>
    <row r="69" spans="1:17" ht="18" x14ac:dyDescent="0.25">
      <c r="A69" s="93" t="str">
        <f>VLOOKUP(E69,'LISTADO ATM'!$A$2:$C$901,3,0)</f>
        <v>DISTRITO NACIONAL</v>
      </c>
      <c r="B69" s="107">
        <v>335824842</v>
      </c>
      <c r="C69" s="94">
        <v>44272.478148148148</v>
      </c>
      <c r="D69" s="93" t="s">
        <v>2189</v>
      </c>
      <c r="E69" s="102">
        <v>839</v>
      </c>
      <c r="F69" s="93" t="str">
        <f>VLOOKUP(E69,VIP!$A$2:$O12004,2,0)</f>
        <v>DRBR839</v>
      </c>
      <c r="G69" s="93" t="str">
        <f>VLOOKUP(E69,'LISTADO ATM'!$A$2:$B$900,2,0)</f>
        <v xml:space="preserve">ATM INAPA </v>
      </c>
      <c r="H69" s="93" t="str">
        <f>VLOOKUP(E69,VIP!$A$2:$O16925,7,FALSE)</f>
        <v>Si</v>
      </c>
      <c r="I69" s="93" t="str">
        <f>VLOOKUP(E69,VIP!$A$2:$O8890,8,FALSE)</f>
        <v>Si</v>
      </c>
      <c r="J69" s="93" t="str">
        <f>VLOOKUP(E69,VIP!$A$2:$O8840,8,FALSE)</f>
        <v>Si</v>
      </c>
      <c r="K69" s="93" t="str">
        <f>VLOOKUP(E69,VIP!$A$2:$O12414,6,0)</f>
        <v>NO</v>
      </c>
      <c r="L69" s="95" t="s">
        <v>2228</v>
      </c>
      <c r="M69" s="96" t="s">
        <v>2468</v>
      </c>
      <c r="N69" s="96" t="s">
        <v>2475</v>
      </c>
      <c r="O69" s="93" t="s">
        <v>2477</v>
      </c>
      <c r="P69" s="117"/>
      <c r="Q69" s="97" t="s">
        <v>2228</v>
      </c>
    </row>
    <row r="70" spans="1:17" ht="18" x14ac:dyDescent="0.25">
      <c r="A70" s="93" t="str">
        <f>VLOOKUP(E70,'LISTADO ATM'!$A$2:$C$901,3,0)</f>
        <v>ESTE</v>
      </c>
      <c r="B70" s="107" t="s">
        <v>2545</v>
      </c>
      <c r="C70" s="94">
        <v>44273.322939814818</v>
      </c>
      <c r="D70" s="93" t="s">
        <v>2189</v>
      </c>
      <c r="E70" s="102">
        <v>899</v>
      </c>
      <c r="F70" s="93" t="str">
        <f>VLOOKUP(E70,VIP!$A$2:$O12035,2,0)</f>
        <v>DRBR899</v>
      </c>
      <c r="G70" s="93" t="str">
        <f>VLOOKUP(E70,'LISTADO ATM'!$A$2:$B$900,2,0)</f>
        <v xml:space="preserve">ATM Oficina Punta Cana </v>
      </c>
      <c r="H70" s="93" t="str">
        <f>VLOOKUP(E70,VIP!$A$2:$O16956,7,FALSE)</f>
        <v>Si</v>
      </c>
      <c r="I70" s="93" t="str">
        <f>VLOOKUP(E70,VIP!$A$2:$O8921,8,FALSE)</f>
        <v>Si</v>
      </c>
      <c r="J70" s="93" t="str">
        <f>VLOOKUP(E70,VIP!$A$2:$O8871,8,FALSE)</f>
        <v>Si</v>
      </c>
      <c r="K70" s="93" t="str">
        <f>VLOOKUP(E70,VIP!$A$2:$O12445,6,0)</f>
        <v>NO</v>
      </c>
      <c r="L70" s="95" t="s">
        <v>2228</v>
      </c>
      <c r="M70" s="96" t="s">
        <v>2468</v>
      </c>
      <c r="N70" s="96" t="s">
        <v>2498</v>
      </c>
      <c r="O70" s="93" t="s">
        <v>2477</v>
      </c>
      <c r="P70" s="117"/>
      <c r="Q70" s="97" t="s">
        <v>2228</v>
      </c>
    </row>
    <row r="71" spans="1:17" ht="18" x14ac:dyDescent="0.25">
      <c r="A71" s="93" t="str">
        <f>VLOOKUP(E71,'LISTADO ATM'!$A$2:$C$901,3,0)</f>
        <v>DISTRITO NACIONAL</v>
      </c>
      <c r="B71" s="107">
        <v>335825108</v>
      </c>
      <c r="C71" s="94">
        <v>44272.58666666667</v>
      </c>
      <c r="D71" s="93" t="s">
        <v>2189</v>
      </c>
      <c r="E71" s="102">
        <v>909</v>
      </c>
      <c r="F71" s="93" t="str">
        <f>VLOOKUP(E71,VIP!$A$2:$O12011,2,0)</f>
        <v>DRBR01A</v>
      </c>
      <c r="G71" s="93" t="str">
        <f>VLOOKUP(E71,'LISTADO ATM'!$A$2:$B$900,2,0)</f>
        <v xml:space="preserve">ATM UNP UASD </v>
      </c>
      <c r="H71" s="93" t="str">
        <f>VLOOKUP(E71,VIP!$A$2:$O16932,7,FALSE)</f>
        <v>Si</v>
      </c>
      <c r="I71" s="93" t="str">
        <f>VLOOKUP(E71,VIP!$A$2:$O8897,8,FALSE)</f>
        <v>Si</v>
      </c>
      <c r="J71" s="93" t="str">
        <f>VLOOKUP(E71,VIP!$A$2:$O8847,8,FALSE)</f>
        <v>Si</v>
      </c>
      <c r="K71" s="93" t="str">
        <f>VLOOKUP(E71,VIP!$A$2:$O12421,6,0)</f>
        <v>SI</v>
      </c>
      <c r="L71" s="95" t="s">
        <v>2228</v>
      </c>
      <c r="M71" s="96" t="s">
        <v>2468</v>
      </c>
      <c r="N71" s="96" t="s">
        <v>2475</v>
      </c>
      <c r="O71" s="93" t="s">
        <v>2477</v>
      </c>
      <c r="P71" s="117"/>
      <c r="Q71" s="97" t="s">
        <v>2228</v>
      </c>
    </row>
    <row r="72" spans="1:17" ht="18" x14ac:dyDescent="0.25">
      <c r="A72" s="93" t="str">
        <f>VLOOKUP(E72,'LISTADO ATM'!$A$2:$C$901,3,0)</f>
        <v>DISTRITO NACIONAL</v>
      </c>
      <c r="B72" s="107">
        <v>335823872</v>
      </c>
      <c r="C72" s="94">
        <v>44271.660486111112</v>
      </c>
      <c r="D72" s="93" t="s">
        <v>2189</v>
      </c>
      <c r="E72" s="102">
        <v>918</v>
      </c>
      <c r="F72" s="93" t="str">
        <f>VLOOKUP(E72,VIP!$A$2:$O12010,2,0)</f>
        <v>DRBR918</v>
      </c>
      <c r="G72" s="93" t="str">
        <f>VLOOKUP(E72,'LISTADO ATM'!$A$2:$B$900,2,0)</f>
        <v xml:space="preserve">ATM S/M Liverpool de la Jacobo Majluta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NO</v>
      </c>
      <c r="L72" s="95" t="s">
        <v>2228</v>
      </c>
      <c r="M72" s="96" t="s">
        <v>2468</v>
      </c>
      <c r="N72" s="96" t="s">
        <v>2475</v>
      </c>
      <c r="O72" s="93" t="s">
        <v>2477</v>
      </c>
      <c r="P72" s="117"/>
      <c r="Q72" s="97" t="s">
        <v>2504</v>
      </c>
    </row>
    <row r="73" spans="1:17" ht="18" x14ac:dyDescent="0.25">
      <c r="A73" s="93" t="str">
        <f>VLOOKUP(E73,'LISTADO ATM'!$A$2:$C$901,3,0)</f>
        <v>NORTE</v>
      </c>
      <c r="B73" s="107" t="s">
        <v>2560</v>
      </c>
      <c r="C73" s="94">
        <v>44273.418414351851</v>
      </c>
      <c r="D73" s="93" t="s">
        <v>2190</v>
      </c>
      <c r="E73" s="102">
        <v>936</v>
      </c>
      <c r="F73" s="93" t="str">
        <f>VLOOKUP(E73,VIP!$A$2:$O12040,2,0)</f>
        <v>DRBR936</v>
      </c>
      <c r="G73" s="93" t="str">
        <f>VLOOKUP(E73,'LISTADO ATM'!$A$2:$B$900,2,0)</f>
        <v xml:space="preserve">ATM Autobanco Oficina La Vega I </v>
      </c>
      <c r="H73" s="93" t="str">
        <f>VLOOKUP(E73,VIP!$A$2:$O16961,7,FALSE)</f>
        <v>Si</v>
      </c>
      <c r="I73" s="93" t="str">
        <f>VLOOKUP(E73,VIP!$A$2:$O8926,8,FALSE)</f>
        <v>Si</v>
      </c>
      <c r="J73" s="93" t="str">
        <f>VLOOKUP(E73,VIP!$A$2:$O8876,8,FALSE)</f>
        <v>Si</v>
      </c>
      <c r="K73" s="93" t="str">
        <f>VLOOKUP(E73,VIP!$A$2:$O12450,6,0)</f>
        <v>NO</v>
      </c>
      <c r="L73" s="95" t="s">
        <v>2228</v>
      </c>
      <c r="M73" s="96" t="s">
        <v>2468</v>
      </c>
      <c r="N73" s="96" t="s">
        <v>2475</v>
      </c>
      <c r="O73" s="93" t="s">
        <v>2492</v>
      </c>
      <c r="P73" s="117"/>
      <c r="Q73" s="97" t="s">
        <v>2228</v>
      </c>
    </row>
    <row r="74" spans="1:17" ht="18" x14ac:dyDescent="0.25">
      <c r="A74" s="93" t="str">
        <f>VLOOKUP(E74,'LISTADO ATM'!$A$2:$C$901,3,0)</f>
        <v>ESTE</v>
      </c>
      <c r="B74" s="107" t="s">
        <v>2534</v>
      </c>
      <c r="C74" s="94">
        <v>44273.033865740741</v>
      </c>
      <c r="D74" s="93" t="s">
        <v>2189</v>
      </c>
      <c r="E74" s="102">
        <v>161</v>
      </c>
      <c r="F74" s="93" t="str">
        <f>VLOOKUP(E74,VIP!$A$2:$O12045,2,0)</f>
        <v>DRBR161</v>
      </c>
      <c r="G74" s="93" t="str">
        <f>VLOOKUP(E74,'LISTADO ATM'!$A$2:$B$900,2,0)</f>
        <v xml:space="preserve">ATM Jumbo Punta Cana </v>
      </c>
      <c r="H74" s="93" t="str">
        <f>VLOOKUP(E74,VIP!$A$2:$O16966,7,FALSE)</f>
        <v>Si</v>
      </c>
      <c r="I74" s="93" t="str">
        <f>VLOOKUP(E74,VIP!$A$2:$O8931,8,FALSE)</f>
        <v>Si</v>
      </c>
      <c r="J74" s="93" t="str">
        <f>VLOOKUP(E74,VIP!$A$2:$O8881,8,FALSE)</f>
        <v>Si</v>
      </c>
      <c r="K74" s="93" t="str">
        <f>VLOOKUP(E74,VIP!$A$2:$O12455,6,0)</f>
        <v>NO</v>
      </c>
      <c r="L74" s="95" t="s">
        <v>2254</v>
      </c>
      <c r="M74" s="96" t="s">
        <v>2468</v>
      </c>
      <c r="N74" s="96" t="s">
        <v>2475</v>
      </c>
      <c r="O74" s="93" t="s">
        <v>2477</v>
      </c>
      <c r="P74" s="117"/>
      <c r="Q74" s="97" t="s">
        <v>2254</v>
      </c>
    </row>
    <row r="75" spans="1:17" ht="18" x14ac:dyDescent="0.25">
      <c r="A75" s="93" t="str">
        <f>VLOOKUP(E75,'LISTADO ATM'!$A$2:$C$901,3,0)</f>
        <v>DISTRITO NACIONAL</v>
      </c>
      <c r="B75" s="107">
        <v>335824174</v>
      </c>
      <c r="C75" s="94">
        <v>44272.130254629628</v>
      </c>
      <c r="D75" s="93" t="s">
        <v>2189</v>
      </c>
      <c r="E75" s="102">
        <v>180</v>
      </c>
      <c r="F75" s="93" t="str">
        <f>VLOOKUP(E75,VIP!$A$2:$O11991,2,0)</f>
        <v>DRBR180</v>
      </c>
      <c r="G75" s="93" t="str">
        <f>VLOOKUP(E75,'LISTADO ATM'!$A$2:$B$900,2,0)</f>
        <v xml:space="preserve">ATM Megacentro II </v>
      </c>
      <c r="H75" s="93" t="str">
        <f>VLOOKUP(E75,VIP!$A$2:$O16912,7,FALSE)</f>
        <v>Si</v>
      </c>
      <c r="I75" s="93" t="str">
        <f>VLOOKUP(E75,VIP!$A$2:$O8877,8,FALSE)</f>
        <v>Si</v>
      </c>
      <c r="J75" s="93" t="str">
        <f>VLOOKUP(E75,VIP!$A$2:$O8827,8,FALSE)</f>
        <v>Si</v>
      </c>
      <c r="K75" s="93" t="str">
        <f>VLOOKUP(E75,VIP!$A$2:$O12401,6,0)</f>
        <v>SI</v>
      </c>
      <c r="L75" s="95" t="s">
        <v>2254</v>
      </c>
      <c r="M75" s="96" t="s">
        <v>2468</v>
      </c>
      <c r="N75" s="96" t="s">
        <v>2475</v>
      </c>
      <c r="O75" s="93" t="s">
        <v>2477</v>
      </c>
      <c r="P75" s="117"/>
      <c r="Q75" s="97" t="s">
        <v>2254</v>
      </c>
    </row>
    <row r="76" spans="1:17" ht="18" x14ac:dyDescent="0.25">
      <c r="A76" s="93" t="str">
        <f>VLOOKUP(E76,'LISTADO ATM'!$A$2:$C$901,3,0)</f>
        <v>NORTE</v>
      </c>
      <c r="B76" s="107" t="s">
        <v>2535</v>
      </c>
      <c r="C76" s="94">
        <v>44273.024548611109</v>
      </c>
      <c r="D76" s="93" t="s">
        <v>2189</v>
      </c>
      <c r="E76" s="102">
        <v>196</v>
      </c>
      <c r="F76" s="93" t="str">
        <f>VLOOKUP(E76,VIP!$A$2:$O12046,2,0)</f>
        <v>DRBR196</v>
      </c>
      <c r="G76" s="93" t="str">
        <f>VLOOKUP(E76,'LISTADO ATM'!$A$2:$B$900,2,0)</f>
        <v xml:space="preserve">ATM Estación Texaco Cangrejo Farmacia (Sosúa) </v>
      </c>
      <c r="H76" s="93" t="str">
        <f>VLOOKUP(E76,VIP!$A$2:$O16967,7,FALSE)</f>
        <v>Si</v>
      </c>
      <c r="I76" s="93" t="str">
        <f>VLOOKUP(E76,VIP!$A$2:$O8932,8,FALSE)</f>
        <v>Si</v>
      </c>
      <c r="J76" s="93" t="str">
        <f>VLOOKUP(E76,VIP!$A$2:$O8882,8,FALSE)</f>
        <v>Si</v>
      </c>
      <c r="K76" s="93" t="str">
        <f>VLOOKUP(E76,VIP!$A$2:$O12456,6,0)</f>
        <v>NO</v>
      </c>
      <c r="L76" s="95" t="s">
        <v>2254</v>
      </c>
      <c r="M76" s="96" t="s">
        <v>2468</v>
      </c>
      <c r="N76" s="96" t="s">
        <v>2475</v>
      </c>
      <c r="O76" s="93" t="s">
        <v>2477</v>
      </c>
      <c r="P76" s="117"/>
      <c r="Q76" s="97" t="s">
        <v>2254</v>
      </c>
    </row>
    <row r="77" spans="1:17" ht="18" x14ac:dyDescent="0.25">
      <c r="A77" s="93" t="str">
        <f>VLOOKUP(E77,'LISTADO ATM'!$A$2:$C$901,3,0)</f>
        <v>DISTRITO NACIONAL</v>
      </c>
      <c r="B77" s="107">
        <v>335820777</v>
      </c>
      <c r="C77" s="94">
        <v>44268.536249999997</v>
      </c>
      <c r="D77" s="93" t="s">
        <v>2189</v>
      </c>
      <c r="E77" s="102">
        <v>406</v>
      </c>
      <c r="F77" s="93" t="str">
        <f>VLOOKUP(E77,VIP!$A$2:$O11891,2,0)</f>
        <v>DRBR406</v>
      </c>
      <c r="G77" s="93" t="str">
        <f>VLOOKUP(E77,'LISTADO ATM'!$A$2:$B$900,2,0)</f>
        <v xml:space="preserve">ATM UNP Plaza Lama Máximo Gómez </v>
      </c>
      <c r="H77" s="93" t="str">
        <f>VLOOKUP(E77,VIP!$A$2:$O16812,7,FALSE)</f>
        <v>Si</v>
      </c>
      <c r="I77" s="93" t="str">
        <f>VLOOKUP(E77,VIP!$A$2:$O8777,8,FALSE)</f>
        <v>Si</v>
      </c>
      <c r="J77" s="93" t="str">
        <f>VLOOKUP(E77,VIP!$A$2:$O8727,8,FALSE)</f>
        <v>Si</v>
      </c>
      <c r="K77" s="93" t="str">
        <f>VLOOKUP(E77,VIP!$A$2:$O12301,6,0)</f>
        <v>SI</v>
      </c>
      <c r="L77" s="95" t="s">
        <v>2254</v>
      </c>
      <c r="M77" s="96" t="s">
        <v>2468</v>
      </c>
      <c r="N77" s="96" t="s">
        <v>2498</v>
      </c>
      <c r="O77" s="93" t="s">
        <v>2477</v>
      </c>
      <c r="P77" s="117"/>
      <c r="Q77" s="97" t="s">
        <v>2254</v>
      </c>
    </row>
    <row r="78" spans="1:17" ht="18" x14ac:dyDescent="0.25">
      <c r="A78" s="93" t="str">
        <f>VLOOKUP(E78,'LISTADO ATM'!$A$2:$C$901,3,0)</f>
        <v>NORTE</v>
      </c>
      <c r="B78" s="107" t="s">
        <v>2523</v>
      </c>
      <c r="C78" s="94">
        <v>44273.046851851854</v>
      </c>
      <c r="D78" s="93" t="s">
        <v>2190</v>
      </c>
      <c r="E78" s="102">
        <v>746</v>
      </c>
      <c r="F78" s="93" t="str">
        <f>VLOOKUP(E78,VIP!$A$2:$O12034,2,0)</f>
        <v>DRBR156</v>
      </c>
      <c r="G78" s="93" t="str">
        <f>VLOOKUP(E78,'LISTADO ATM'!$A$2:$B$900,2,0)</f>
        <v xml:space="preserve">ATM Oficina Las Terrenas </v>
      </c>
      <c r="H78" s="93" t="str">
        <f>VLOOKUP(E78,VIP!$A$2:$O16955,7,FALSE)</f>
        <v>Si</v>
      </c>
      <c r="I78" s="93" t="str">
        <f>VLOOKUP(E78,VIP!$A$2:$O8920,8,FALSE)</f>
        <v>Si</v>
      </c>
      <c r="J78" s="93" t="str">
        <f>VLOOKUP(E78,VIP!$A$2:$O8870,8,FALSE)</f>
        <v>Si</v>
      </c>
      <c r="K78" s="93" t="str">
        <f>VLOOKUP(E78,VIP!$A$2:$O12444,6,0)</f>
        <v>SI</v>
      </c>
      <c r="L78" s="95" t="s">
        <v>2254</v>
      </c>
      <c r="M78" s="96" t="s">
        <v>2468</v>
      </c>
      <c r="N78" s="96" t="s">
        <v>2475</v>
      </c>
      <c r="O78" s="93" t="s">
        <v>2492</v>
      </c>
      <c r="P78" s="117"/>
      <c r="Q78" s="97" t="s">
        <v>2254</v>
      </c>
    </row>
    <row r="79" spans="1:17" ht="18" x14ac:dyDescent="0.25">
      <c r="A79" s="93" t="str">
        <f>VLOOKUP(E79,'LISTADO ATM'!$A$2:$C$901,3,0)</f>
        <v>ESTE</v>
      </c>
      <c r="B79" s="107">
        <v>335820535</v>
      </c>
      <c r="C79" s="94">
        <v>44268.241180555553</v>
      </c>
      <c r="D79" s="93" t="s">
        <v>2189</v>
      </c>
      <c r="E79" s="102">
        <v>859</v>
      </c>
      <c r="F79" s="93">
        <v>307</v>
      </c>
      <c r="G79" s="93" t="str">
        <f>VLOOKUP(E79,'LISTADO ATM'!$A$2:$B$900,2,0)</f>
        <v xml:space="preserve">ATM Hotel Vista Sol (Punta Cana) </v>
      </c>
      <c r="H79" s="93" t="str">
        <f>VLOOKUP(E79,VIP!$A$2:$O16804,7,FALSE)</f>
        <v>Si</v>
      </c>
      <c r="I79" s="93" t="str">
        <f>VLOOKUP(E79,VIP!$A$2:$O8769,8,FALSE)</f>
        <v>Si</v>
      </c>
      <c r="J79" s="93" t="str">
        <f>VLOOKUP(E79,VIP!$A$2:$O8719,8,FALSE)</f>
        <v>Si</v>
      </c>
      <c r="K79" s="93" t="str">
        <f>VLOOKUP(E79,VIP!$A$2:$O12293,6,0)</f>
        <v>NO</v>
      </c>
      <c r="L79" s="95" t="s">
        <v>2254</v>
      </c>
      <c r="M79" s="96" t="s">
        <v>2468</v>
      </c>
      <c r="N79" s="96" t="s">
        <v>2475</v>
      </c>
      <c r="O79" s="93" t="s">
        <v>2477</v>
      </c>
      <c r="P79" s="117"/>
      <c r="Q79" s="97" t="s">
        <v>2254</v>
      </c>
    </row>
    <row r="80" spans="1:17" ht="18" x14ac:dyDescent="0.25">
      <c r="A80" s="93" t="str">
        <f>VLOOKUP(E80,'LISTADO ATM'!$A$2:$C$901,3,0)</f>
        <v>ESTE</v>
      </c>
      <c r="B80" s="107">
        <v>335825316</v>
      </c>
      <c r="C80" s="94">
        <v>44272.659930555557</v>
      </c>
      <c r="D80" s="93" t="s">
        <v>2471</v>
      </c>
      <c r="E80" s="102">
        <v>330</v>
      </c>
      <c r="F80" s="93" t="str">
        <f>VLOOKUP(E80,VIP!$A$2:$O12032,2,0)</f>
        <v>DRBR330</v>
      </c>
      <c r="G80" s="93" t="str">
        <f>VLOOKUP(E80,'LISTADO ATM'!$A$2:$B$900,2,0)</f>
        <v xml:space="preserve">ATM Oficina Boulevard (Higuey) </v>
      </c>
      <c r="H80" s="93" t="str">
        <f>VLOOKUP(E80,VIP!$A$2:$O16953,7,FALSE)</f>
        <v>Si</v>
      </c>
      <c r="I80" s="93" t="str">
        <f>VLOOKUP(E80,VIP!$A$2:$O8918,8,FALSE)</f>
        <v>Si</v>
      </c>
      <c r="J80" s="93" t="str">
        <f>VLOOKUP(E80,VIP!$A$2:$O8868,8,FALSE)</f>
        <v>Si</v>
      </c>
      <c r="K80" s="93" t="str">
        <f>VLOOKUP(E80,VIP!$A$2:$O12442,6,0)</f>
        <v>SI</v>
      </c>
      <c r="L80" s="95" t="s">
        <v>2503</v>
      </c>
      <c r="M80" s="96" t="s">
        <v>2468</v>
      </c>
      <c r="N80" s="96" t="s">
        <v>2475</v>
      </c>
      <c r="O80" s="93" t="s">
        <v>2476</v>
      </c>
      <c r="P80" s="117"/>
      <c r="Q80" s="97" t="s">
        <v>2503</v>
      </c>
    </row>
    <row r="81" spans="1:17" ht="18" x14ac:dyDescent="0.25">
      <c r="A81" s="93" t="str">
        <f>VLOOKUP(E81,'LISTADO ATM'!$A$2:$C$901,3,0)</f>
        <v>DISTRITO NACIONAL</v>
      </c>
      <c r="B81" s="107">
        <v>335824227</v>
      </c>
      <c r="C81" s="94">
        <v>44272.339918981481</v>
      </c>
      <c r="D81" s="93" t="s">
        <v>2189</v>
      </c>
      <c r="E81" s="102">
        <v>24</v>
      </c>
      <c r="F81" s="93" t="str">
        <f>VLOOKUP(E81,VIP!$A$2:$O12008,2,0)</f>
        <v>DRBR024</v>
      </c>
      <c r="G81" s="93" t="str">
        <f>VLOOKUP(E81,'LISTADO ATM'!$A$2:$B$900,2,0)</f>
        <v xml:space="preserve">ATM Oficina Eusebio Manzueta </v>
      </c>
      <c r="H81" s="93" t="str">
        <f>VLOOKUP(E81,VIP!$A$2:$O16929,7,FALSE)</f>
        <v>No</v>
      </c>
      <c r="I81" s="93" t="str">
        <f>VLOOKUP(E81,VIP!$A$2:$O8894,8,FALSE)</f>
        <v>No</v>
      </c>
      <c r="J81" s="93" t="str">
        <f>VLOOKUP(E81,VIP!$A$2:$O8844,8,FALSE)</f>
        <v>No</v>
      </c>
      <c r="K81" s="93" t="str">
        <f>VLOOKUP(E81,VIP!$A$2:$O12418,6,0)</f>
        <v>NO</v>
      </c>
      <c r="L81" s="95" t="s">
        <v>2505</v>
      </c>
      <c r="M81" s="96" t="s">
        <v>2468</v>
      </c>
      <c r="N81" s="96" t="s">
        <v>2475</v>
      </c>
      <c r="O81" s="93" t="s">
        <v>2477</v>
      </c>
      <c r="P81" s="117"/>
      <c r="Q81" s="97" t="s">
        <v>2228</v>
      </c>
    </row>
    <row r="82" spans="1:17" ht="18" x14ac:dyDescent="0.25">
      <c r="A82" s="93" t="str">
        <f>VLOOKUP(E82,'LISTADO ATM'!$A$2:$C$901,3,0)</f>
        <v>DISTRITO NACIONAL</v>
      </c>
      <c r="B82" s="107">
        <v>335824058</v>
      </c>
      <c r="C82" s="94">
        <v>44271.721944444442</v>
      </c>
      <c r="D82" s="93" t="s">
        <v>2471</v>
      </c>
      <c r="E82" s="102">
        <v>540</v>
      </c>
      <c r="F82" s="93" t="str">
        <f>VLOOKUP(E82,VIP!$A$2:$O11994,2,0)</f>
        <v>DRBR540</v>
      </c>
      <c r="G82" s="93" t="str">
        <f>VLOOKUP(E82,'LISTADO ATM'!$A$2:$B$900,2,0)</f>
        <v xml:space="preserve">ATM Autoservicio Sambil I </v>
      </c>
      <c r="H82" s="93" t="str">
        <f>VLOOKUP(E82,VIP!$A$2:$O16915,7,FALSE)</f>
        <v>Si</v>
      </c>
      <c r="I82" s="93" t="str">
        <f>VLOOKUP(E82,VIP!$A$2:$O8880,8,FALSE)</f>
        <v>Si</v>
      </c>
      <c r="J82" s="93" t="str">
        <f>VLOOKUP(E82,VIP!$A$2:$O8830,8,FALSE)</f>
        <v>Si</v>
      </c>
      <c r="K82" s="93" t="str">
        <f>VLOOKUP(E82,VIP!$A$2:$O12404,6,0)</f>
        <v>NO</v>
      </c>
      <c r="L82" s="95" t="s">
        <v>2505</v>
      </c>
      <c r="M82" s="96" t="s">
        <v>2468</v>
      </c>
      <c r="N82" s="96" t="s">
        <v>2475</v>
      </c>
      <c r="O82" s="93" t="s">
        <v>2476</v>
      </c>
      <c r="P82" s="117"/>
      <c r="Q82" s="97" t="s">
        <v>2505</v>
      </c>
    </row>
    <row r="83" spans="1:17" ht="18" x14ac:dyDescent="0.25">
      <c r="A83" s="93" t="str">
        <f>VLOOKUP(E83,'LISTADO ATM'!$A$2:$C$901,3,0)</f>
        <v>DISTRITO NACIONAL</v>
      </c>
      <c r="B83" s="107">
        <v>335824047</v>
      </c>
      <c r="C83" s="94">
        <v>44271.715624999997</v>
      </c>
      <c r="D83" s="93" t="s">
        <v>2471</v>
      </c>
      <c r="E83" s="102">
        <v>559</v>
      </c>
      <c r="F83" s="93" t="str">
        <f>VLOOKUP(E83,VIP!$A$2:$O11997,2,0)</f>
        <v>DRBR559</v>
      </c>
      <c r="G83" s="93" t="str">
        <f>VLOOKUP(E83,'LISTADO ATM'!$A$2:$B$900,2,0)</f>
        <v xml:space="preserve">ATM UNP Metro I </v>
      </c>
      <c r="H83" s="93" t="str">
        <f>VLOOKUP(E83,VIP!$A$2:$O16918,7,FALSE)</f>
        <v>Si</v>
      </c>
      <c r="I83" s="93" t="str">
        <f>VLOOKUP(E83,VIP!$A$2:$O8883,8,FALSE)</f>
        <v>Si</v>
      </c>
      <c r="J83" s="93" t="str">
        <f>VLOOKUP(E83,VIP!$A$2:$O8833,8,FALSE)</f>
        <v>Si</v>
      </c>
      <c r="K83" s="93" t="str">
        <f>VLOOKUP(E83,VIP!$A$2:$O12407,6,0)</f>
        <v>SI</v>
      </c>
      <c r="L83" s="95" t="s">
        <v>2505</v>
      </c>
      <c r="M83" s="96" t="s">
        <v>2468</v>
      </c>
      <c r="N83" s="96" t="s">
        <v>2475</v>
      </c>
      <c r="O83" s="93" t="s">
        <v>2476</v>
      </c>
      <c r="P83" s="117"/>
      <c r="Q83" s="97" t="s">
        <v>2505</v>
      </c>
    </row>
    <row r="84" spans="1:17" ht="18" x14ac:dyDescent="0.25">
      <c r="A84" s="93" t="str">
        <f>VLOOKUP(E84,'LISTADO ATM'!$A$2:$C$901,3,0)</f>
        <v>DISTRITO NACIONAL</v>
      </c>
      <c r="B84" s="107">
        <v>335823650</v>
      </c>
      <c r="C84" s="94">
        <v>44271.606099537035</v>
      </c>
      <c r="D84" s="93" t="s">
        <v>2189</v>
      </c>
      <c r="E84" s="102">
        <v>70</v>
      </c>
      <c r="F84" s="93" t="str">
        <f>VLOOKUP(E84,VIP!$A$2:$O11953,2,0)</f>
        <v>DRBR070</v>
      </c>
      <c r="G84" s="93" t="str">
        <f>VLOOKUP(E84,'LISTADO ATM'!$A$2:$B$900,2,0)</f>
        <v xml:space="preserve">ATM Autoservicio Plaza Lama Zona Oriental </v>
      </c>
      <c r="H84" s="93" t="str">
        <f>VLOOKUP(E84,VIP!$A$2:$O16874,7,FALSE)</f>
        <v>Si</v>
      </c>
      <c r="I84" s="93" t="str">
        <f>VLOOKUP(E84,VIP!$A$2:$O8839,8,FALSE)</f>
        <v>Si</v>
      </c>
      <c r="J84" s="93" t="str">
        <f>VLOOKUP(E84,VIP!$A$2:$O8789,8,FALSE)</f>
        <v>Si</v>
      </c>
      <c r="K84" s="93" t="str">
        <f>VLOOKUP(E84,VIP!$A$2:$O12363,6,0)</f>
        <v>NO</v>
      </c>
      <c r="L84" s="95" t="s">
        <v>2538</v>
      </c>
      <c r="M84" s="96" t="s">
        <v>2468</v>
      </c>
      <c r="N84" s="96" t="s">
        <v>2498</v>
      </c>
      <c r="O84" s="93" t="s">
        <v>2477</v>
      </c>
      <c r="P84" s="117"/>
      <c r="Q84" s="97" t="s">
        <v>2538</v>
      </c>
    </row>
    <row r="85" spans="1:17" s="98" customFormat="1" ht="18" x14ac:dyDescent="0.25">
      <c r="A85" s="93" t="str">
        <f>VLOOKUP(E85,'LISTADO ATM'!$A$2:$C$901,3,0)</f>
        <v>NORTE</v>
      </c>
      <c r="B85" s="107" t="s">
        <v>2563</v>
      </c>
      <c r="C85" s="94">
        <v>44273.400740740741</v>
      </c>
      <c r="D85" s="93" t="s">
        <v>2499</v>
      </c>
      <c r="E85" s="102">
        <v>497</v>
      </c>
      <c r="F85" s="93" t="str">
        <f>VLOOKUP(E85,VIP!$A$2:$O12043,2,0)</f>
        <v>DRBR497</v>
      </c>
      <c r="G85" s="93" t="str">
        <f>VLOOKUP(E85,'LISTADO ATM'!$A$2:$B$900,2,0)</f>
        <v xml:space="preserve">ATM Oficina El Portal II (Santiago) </v>
      </c>
      <c r="H85" s="93" t="str">
        <f>VLOOKUP(E85,VIP!$A$2:$O16964,7,FALSE)</f>
        <v>Si</v>
      </c>
      <c r="I85" s="93" t="str">
        <f>VLOOKUP(E85,VIP!$A$2:$O8929,8,FALSE)</f>
        <v>Si</v>
      </c>
      <c r="J85" s="93" t="str">
        <f>VLOOKUP(E85,VIP!$A$2:$O8879,8,FALSE)</f>
        <v>Si</v>
      </c>
      <c r="K85" s="93" t="str">
        <f>VLOOKUP(E85,VIP!$A$2:$O12453,6,0)</f>
        <v>SI</v>
      </c>
      <c r="L85" s="95" t="s">
        <v>2538</v>
      </c>
      <c r="M85" s="96" t="s">
        <v>2468</v>
      </c>
      <c r="N85" s="96" t="s">
        <v>2475</v>
      </c>
      <c r="O85" s="93" t="s">
        <v>2492</v>
      </c>
      <c r="P85" s="117"/>
      <c r="Q85" s="97" t="s">
        <v>2538</v>
      </c>
    </row>
    <row r="86" spans="1:17" s="98" customFormat="1" ht="18" x14ac:dyDescent="0.25">
      <c r="A86" s="93" t="str">
        <f>VLOOKUP(E86,'LISTADO ATM'!$A$2:$C$901,3,0)</f>
        <v>DISTRITO NACIONAL</v>
      </c>
      <c r="B86" s="107">
        <v>335823874</v>
      </c>
      <c r="C86" s="94">
        <v>44271.661030092589</v>
      </c>
      <c r="D86" s="93" t="s">
        <v>2189</v>
      </c>
      <c r="E86" s="102">
        <v>570</v>
      </c>
      <c r="F86" s="93" t="str">
        <f>VLOOKUP(E86,VIP!$A$2:$O12009,2,0)</f>
        <v>DRBR478</v>
      </c>
      <c r="G86" s="93" t="str">
        <f>VLOOKUP(E86,'LISTADO ATM'!$A$2:$B$900,2,0)</f>
        <v xml:space="preserve">ATM S/M Liverpool Villa Mella </v>
      </c>
      <c r="H86" s="93" t="str">
        <f>VLOOKUP(E86,VIP!$A$2:$O16930,7,FALSE)</f>
        <v>Si</v>
      </c>
      <c r="I86" s="93" t="str">
        <f>VLOOKUP(E86,VIP!$A$2:$O8895,8,FALSE)</f>
        <v>Si</v>
      </c>
      <c r="J86" s="93" t="str">
        <f>VLOOKUP(E86,VIP!$A$2:$O8845,8,FALSE)</f>
        <v>Si</v>
      </c>
      <c r="K86" s="93" t="str">
        <f>VLOOKUP(E86,VIP!$A$2:$O12419,6,0)</f>
        <v>NO</v>
      </c>
      <c r="L86" s="95" t="s">
        <v>2538</v>
      </c>
      <c r="M86" s="96" t="s">
        <v>2468</v>
      </c>
      <c r="N86" s="96" t="s">
        <v>2475</v>
      </c>
      <c r="O86" s="93" t="s">
        <v>2477</v>
      </c>
      <c r="P86" s="117"/>
      <c r="Q86" s="97" t="s">
        <v>2504</v>
      </c>
    </row>
    <row r="87" spans="1:17" s="98" customFormat="1" ht="18" x14ac:dyDescent="0.25">
      <c r="A87" s="93" t="str">
        <f>VLOOKUP(E87,'LISTADO ATM'!$A$2:$C$901,3,0)</f>
        <v>DISTRITO NACIONAL</v>
      </c>
      <c r="B87" s="107" t="s">
        <v>2520</v>
      </c>
      <c r="C87" s="94">
        <v>44273.102650462963</v>
      </c>
      <c r="D87" s="93" t="s">
        <v>2471</v>
      </c>
      <c r="E87" s="102">
        <v>686</v>
      </c>
      <c r="F87" s="93" t="str">
        <f>VLOOKUP(E87,VIP!$A$2:$O12031,2,0)</f>
        <v>DRBR686</v>
      </c>
      <c r="G87" s="93" t="str">
        <f>VLOOKUP(E87,'LISTADO ATM'!$A$2:$B$900,2,0)</f>
        <v>ATM Autoservicio Oficina Máximo Gómez</v>
      </c>
      <c r="H87" s="93" t="str">
        <f>VLOOKUP(E87,VIP!$A$2:$O16952,7,FALSE)</f>
        <v>Si</v>
      </c>
      <c r="I87" s="93" t="str">
        <f>VLOOKUP(E87,VIP!$A$2:$O8917,8,FALSE)</f>
        <v>Si</v>
      </c>
      <c r="J87" s="93" t="str">
        <f>VLOOKUP(E87,VIP!$A$2:$O8867,8,FALSE)</f>
        <v>Si</v>
      </c>
      <c r="K87" s="93" t="str">
        <f>VLOOKUP(E87,VIP!$A$2:$O12441,6,0)</f>
        <v>NO</v>
      </c>
      <c r="L87" s="95" t="s">
        <v>2538</v>
      </c>
      <c r="M87" s="96" t="s">
        <v>2468</v>
      </c>
      <c r="N87" s="96" t="s">
        <v>2475</v>
      </c>
      <c r="O87" s="93" t="s">
        <v>2476</v>
      </c>
      <c r="P87" s="117"/>
      <c r="Q87" s="97" t="s">
        <v>2538</v>
      </c>
    </row>
    <row r="88" spans="1:17" s="98" customFormat="1" ht="18" x14ac:dyDescent="0.25">
      <c r="A88" s="93" t="str">
        <f>VLOOKUP(E88,'LISTADO ATM'!$A$2:$C$901,3,0)</f>
        <v>DISTRITO NACIONAL</v>
      </c>
      <c r="B88" s="107" t="s">
        <v>2528</v>
      </c>
      <c r="C88" s="94">
        <v>44273.038923611108</v>
      </c>
      <c r="D88" s="93" t="s">
        <v>2471</v>
      </c>
      <c r="E88" s="102">
        <v>738</v>
      </c>
      <c r="F88" s="93" t="str">
        <f>VLOOKUP(E88,VIP!$A$2:$O12039,2,0)</f>
        <v>DRBR24S</v>
      </c>
      <c r="G88" s="93" t="str">
        <f>VLOOKUP(E88,'LISTADO ATM'!$A$2:$B$900,2,0)</f>
        <v xml:space="preserve">ATM Zona Franca Los Alcarrizos </v>
      </c>
      <c r="H88" s="93" t="str">
        <f>VLOOKUP(E88,VIP!$A$2:$O16960,7,FALSE)</f>
        <v>Si</v>
      </c>
      <c r="I88" s="93" t="str">
        <f>VLOOKUP(E88,VIP!$A$2:$O8925,8,FALSE)</f>
        <v>Si</v>
      </c>
      <c r="J88" s="93" t="str">
        <f>VLOOKUP(E88,VIP!$A$2:$O8875,8,FALSE)</f>
        <v>Si</v>
      </c>
      <c r="K88" s="93" t="str">
        <f>VLOOKUP(E88,VIP!$A$2:$O12449,6,0)</f>
        <v>NO</v>
      </c>
      <c r="L88" s="95" t="s">
        <v>2538</v>
      </c>
      <c r="M88" s="96" t="s">
        <v>2468</v>
      </c>
      <c r="N88" s="96" t="s">
        <v>2475</v>
      </c>
      <c r="O88" s="93" t="s">
        <v>2476</v>
      </c>
      <c r="P88" s="117"/>
      <c r="Q88" s="97" t="s">
        <v>2538</v>
      </c>
    </row>
    <row r="89" spans="1:17" s="98" customFormat="1" ht="18" x14ac:dyDescent="0.25">
      <c r="A89" s="93" t="str">
        <f>VLOOKUP(E89,'LISTADO ATM'!$A$2:$C$901,3,0)</f>
        <v>SUR</v>
      </c>
      <c r="B89" s="107" t="s">
        <v>2557</v>
      </c>
      <c r="C89" s="94">
        <v>44273.449884259258</v>
      </c>
      <c r="D89" s="93" t="s">
        <v>2499</v>
      </c>
      <c r="E89" s="102">
        <v>6</v>
      </c>
      <c r="F89" s="93" t="str">
        <f>VLOOKUP(E89,VIP!$A$2:$O12037,2,0)</f>
        <v>DRBR006</v>
      </c>
      <c r="G89" s="93" t="str">
        <f>VLOOKUP(E89,'LISTADO ATM'!$A$2:$B$900,2,0)</f>
        <v xml:space="preserve">ATM Plaza WAO San Juan </v>
      </c>
      <c r="H89" s="93" t="str">
        <f>VLOOKUP(E89,VIP!$A$2:$O16958,7,FALSE)</f>
        <v>N/A</v>
      </c>
      <c r="I89" s="93" t="str">
        <f>VLOOKUP(E89,VIP!$A$2:$O8923,8,FALSE)</f>
        <v>N/A</v>
      </c>
      <c r="J89" s="93" t="str">
        <f>VLOOKUP(E89,VIP!$A$2:$O8873,8,FALSE)</f>
        <v>N/A</v>
      </c>
      <c r="K89" s="93" t="str">
        <f>VLOOKUP(E89,VIP!$A$2:$O12447,6,0)</f>
        <v/>
      </c>
      <c r="L89" s="95" t="s">
        <v>2461</v>
      </c>
      <c r="M89" s="96" t="s">
        <v>2468</v>
      </c>
      <c r="N89" s="96" t="s">
        <v>2475</v>
      </c>
      <c r="O89" s="93" t="s">
        <v>2500</v>
      </c>
      <c r="P89" s="117"/>
      <c r="Q89" s="97" t="s">
        <v>2461</v>
      </c>
    </row>
    <row r="90" spans="1:17" s="98" customFormat="1" ht="18" x14ac:dyDescent="0.25">
      <c r="A90" s="93" t="str">
        <f>VLOOKUP(E90,'LISTADO ATM'!$A$2:$C$901,3,0)</f>
        <v>DISTRITO NACIONAL</v>
      </c>
      <c r="B90" s="107">
        <v>335825236</v>
      </c>
      <c r="C90" s="94">
        <v>44272.633344907408</v>
      </c>
      <c r="D90" s="93" t="s">
        <v>2471</v>
      </c>
      <c r="E90" s="102">
        <v>235</v>
      </c>
      <c r="F90" s="93" t="str">
        <f>VLOOKUP(E90,VIP!$A$2:$O12031,2,0)</f>
        <v>DRBR235</v>
      </c>
      <c r="G90" s="93" t="str">
        <f>VLOOKUP(E90,'LISTADO ATM'!$A$2:$B$900,2,0)</f>
        <v xml:space="preserve">ATM Oficina Multicentro La Sirena San Isidro </v>
      </c>
      <c r="H90" s="93" t="str">
        <f>VLOOKUP(E90,VIP!$A$2:$O16952,7,FALSE)</f>
        <v>Si</v>
      </c>
      <c r="I90" s="93" t="str">
        <f>VLOOKUP(E90,VIP!$A$2:$O8917,8,FALSE)</f>
        <v>Si</v>
      </c>
      <c r="J90" s="93" t="str">
        <f>VLOOKUP(E90,VIP!$A$2:$O8867,8,FALSE)</f>
        <v>Si</v>
      </c>
      <c r="K90" s="93" t="str">
        <f>VLOOKUP(E90,VIP!$A$2:$O12441,6,0)</f>
        <v>SI</v>
      </c>
      <c r="L90" s="95" t="s">
        <v>2461</v>
      </c>
      <c r="M90" s="96" t="s">
        <v>2468</v>
      </c>
      <c r="N90" s="96" t="s">
        <v>2475</v>
      </c>
      <c r="O90" s="93" t="s">
        <v>2476</v>
      </c>
      <c r="P90" s="117"/>
      <c r="Q90" s="97" t="s">
        <v>2461</v>
      </c>
    </row>
    <row r="91" spans="1:17" s="98" customFormat="1" ht="18" x14ac:dyDescent="0.25">
      <c r="A91" s="93" t="str">
        <f>VLOOKUP(E91,'LISTADO ATM'!$A$2:$C$901,3,0)</f>
        <v>SUR</v>
      </c>
      <c r="B91" s="107">
        <v>335824394</v>
      </c>
      <c r="C91" s="94">
        <v>44272.368784722225</v>
      </c>
      <c r="D91" s="93" t="s">
        <v>2471</v>
      </c>
      <c r="E91" s="102">
        <v>311</v>
      </c>
      <c r="F91" s="93" t="str">
        <f>VLOOKUP(E91,VIP!$A$2:$O12002,2,0)</f>
        <v>DRBR311</v>
      </c>
      <c r="G91" s="93" t="str">
        <f>VLOOKUP(E91,'LISTADO ATM'!$A$2:$B$900,2,0)</f>
        <v>ATM Plaza Eroski</v>
      </c>
      <c r="H91" s="93" t="str">
        <f>VLOOKUP(E91,VIP!$A$2:$O16923,7,FALSE)</f>
        <v>Si</v>
      </c>
      <c r="I91" s="93" t="str">
        <f>VLOOKUP(E91,VIP!$A$2:$O8888,8,FALSE)</f>
        <v>Si</v>
      </c>
      <c r="J91" s="93" t="str">
        <f>VLOOKUP(E91,VIP!$A$2:$O8838,8,FALSE)</f>
        <v>Si</v>
      </c>
      <c r="K91" s="93" t="str">
        <f>VLOOKUP(E91,VIP!$A$2:$O12412,6,0)</f>
        <v>NO</v>
      </c>
      <c r="L91" s="95" t="s">
        <v>2461</v>
      </c>
      <c r="M91" s="96" t="s">
        <v>2468</v>
      </c>
      <c r="N91" s="96" t="s">
        <v>2475</v>
      </c>
      <c r="O91" s="93" t="s">
        <v>2476</v>
      </c>
      <c r="P91" s="117"/>
      <c r="Q91" s="97" t="s">
        <v>2461</v>
      </c>
    </row>
    <row r="92" spans="1:17" s="98" customFormat="1" ht="18" x14ac:dyDescent="0.25">
      <c r="A92" s="93" t="str">
        <f>VLOOKUP(E92,'LISTADO ATM'!$A$2:$C$901,3,0)</f>
        <v>SUR</v>
      </c>
      <c r="B92" s="107">
        <v>335825247</v>
      </c>
      <c r="C92" s="94">
        <v>44272.637962962966</v>
      </c>
      <c r="D92" s="93" t="s">
        <v>2471</v>
      </c>
      <c r="E92" s="102">
        <v>537</v>
      </c>
      <c r="F92" s="93" t="str">
        <f>VLOOKUP(E92,VIP!$A$2:$O12028,2,0)</f>
        <v>DRBR537</v>
      </c>
      <c r="G92" s="93" t="str">
        <f>VLOOKUP(E92,'LISTADO ATM'!$A$2:$B$900,2,0)</f>
        <v xml:space="preserve">ATM Estación Texaco Enriquillo (Barahona) </v>
      </c>
      <c r="H92" s="93" t="str">
        <f>VLOOKUP(E92,VIP!$A$2:$O16949,7,FALSE)</f>
        <v>Si</v>
      </c>
      <c r="I92" s="93" t="str">
        <f>VLOOKUP(E92,VIP!$A$2:$O8914,8,FALSE)</f>
        <v>Si</v>
      </c>
      <c r="J92" s="93" t="str">
        <f>VLOOKUP(E92,VIP!$A$2:$O8864,8,FALSE)</f>
        <v>Si</v>
      </c>
      <c r="K92" s="93" t="str">
        <f>VLOOKUP(E92,VIP!$A$2:$O12438,6,0)</f>
        <v>NO</v>
      </c>
      <c r="L92" s="95" t="s">
        <v>2461</v>
      </c>
      <c r="M92" s="96" t="s">
        <v>2468</v>
      </c>
      <c r="N92" s="96" t="s">
        <v>2475</v>
      </c>
      <c r="O92" s="93" t="s">
        <v>2476</v>
      </c>
      <c r="P92" s="117"/>
      <c r="Q92" s="97" t="s">
        <v>2461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335825120</v>
      </c>
      <c r="C93" s="94">
        <v>44272.590856481482</v>
      </c>
      <c r="D93" s="93" t="s">
        <v>2471</v>
      </c>
      <c r="E93" s="102">
        <v>655</v>
      </c>
      <c r="F93" s="93" t="str">
        <f>VLOOKUP(E93,VIP!$A$2:$O12009,2,0)</f>
        <v>DRBR655</v>
      </c>
      <c r="G93" s="93" t="str">
        <f>VLOOKUP(E93,'LISTADO ATM'!$A$2:$B$900,2,0)</f>
        <v>ATM Farmacia Sandra</v>
      </c>
      <c r="H93" s="93" t="str">
        <f>VLOOKUP(E93,VIP!$A$2:$O16930,7,FALSE)</f>
        <v>Si</v>
      </c>
      <c r="I93" s="93" t="str">
        <f>VLOOKUP(E93,VIP!$A$2:$O8895,8,FALSE)</f>
        <v>Si</v>
      </c>
      <c r="J93" s="93" t="str">
        <f>VLOOKUP(E93,VIP!$A$2:$O8845,8,FALSE)</f>
        <v>Si</v>
      </c>
      <c r="K93" s="93" t="str">
        <f>VLOOKUP(E93,VIP!$A$2:$O12419,6,0)</f>
        <v>NO</v>
      </c>
      <c r="L93" s="95" t="s">
        <v>2461</v>
      </c>
      <c r="M93" s="96" t="s">
        <v>2468</v>
      </c>
      <c r="N93" s="96" t="s">
        <v>2475</v>
      </c>
      <c r="O93" s="93" t="s">
        <v>2476</v>
      </c>
      <c r="P93" s="117"/>
      <c r="Q93" s="97" t="s">
        <v>2461</v>
      </c>
    </row>
    <row r="94" spans="1:17" s="98" customFormat="1" ht="18" x14ac:dyDescent="0.25">
      <c r="A94" s="93" t="str">
        <f>VLOOKUP(E94,'LISTADO ATM'!$A$2:$C$901,3,0)</f>
        <v>DISTRITO NACIONAL</v>
      </c>
      <c r="B94" s="107" t="s">
        <v>2517</v>
      </c>
      <c r="C94" s="94">
        <v>44272.863634259258</v>
      </c>
      <c r="D94" s="93" t="s">
        <v>2471</v>
      </c>
      <c r="E94" s="102">
        <v>812</v>
      </c>
      <c r="F94" s="93" t="str">
        <f>VLOOKUP(E94,VIP!$A$2:$O12033,2,0)</f>
        <v>DRBR812</v>
      </c>
      <c r="G94" s="93" t="str">
        <f>VLOOKUP(E94,'LISTADO ATM'!$A$2:$B$900,2,0)</f>
        <v xml:space="preserve">ATM Canasta del Pueblo </v>
      </c>
      <c r="H94" s="93" t="str">
        <f>VLOOKUP(E94,VIP!$A$2:$O16954,7,FALSE)</f>
        <v>Si</v>
      </c>
      <c r="I94" s="93" t="str">
        <f>VLOOKUP(E94,VIP!$A$2:$O8919,8,FALSE)</f>
        <v>Si</v>
      </c>
      <c r="J94" s="93" t="str">
        <f>VLOOKUP(E94,VIP!$A$2:$O8869,8,FALSE)</f>
        <v>Si</v>
      </c>
      <c r="K94" s="93" t="str">
        <f>VLOOKUP(E94,VIP!$A$2:$O12443,6,0)</f>
        <v>NO</v>
      </c>
      <c r="L94" s="95" t="s">
        <v>2461</v>
      </c>
      <c r="M94" s="96" t="s">
        <v>2468</v>
      </c>
      <c r="N94" s="96" t="s">
        <v>2475</v>
      </c>
      <c r="O94" s="93" t="s">
        <v>2476</v>
      </c>
      <c r="P94" s="117"/>
      <c r="Q94" s="97" t="s">
        <v>2461</v>
      </c>
    </row>
    <row r="95" spans="1:17" s="98" customFormat="1" ht="18" x14ac:dyDescent="0.25">
      <c r="A95" s="93" t="str">
        <f>VLOOKUP(E95,'LISTADO ATM'!$A$2:$C$901,3,0)</f>
        <v>SUR</v>
      </c>
      <c r="B95" s="107" t="s">
        <v>2566</v>
      </c>
      <c r="C95" s="94">
        <v>44273.3825</v>
      </c>
      <c r="D95" s="93" t="s">
        <v>2499</v>
      </c>
      <c r="E95" s="102">
        <v>871</v>
      </c>
      <c r="F95" s="93" t="str">
        <f>VLOOKUP(E95,VIP!$A$2:$O12046,2,0)</f>
        <v>DRBR871</v>
      </c>
      <c r="G95" s="93" t="str">
        <f>VLOOKUP(E95,'LISTADO ATM'!$A$2:$B$900,2,0)</f>
        <v>ATM Plaza Cultural San Juan</v>
      </c>
      <c r="H95" s="93" t="str">
        <f>VLOOKUP(E95,VIP!$A$2:$O16967,7,FALSE)</f>
        <v>N/A</v>
      </c>
      <c r="I95" s="93" t="str">
        <f>VLOOKUP(E95,VIP!$A$2:$O8932,8,FALSE)</f>
        <v>N/A</v>
      </c>
      <c r="J95" s="93" t="str">
        <f>VLOOKUP(E95,VIP!$A$2:$O8882,8,FALSE)</f>
        <v>N/A</v>
      </c>
      <c r="K95" s="93" t="str">
        <f>VLOOKUP(E95,VIP!$A$2:$O12456,6,0)</f>
        <v>N/A</v>
      </c>
      <c r="L95" s="95" t="s">
        <v>2461</v>
      </c>
      <c r="M95" s="96" t="s">
        <v>2468</v>
      </c>
      <c r="N95" s="96" t="s">
        <v>2475</v>
      </c>
      <c r="O95" s="93" t="s">
        <v>2500</v>
      </c>
      <c r="P95" s="117"/>
      <c r="Q95" s="97" t="s">
        <v>2461</v>
      </c>
    </row>
    <row r="96" spans="1:17" s="98" customFormat="1" ht="18" x14ac:dyDescent="0.25">
      <c r="A96" s="93" t="str">
        <f>VLOOKUP(E96,'LISTADO ATM'!$A$2:$C$901,3,0)</f>
        <v>DISTRITO NACIONAL</v>
      </c>
      <c r="B96" s="107">
        <v>335824232</v>
      </c>
      <c r="C96" s="94">
        <v>44272.341099537036</v>
      </c>
      <c r="D96" s="93" t="s">
        <v>2189</v>
      </c>
      <c r="E96" s="102">
        <v>708</v>
      </c>
      <c r="F96" s="93" t="str">
        <f>VLOOKUP(E96,VIP!$A$2:$O12007,2,0)</f>
        <v>DRBR505</v>
      </c>
      <c r="G96" s="93" t="str">
        <f>VLOOKUP(E96,'LISTADO ATM'!$A$2:$B$900,2,0)</f>
        <v xml:space="preserve">ATM El Vestir De Hoy </v>
      </c>
      <c r="H96" s="93" t="str">
        <f>VLOOKUP(E96,VIP!$A$2:$O16928,7,FALSE)</f>
        <v>Si</v>
      </c>
      <c r="I96" s="93" t="str">
        <f>VLOOKUP(E96,VIP!$A$2:$O8893,8,FALSE)</f>
        <v>Si</v>
      </c>
      <c r="J96" s="93" t="str">
        <f>VLOOKUP(E96,VIP!$A$2:$O8843,8,FALSE)</f>
        <v>Si</v>
      </c>
      <c r="K96" s="93" t="str">
        <f>VLOOKUP(E96,VIP!$A$2:$O12417,6,0)</f>
        <v>NO</v>
      </c>
      <c r="L96" s="95" t="s">
        <v>2439</v>
      </c>
      <c r="M96" s="96" t="s">
        <v>2468</v>
      </c>
      <c r="N96" s="96" t="s">
        <v>2475</v>
      </c>
      <c r="O96" s="93" t="s">
        <v>2477</v>
      </c>
      <c r="P96" s="97"/>
      <c r="Q96" s="97" t="s">
        <v>2439</v>
      </c>
    </row>
    <row r="97" spans="1:17" s="98" customFormat="1" ht="18" x14ac:dyDescent="0.25">
      <c r="A97" s="93" t="str">
        <f>VLOOKUP(E97,'LISTADO ATM'!$A$2:$C$901,3,0)</f>
        <v>DISTRITO NACIONAL</v>
      </c>
      <c r="B97" s="107">
        <v>335823562</v>
      </c>
      <c r="C97" s="94">
        <v>44271.564421296294</v>
      </c>
      <c r="D97" s="93" t="s">
        <v>2189</v>
      </c>
      <c r="E97" s="102">
        <v>915</v>
      </c>
      <c r="F97" s="93" t="str">
        <f>VLOOKUP(E97,VIP!$A$2:$O11964,2,0)</f>
        <v>DRBR24F</v>
      </c>
      <c r="G97" s="93" t="str">
        <f>VLOOKUP(E97,'LISTADO ATM'!$A$2:$B$900,2,0)</f>
        <v xml:space="preserve">ATM Multicentro La Sirena Aut. Duarte </v>
      </c>
      <c r="H97" s="93" t="str">
        <f>VLOOKUP(E97,VIP!$A$2:$O16885,7,FALSE)</f>
        <v>Si</v>
      </c>
      <c r="I97" s="93" t="str">
        <f>VLOOKUP(E97,VIP!$A$2:$O8850,8,FALSE)</f>
        <v>Si</v>
      </c>
      <c r="J97" s="93" t="str">
        <f>VLOOKUP(E97,VIP!$A$2:$O8800,8,FALSE)</f>
        <v>Si</v>
      </c>
      <c r="K97" s="93" t="str">
        <f>VLOOKUP(E97,VIP!$A$2:$O12374,6,0)</f>
        <v>SI</v>
      </c>
      <c r="L97" s="95" t="s">
        <v>2439</v>
      </c>
      <c r="M97" s="96" t="s">
        <v>2468</v>
      </c>
      <c r="N97" s="96" t="s">
        <v>2498</v>
      </c>
      <c r="O97" s="93" t="s">
        <v>2477</v>
      </c>
      <c r="P97" s="117"/>
      <c r="Q97" s="97" t="s">
        <v>2439</v>
      </c>
    </row>
    <row r="98" spans="1:17" s="98" customFormat="1" ht="18" x14ac:dyDescent="0.25">
      <c r="A98" s="93" t="str">
        <f>VLOOKUP(E98,'LISTADO ATM'!$A$2:$C$901,3,0)</f>
        <v>DISTRITO NACIONAL</v>
      </c>
      <c r="B98" s="107">
        <v>335825143</v>
      </c>
      <c r="C98" s="94">
        <v>44272.60359953704</v>
      </c>
      <c r="D98" s="93" t="s">
        <v>2189</v>
      </c>
      <c r="E98" s="102">
        <v>993</v>
      </c>
      <c r="F98" s="93" t="str">
        <f>VLOOKUP(E98,VIP!$A$2:$O12007,2,0)</f>
        <v>DRBR993</v>
      </c>
      <c r="G98" s="93" t="str">
        <f>VLOOKUP(E98,'LISTADO ATM'!$A$2:$B$900,2,0)</f>
        <v xml:space="preserve">ATM Centro Medico Integral II </v>
      </c>
      <c r="H98" s="93" t="str">
        <f>VLOOKUP(E98,VIP!$A$2:$O16928,7,FALSE)</f>
        <v>Si</v>
      </c>
      <c r="I98" s="93" t="str">
        <f>VLOOKUP(E98,VIP!$A$2:$O8893,8,FALSE)</f>
        <v>Si</v>
      </c>
      <c r="J98" s="93" t="str">
        <f>VLOOKUP(E98,VIP!$A$2:$O8843,8,FALSE)</f>
        <v>Si</v>
      </c>
      <c r="K98" s="93" t="str">
        <f>VLOOKUP(E98,VIP!$A$2:$O12417,6,0)</f>
        <v>NO</v>
      </c>
      <c r="L98" s="95" t="s">
        <v>2439</v>
      </c>
      <c r="M98" s="96" t="s">
        <v>2468</v>
      </c>
      <c r="N98" s="96" t="s">
        <v>2475</v>
      </c>
      <c r="O98" s="93" t="s">
        <v>2477</v>
      </c>
      <c r="P98" s="117"/>
      <c r="Q98" s="97" t="s">
        <v>2439</v>
      </c>
    </row>
    <row r="99" spans="1:17" s="98" customFormat="1" ht="18" x14ac:dyDescent="0.25">
      <c r="A99" s="93" t="str">
        <f>VLOOKUP(E99,'LISTADO ATM'!$A$2:$C$901,3,0)</f>
        <v>DISTRITO NACIONAL</v>
      </c>
      <c r="B99" s="107">
        <v>335825174</v>
      </c>
      <c r="C99" s="94">
        <v>44272.613078703704</v>
      </c>
      <c r="D99" s="93" t="s">
        <v>2189</v>
      </c>
      <c r="E99" s="102">
        <v>623</v>
      </c>
      <c r="F99" s="93" t="str">
        <f>VLOOKUP(E99,VIP!$A$2:$O12001,2,0)</f>
        <v>DRBR623</v>
      </c>
      <c r="G99" s="93" t="str">
        <f>VLOOKUP(E99,'LISTADO ATM'!$A$2:$B$900,2,0)</f>
        <v xml:space="preserve">ATM Operaciones Especiales (Manoguayabo) </v>
      </c>
      <c r="H99" s="93" t="str">
        <f>VLOOKUP(E99,VIP!$A$2:$O16922,7,FALSE)</f>
        <v>Si</v>
      </c>
      <c r="I99" s="93" t="str">
        <f>VLOOKUP(E99,VIP!$A$2:$O8887,8,FALSE)</f>
        <v>Si</v>
      </c>
      <c r="J99" s="93" t="str">
        <f>VLOOKUP(E99,VIP!$A$2:$O8837,8,FALSE)</f>
        <v>Si</v>
      </c>
      <c r="K99" s="93" t="str">
        <f>VLOOKUP(E99,VIP!$A$2:$O12411,6,0)</f>
        <v>No</v>
      </c>
      <c r="L99" s="95" t="s">
        <v>2433</v>
      </c>
      <c r="M99" s="96" t="s">
        <v>2468</v>
      </c>
      <c r="N99" s="96" t="s">
        <v>2475</v>
      </c>
      <c r="O99" s="93" t="s">
        <v>2477</v>
      </c>
      <c r="P99" s="117"/>
      <c r="Q99" s="97" t="s">
        <v>2433</v>
      </c>
    </row>
    <row r="100" spans="1:17" s="98" customFormat="1" ht="18" x14ac:dyDescent="0.25">
      <c r="A100" s="93" t="str">
        <f>VLOOKUP(E100,'LISTADO ATM'!$A$2:$C$901,3,0)</f>
        <v>DISTRITO NACIONAL</v>
      </c>
      <c r="B100" s="107" t="s">
        <v>2537</v>
      </c>
      <c r="C100" s="94">
        <v>44273.005578703705</v>
      </c>
      <c r="D100" s="93" t="s">
        <v>2189</v>
      </c>
      <c r="E100" s="102">
        <v>562</v>
      </c>
      <c r="F100" s="93" t="str">
        <f>VLOOKUP(E100,VIP!$A$2:$O12048,2,0)</f>
        <v>DRBR226</v>
      </c>
      <c r="G100" s="93" t="str">
        <f>VLOOKUP(E100,'LISTADO ATM'!$A$2:$B$900,2,0)</f>
        <v xml:space="preserve">ATM S/M Jumbo Carretera Mella </v>
      </c>
      <c r="H100" s="93" t="str">
        <f>VLOOKUP(E100,VIP!$A$2:$O16969,7,FALSE)</f>
        <v>Si</v>
      </c>
      <c r="I100" s="93" t="str">
        <f>VLOOKUP(E100,VIP!$A$2:$O8934,8,FALSE)</f>
        <v>Si</v>
      </c>
      <c r="J100" s="93" t="str">
        <f>VLOOKUP(E100,VIP!$A$2:$O8884,8,FALSE)</f>
        <v>Si</v>
      </c>
      <c r="K100" s="93" t="str">
        <f>VLOOKUP(E100,VIP!$A$2:$O12458,6,0)</f>
        <v>SI</v>
      </c>
      <c r="L100" s="95" t="s">
        <v>2539</v>
      </c>
      <c r="M100" s="96" t="s">
        <v>2468</v>
      </c>
      <c r="N100" s="96" t="s">
        <v>2475</v>
      </c>
      <c r="O100" s="93" t="s">
        <v>2477</v>
      </c>
      <c r="P100" s="117"/>
      <c r="Q100" s="97" t="s">
        <v>2539</v>
      </c>
    </row>
    <row r="101" spans="1:17" s="98" customFormat="1" ht="18" x14ac:dyDescent="0.25">
      <c r="A101" s="93" t="str">
        <f>VLOOKUP(E101,'LISTADO ATM'!$A$2:$C$901,3,0)</f>
        <v>DISTRITO NACIONAL</v>
      </c>
      <c r="B101" s="107" t="s">
        <v>2564</v>
      </c>
      <c r="C101" s="94">
        <v>44273.393958333334</v>
      </c>
      <c r="D101" s="93" t="s">
        <v>2471</v>
      </c>
      <c r="E101" s="102">
        <v>14</v>
      </c>
      <c r="F101" s="93" t="str">
        <f>VLOOKUP(E101,VIP!$A$2:$O12044,2,0)</f>
        <v>DRBR014</v>
      </c>
      <c r="G101" s="93" t="str">
        <f>VLOOKUP(E101,'LISTADO ATM'!$A$2:$B$900,2,0)</f>
        <v xml:space="preserve">ATM Oficina Aeropuerto Las Américas I </v>
      </c>
      <c r="H101" s="93" t="str">
        <f>VLOOKUP(E101,VIP!$A$2:$O16965,7,FALSE)</f>
        <v>Si</v>
      </c>
      <c r="I101" s="93" t="str">
        <f>VLOOKUP(E101,VIP!$A$2:$O8930,8,FALSE)</f>
        <v>Si</v>
      </c>
      <c r="J101" s="93" t="str">
        <f>VLOOKUP(E101,VIP!$A$2:$O8880,8,FALSE)</f>
        <v>Si</v>
      </c>
      <c r="K101" s="93" t="str">
        <f>VLOOKUP(E101,VIP!$A$2:$O12454,6,0)</f>
        <v>NO</v>
      </c>
      <c r="L101" s="95" t="s">
        <v>2430</v>
      </c>
      <c r="M101" s="96" t="s">
        <v>2468</v>
      </c>
      <c r="N101" s="96" t="s">
        <v>2475</v>
      </c>
      <c r="O101" s="93" t="s">
        <v>2476</v>
      </c>
      <c r="P101" s="117"/>
      <c r="Q101" s="97" t="s">
        <v>2430</v>
      </c>
    </row>
    <row r="102" spans="1:17" s="98" customFormat="1" ht="18" x14ac:dyDescent="0.25">
      <c r="A102" s="93" t="str">
        <f>VLOOKUP(E102,'LISTADO ATM'!$A$2:$C$901,3,0)</f>
        <v>NORTE</v>
      </c>
      <c r="B102" s="107" t="s">
        <v>2513</v>
      </c>
      <c r="C102" s="94">
        <v>44272.715949074074</v>
      </c>
      <c r="D102" s="93" t="s">
        <v>2499</v>
      </c>
      <c r="E102" s="102">
        <v>119</v>
      </c>
      <c r="F102" s="93" t="str">
        <f>VLOOKUP(E102,VIP!$A$2:$O12031,2,0)</f>
        <v>DRBR119</v>
      </c>
      <c r="G102" s="93" t="str">
        <f>VLOOKUP(E102,'LISTADO ATM'!$A$2:$B$900,2,0)</f>
        <v>ATM Oficina La Barranquita</v>
      </c>
      <c r="H102" s="93" t="str">
        <f>VLOOKUP(E102,VIP!$A$2:$O16952,7,FALSE)</f>
        <v>N/A</v>
      </c>
      <c r="I102" s="93" t="str">
        <f>VLOOKUP(E102,VIP!$A$2:$O8917,8,FALSE)</f>
        <v>N/A</v>
      </c>
      <c r="J102" s="93" t="str">
        <f>VLOOKUP(E102,VIP!$A$2:$O8867,8,FALSE)</f>
        <v>N/A</v>
      </c>
      <c r="K102" s="93" t="str">
        <f>VLOOKUP(E102,VIP!$A$2:$O12441,6,0)</f>
        <v>N/A</v>
      </c>
      <c r="L102" s="95" t="s">
        <v>2430</v>
      </c>
      <c r="M102" s="96" t="s">
        <v>2468</v>
      </c>
      <c r="N102" s="96" t="s">
        <v>2475</v>
      </c>
      <c r="O102" s="93" t="s">
        <v>2500</v>
      </c>
      <c r="P102" s="117"/>
      <c r="Q102" s="97" t="s">
        <v>2430</v>
      </c>
    </row>
    <row r="103" spans="1:17" s="98" customFormat="1" ht="18" x14ac:dyDescent="0.25">
      <c r="A103" s="93" t="str">
        <f>VLOOKUP(E103,'LISTADO ATM'!$A$2:$C$901,3,0)</f>
        <v>ESTE</v>
      </c>
      <c r="B103" s="107" t="s">
        <v>2558</v>
      </c>
      <c r="C103" s="94">
        <v>44273.447870370372</v>
      </c>
      <c r="D103" s="93" t="s">
        <v>2499</v>
      </c>
      <c r="E103" s="102">
        <v>121</v>
      </c>
      <c r="F103" s="93" t="str">
        <f>VLOOKUP(E103,VIP!$A$2:$O12038,2,0)</f>
        <v>DRBR121</v>
      </c>
      <c r="G103" s="93" t="str">
        <f>VLOOKUP(E103,'LISTADO ATM'!$A$2:$B$900,2,0)</f>
        <v xml:space="preserve">ATM Oficina Bayaguana </v>
      </c>
      <c r="H103" s="93" t="str">
        <f>VLOOKUP(E103,VIP!$A$2:$O16959,7,FALSE)</f>
        <v>Si</v>
      </c>
      <c r="I103" s="93" t="str">
        <f>VLOOKUP(E103,VIP!$A$2:$O8924,8,FALSE)</f>
        <v>Si</v>
      </c>
      <c r="J103" s="93" t="str">
        <f>VLOOKUP(E103,VIP!$A$2:$O8874,8,FALSE)</f>
        <v>Si</v>
      </c>
      <c r="K103" s="93" t="str">
        <f>VLOOKUP(E103,VIP!$A$2:$O12448,6,0)</f>
        <v>SI</v>
      </c>
      <c r="L103" s="95" t="s">
        <v>2430</v>
      </c>
      <c r="M103" s="96" t="s">
        <v>2468</v>
      </c>
      <c r="N103" s="96" t="s">
        <v>2475</v>
      </c>
      <c r="O103" s="93" t="s">
        <v>2500</v>
      </c>
      <c r="P103" s="117"/>
      <c r="Q103" s="97" t="s">
        <v>2430</v>
      </c>
    </row>
    <row r="104" spans="1:17" s="98" customFormat="1" ht="18" x14ac:dyDescent="0.25">
      <c r="A104" s="93" t="str">
        <f>VLOOKUP(E104,'LISTADO ATM'!$A$2:$C$901,3,0)</f>
        <v>DISTRITO NACIONAL</v>
      </c>
      <c r="B104" s="107">
        <v>335825244</v>
      </c>
      <c r="C104" s="94">
        <v>44272.635729166665</v>
      </c>
      <c r="D104" s="93" t="s">
        <v>2499</v>
      </c>
      <c r="E104" s="102">
        <v>160</v>
      </c>
      <c r="F104" s="93" t="str">
        <f>VLOOKUP(E104,VIP!$A$2:$O12030,2,0)</f>
        <v>DRBR160</v>
      </c>
      <c r="G104" s="93" t="str">
        <f>VLOOKUP(E104,'LISTADO ATM'!$A$2:$B$900,2,0)</f>
        <v xml:space="preserve">ATM Oficina Herrera </v>
      </c>
      <c r="H104" s="93" t="str">
        <f>VLOOKUP(E104,VIP!$A$2:$O16951,7,FALSE)</f>
        <v>Si</v>
      </c>
      <c r="I104" s="93" t="str">
        <f>VLOOKUP(E104,VIP!$A$2:$O8916,8,FALSE)</f>
        <v>Si</v>
      </c>
      <c r="J104" s="93" t="str">
        <f>VLOOKUP(E104,VIP!$A$2:$O8866,8,FALSE)</f>
        <v>Si</v>
      </c>
      <c r="K104" s="93" t="str">
        <f>VLOOKUP(E104,VIP!$A$2:$O12440,6,0)</f>
        <v>NO</v>
      </c>
      <c r="L104" s="95" t="s">
        <v>2430</v>
      </c>
      <c r="M104" s="96" t="s">
        <v>2468</v>
      </c>
      <c r="N104" s="96" t="s">
        <v>2475</v>
      </c>
      <c r="O104" s="93" t="s">
        <v>2500</v>
      </c>
      <c r="P104" s="117"/>
      <c r="Q104" s="97" t="s">
        <v>2430</v>
      </c>
    </row>
    <row r="105" spans="1:17" s="98" customFormat="1" ht="18" x14ac:dyDescent="0.25">
      <c r="A105" s="93" t="str">
        <f>VLOOKUP(E105,'LISTADO ATM'!$A$2:$C$901,3,0)</f>
        <v>DISTRITO NACIONAL</v>
      </c>
      <c r="B105" s="107">
        <v>335825101</v>
      </c>
      <c r="C105" s="94">
        <v>44272.582442129627</v>
      </c>
      <c r="D105" s="93" t="s">
        <v>2471</v>
      </c>
      <c r="E105" s="102">
        <v>165</v>
      </c>
      <c r="F105" s="93" t="str">
        <f>VLOOKUP(E105,VIP!$A$2:$O12012,2,0)</f>
        <v>DRBR165</v>
      </c>
      <c r="G105" s="93" t="str">
        <f>VLOOKUP(E105,'LISTADO ATM'!$A$2:$B$900,2,0)</f>
        <v>ATM Autoservicio Megacentro</v>
      </c>
      <c r="H105" s="93" t="str">
        <f>VLOOKUP(E105,VIP!$A$2:$O16933,7,FALSE)</f>
        <v>Si</v>
      </c>
      <c r="I105" s="93" t="str">
        <f>VLOOKUP(E105,VIP!$A$2:$O8898,8,FALSE)</f>
        <v>Si</v>
      </c>
      <c r="J105" s="93" t="str">
        <f>VLOOKUP(E105,VIP!$A$2:$O8848,8,FALSE)</f>
        <v>Si</v>
      </c>
      <c r="K105" s="93" t="str">
        <f>VLOOKUP(E105,VIP!$A$2:$O12422,6,0)</f>
        <v>SI</v>
      </c>
      <c r="L105" s="95" t="s">
        <v>2430</v>
      </c>
      <c r="M105" s="96" t="s">
        <v>2468</v>
      </c>
      <c r="N105" s="96" t="s">
        <v>2475</v>
      </c>
      <c r="O105" s="93" t="s">
        <v>2476</v>
      </c>
      <c r="P105" s="117"/>
      <c r="Q105" s="97" t="s">
        <v>2430</v>
      </c>
    </row>
    <row r="106" spans="1:17" s="98" customFormat="1" ht="18" x14ac:dyDescent="0.25">
      <c r="A106" s="93" t="str">
        <f>VLOOKUP(E106,'LISTADO ATM'!$A$2:$C$901,3,0)</f>
        <v>DISTRITO NACIONAL</v>
      </c>
      <c r="B106" s="107" t="s">
        <v>2515</v>
      </c>
      <c r="C106" s="94">
        <v>44272.918252314812</v>
      </c>
      <c r="D106" s="93" t="s">
        <v>2471</v>
      </c>
      <c r="E106" s="102">
        <v>325</v>
      </c>
      <c r="F106" s="93" t="str">
        <f>VLOOKUP(E106,VIP!$A$2:$O12030,2,0)</f>
        <v>DRBR325</v>
      </c>
      <c r="G106" s="93" t="str">
        <f>VLOOKUP(E106,'LISTADO ATM'!$A$2:$B$900,2,0)</f>
        <v>ATM Casa Edwin</v>
      </c>
      <c r="H106" s="93" t="str">
        <f>VLOOKUP(E106,VIP!$A$2:$O16951,7,FALSE)</f>
        <v>Si</v>
      </c>
      <c r="I106" s="93" t="str">
        <f>VLOOKUP(E106,VIP!$A$2:$O8916,8,FALSE)</f>
        <v>Si</v>
      </c>
      <c r="J106" s="93" t="str">
        <f>VLOOKUP(E106,VIP!$A$2:$O8866,8,FALSE)</f>
        <v>Si</v>
      </c>
      <c r="K106" s="93" t="str">
        <f>VLOOKUP(E106,VIP!$A$2:$O12440,6,0)</f>
        <v>NO</v>
      </c>
      <c r="L106" s="95" t="s">
        <v>2430</v>
      </c>
      <c r="M106" s="96" t="s">
        <v>2468</v>
      </c>
      <c r="N106" s="96" t="s">
        <v>2475</v>
      </c>
      <c r="O106" s="93" t="s">
        <v>2476</v>
      </c>
      <c r="P106" s="170"/>
      <c r="Q106" s="97" t="s">
        <v>2430</v>
      </c>
    </row>
    <row r="107" spans="1:17" s="98" customFormat="1" ht="18" x14ac:dyDescent="0.25">
      <c r="A107" s="93" t="str">
        <f>VLOOKUP(E107,'LISTADO ATM'!$A$2:$C$901,3,0)</f>
        <v>DISTRITO NACIONAL</v>
      </c>
      <c r="B107" s="107" t="s">
        <v>2518</v>
      </c>
      <c r="C107" s="94">
        <v>44272.796701388892</v>
      </c>
      <c r="D107" s="93" t="s">
        <v>2471</v>
      </c>
      <c r="E107" s="102">
        <v>347</v>
      </c>
      <c r="F107" s="93" t="str">
        <f>VLOOKUP(E107,VIP!$A$2:$O12034,2,0)</f>
        <v>DRBR347</v>
      </c>
      <c r="G107" s="93" t="str">
        <f>VLOOKUP(E107,'LISTADO ATM'!$A$2:$B$900,2,0)</f>
        <v>ATM Patio de Colombia</v>
      </c>
      <c r="H107" s="93" t="str">
        <f>VLOOKUP(E107,VIP!$A$2:$O16955,7,FALSE)</f>
        <v>N/A</v>
      </c>
      <c r="I107" s="93" t="str">
        <f>VLOOKUP(E107,VIP!$A$2:$O8920,8,FALSE)</f>
        <v>N/A</v>
      </c>
      <c r="J107" s="93" t="str">
        <f>VLOOKUP(E107,VIP!$A$2:$O8870,8,FALSE)</f>
        <v>N/A</v>
      </c>
      <c r="K107" s="93" t="str">
        <f>VLOOKUP(E107,VIP!$A$2:$O12444,6,0)</f>
        <v>N/A</v>
      </c>
      <c r="L107" s="95" t="s">
        <v>2430</v>
      </c>
      <c r="M107" s="96" t="s">
        <v>2468</v>
      </c>
      <c r="N107" s="96" t="s">
        <v>2475</v>
      </c>
      <c r="O107" s="93" t="s">
        <v>2476</v>
      </c>
      <c r="P107" s="170"/>
      <c r="Q107" s="97" t="s">
        <v>2430</v>
      </c>
    </row>
    <row r="108" spans="1:17" s="98" customFormat="1" ht="18" x14ac:dyDescent="0.25">
      <c r="A108" s="93" t="str">
        <f>VLOOKUP(E108,'LISTADO ATM'!$A$2:$C$901,3,0)</f>
        <v>DISTRITO NACIONAL</v>
      </c>
      <c r="B108" s="107" t="s">
        <v>2565</v>
      </c>
      <c r="C108" s="94">
        <v>44273.388541666667</v>
      </c>
      <c r="D108" s="93" t="s">
        <v>2471</v>
      </c>
      <c r="E108" s="102">
        <v>562</v>
      </c>
      <c r="F108" s="93" t="str">
        <f>VLOOKUP(E108,VIP!$A$2:$O12045,2,0)</f>
        <v>DRBR226</v>
      </c>
      <c r="G108" s="93" t="str">
        <f>VLOOKUP(E108,'LISTADO ATM'!$A$2:$B$900,2,0)</f>
        <v xml:space="preserve">ATM S/M Jumbo Carretera Mella </v>
      </c>
      <c r="H108" s="93" t="str">
        <f>VLOOKUP(E108,VIP!$A$2:$O16966,7,FALSE)</f>
        <v>Si</v>
      </c>
      <c r="I108" s="93" t="str">
        <f>VLOOKUP(E108,VIP!$A$2:$O8931,8,FALSE)</f>
        <v>Si</v>
      </c>
      <c r="J108" s="93" t="str">
        <f>VLOOKUP(E108,VIP!$A$2:$O8881,8,FALSE)</f>
        <v>Si</v>
      </c>
      <c r="K108" s="93" t="str">
        <f>VLOOKUP(E108,VIP!$A$2:$O12455,6,0)</f>
        <v>SI</v>
      </c>
      <c r="L108" s="95" t="s">
        <v>2430</v>
      </c>
      <c r="M108" s="96" t="s">
        <v>2468</v>
      </c>
      <c r="N108" s="96" t="s">
        <v>2475</v>
      </c>
      <c r="O108" s="93" t="s">
        <v>2476</v>
      </c>
      <c r="P108" s="170"/>
      <c r="Q108" s="97" t="s">
        <v>2430</v>
      </c>
    </row>
    <row r="109" spans="1:17" s="98" customFormat="1" ht="18" x14ac:dyDescent="0.25">
      <c r="A109" s="93" t="str">
        <f>VLOOKUP(E109,'LISTADO ATM'!$A$2:$C$901,3,0)</f>
        <v>DISTRITO NACIONAL</v>
      </c>
      <c r="B109" s="107" t="s">
        <v>2556</v>
      </c>
      <c r="C109" s="94">
        <v>44273.452175925922</v>
      </c>
      <c r="D109" s="93" t="s">
        <v>2499</v>
      </c>
      <c r="E109" s="102">
        <v>721</v>
      </c>
      <c r="F109" s="93" t="str">
        <f>VLOOKUP(E109,VIP!$A$2:$O12036,2,0)</f>
        <v>DRBR23A</v>
      </c>
      <c r="G109" s="93" t="str">
        <f>VLOOKUP(E109,'LISTADO ATM'!$A$2:$B$900,2,0)</f>
        <v xml:space="preserve">ATM Oficina Charles de Gaulle II </v>
      </c>
      <c r="H109" s="93" t="str">
        <f>VLOOKUP(E109,VIP!$A$2:$O16957,7,FALSE)</f>
        <v>Si</v>
      </c>
      <c r="I109" s="93" t="str">
        <f>VLOOKUP(E109,VIP!$A$2:$O8922,8,FALSE)</f>
        <v>Si</v>
      </c>
      <c r="J109" s="93" t="str">
        <f>VLOOKUP(E109,VIP!$A$2:$O8872,8,FALSE)</f>
        <v>Si</v>
      </c>
      <c r="K109" s="93" t="str">
        <f>VLOOKUP(E109,VIP!$A$2:$O12446,6,0)</f>
        <v>NO</v>
      </c>
      <c r="L109" s="95" t="s">
        <v>2430</v>
      </c>
      <c r="M109" s="96" t="s">
        <v>2468</v>
      </c>
      <c r="N109" s="96" t="s">
        <v>2475</v>
      </c>
      <c r="O109" s="93" t="s">
        <v>2500</v>
      </c>
      <c r="P109" s="170"/>
      <c r="Q109" s="97" t="s">
        <v>2430</v>
      </c>
    </row>
    <row r="110" spans="1:17" s="98" customFormat="1" ht="18" x14ac:dyDescent="0.25">
      <c r="A110" s="93" t="str">
        <f>VLOOKUP(E110,'LISTADO ATM'!$A$2:$C$901,3,0)</f>
        <v>ESTE</v>
      </c>
      <c r="B110" s="107" t="s">
        <v>2544</v>
      </c>
      <c r="C110" s="94">
        <v>44273.334560185183</v>
      </c>
      <c r="D110" s="93" t="s">
        <v>2189</v>
      </c>
      <c r="E110" s="102">
        <v>78</v>
      </c>
      <c r="F110" s="93" t="str">
        <f>VLOOKUP(E110,VIP!$A$2:$O12034,2,0)</f>
        <v>DRBR078</v>
      </c>
      <c r="G110" s="93" t="str">
        <f>VLOOKUP(E110,'LISTADO ATM'!$A$2:$B$900,2,0)</f>
        <v xml:space="preserve">ATM Hotel Nickelodeon II ( Punta Cana) </v>
      </c>
      <c r="H110" s="93" t="str">
        <f>VLOOKUP(E110,VIP!$A$2:$O16955,7,FALSE)</f>
        <v>Si</v>
      </c>
      <c r="I110" s="93" t="str">
        <f>VLOOKUP(E110,VIP!$A$2:$O8920,8,FALSE)</f>
        <v>Si</v>
      </c>
      <c r="J110" s="93" t="str">
        <f>VLOOKUP(E110,VIP!$A$2:$O8870,8,FALSE)</f>
        <v>Si</v>
      </c>
      <c r="K110" s="93" t="str">
        <f>VLOOKUP(E110,VIP!$A$2:$O12444,6,0)</f>
        <v/>
      </c>
      <c r="L110" s="95" t="s">
        <v>2491</v>
      </c>
      <c r="M110" s="96" t="s">
        <v>2468</v>
      </c>
      <c r="N110" s="96" t="s">
        <v>2475</v>
      </c>
      <c r="O110" s="93" t="s">
        <v>2477</v>
      </c>
      <c r="P110" s="170"/>
      <c r="Q110" s="97" t="s">
        <v>2491</v>
      </c>
    </row>
    <row r="111" spans="1:17" s="98" customFormat="1" ht="18" x14ac:dyDescent="0.25">
      <c r="A111" s="93" t="str">
        <f>VLOOKUP(E111,'LISTADO ATM'!$A$2:$C$901,3,0)</f>
        <v>NORTE</v>
      </c>
      <c r="B111" s="107" t="s">
        <v>2516</v>
      </c>
      <c r="C111" s="94">
        <v>44272.907407407409</v>
      </c>
      <c r="D111" s="93" t="s">
        <v>2190</v>
      </c>
      <c r="E111" s="102">
        <v>749</v>
      </c>
      <c r="F111" s="93" t="str">
        <f>VLOOKUP(E111,VIP!$A$2:$O12031,2,0)</f>
        <v>DRBR251</v>
      </c>
      <c r="G111" s="93" t="str">
        <f>VLOOKUP(E111,'LISTADO ATM'!$A$2:$B$900,2,0)</f>
        <v xml:space="preserve">ATM Oficina Yaque </v>
      </c>
      <c r="H111" s="93" t="str">
        <f>VLOOKUP(E111,VIP!$A$2:$O16952,7,FALSE)</f>
        <v>Si</v>
      </c>
      <c r="I111" s="93" t="str">
        <f>VLOOKUP(E111,VIP!$A$2:$O8917,8,FALSE)</f>
        <v>Si</v>
      </c>
      <c r="J111" s="93" t="str">
        <f>VLOOKUP(E111,VIP!$A$2:$O8867,8,FALSE)</f>
        <v>Si</v>
      </c>
      <c r="K111" s="93" t="str">
        <f>VLOOKUP(E111,VIP!$A$2:$O12441,6,0)</f>
        <v>NO</v>
      </c>
      <c r="L111" s="95" t="s">
        <v>2491</v>
      </c>
      <c r="M111" s="96" t="s">
        <v>2468</v>
      </c>
      <c r="N111" s="96" t="s">
        <v>2475</v>
      </c>
      <c r="O111" s="93" t="s">
        <v>2506</v>
      </c>
      <c r="P111" s="170"/>
      <c r="Q111" s="97" t="s">
        <v>2491</v>
      </c>
    </row>
    <row r="112" spans="1:17" s="98" customFormat="1" ht="18" x14ac:dyDescent="0.25">
      <c r="A112" s="93" t="str">
        <f>VLOOKUP(E112,'LISTADO ATM'!$A$2:$C$901,3,0)</f>
        <v>NORTE</v>
      </c>
      <c r="B112" s="107">
        <v>335823897</v>
      </c>
      <c r="C112" s="94">
        <v>44271.671342592592</v>
      </c>
      <c r="D112" s="93" t="s">
        <v>2190</v>
      </c>
      <c r="E112" s="102">
        <v>796</v>
      </c>
      <c r="F112" s="93" t="str">
        <f>VLOOKUP(E112,VIP!$A$2:$O12007,2,0)</f>
        <v>DRBR155</v>
      </c>
      <c r="G112" s="93" t="str">
        <f>VLOOKUP(E112,'LISTADO ATM'!$A$2:$B$900,2,0)</f>
        <v xml:space="preserve">ATM Oficina Plaza Ventura (Nagua) </v>
      </c>
      <c r="H112" s="93" t="str">
        <f>VLOOKUP(E112,VIP!$A$2:$O16928,7,FALSE)</f>
        <v>Si</v>
      </c>
      <c r="I112" s="93" t="str">
        <f>VLOOKUP(E112,VIP!$A$2:$O8893,8,FALSE)</f>
        <v>Si</v>
      </c>
      <c r="J112" s="93" t="str">
        <f>VLOOKUP(E112,VIP!$A$2:$O8843,8,FALSE)</f>
        <v>Si</v>
      </c>
      <c r="K112" s="93" t="str">
        <f>VLOOKUP(E112,VIP!$A$2:$O12417,6,0)</f>
        <v>SI</v>
      </c>
      <c r="L112" s="95" t="s">
        <v>2491</v>
      </c>
      <c r="M112" s="96" t="s">
        <v>2468</v>
      </c>
      <c r="N112" s="96" t="s">
        <v>2475</v>
      </c>
      <c r="O112" s="93" t="s">
        <v>2492</v>
      </c>
      <c r="P112" s="170"/>
      <c r="Q112" s="97" t="s">
        <v>2491</v>
      </c>
    </row>
    <row r="113" spans="1:17" s="98" customFormat="1" ht="18" x14ac:dyDescent="0.25">
      <c r="A113" s="93" t="str">
        <f>VLOOKUP(E113,'LISTADO ATM'!$A$2:$C$901,3,0)</f>
        <v>DISTRITO NACIONAL</v>
      </c>
      <c r="B113" s="107" t="s">
        <v>2541</v>
      </c>
      <c r="C113" s="94">
        <v>44273.264722222222</v>
      </c>
      <c r="D113" s="93" t="s">
        <v>2189</v>
      </c>
      <c r="E113" s="102">
        <v>946</v>
      </c>
      <c r="F113" s="93" t="str">
        <f>VLOOKUP(E113,VIP!$A$2:$O12033,2,0)</f>
        <v>DRBR24R</v>
      </c>
      <c r="G113" s="93" t="str">
        <f>VLOOKUP(E113,'LISTADO ATM'!$A$2:$B$900,2,0)</f>
        <v xml:space="preserve">ATM Oficina Núñez de Cáceres I </v>
      </c>
      <c r="H113" s="93" t="str">
        <f>VLOOKUP(E113,VIP!$A$2:$O16954,7,FALSE)</f>
        <v>Si</v>
      </c>
      <c r="I113" s="93" t="str">
        <f>VLOOKUP(E113,VIP!$A$2:$O8919,8,FALSE)</f>
        <v>Si</v>
      </c>
      <c r="J113" s="93" t="str">
        <f>VLOOKUP(E113,VIP!$A$2:$O8869,8,FALSE)</f>
        <v>Si</v>
      </c>
      <c r="K113" s="93" t="str">
        <f>VLOOKUP(E113,VIP!$A$2:$O12443,6,0)</f>
        <v>NO</v>
      </c>
      <c r="L113" s="95" t="s">
        <v>2491</v>
      </c>
      <c r="M113" s="96" t="s">
        <v>2468</v>
      </c>
      <c r="N113" s="96" t="s">
        <v>2475</v>
      </c>
      <c r="O113" s="93" t="s">
        <v>2477</v>
      </c>
      <c r="P113" s="170"/>
      <c r="Q113" s="97" t="s">
        <v>2491</v>
      </c>
    </row>
    <row r="114" spans="1:17" s="98" customFormat="1" ht="18" x14ac:dyDescent="0.25">
      <c r="A114" s="93" t="str">
        <f>VLOOKUP(E114,'LISTADO ATM'!$A$2:$C$901,3,0)</f>
        <v>DISTRITO NACIONAL</v>
      </c>
      <c r="B114" s="107" t="s">
        <v>2567</v>
      </c>
      <c r="C114" s="94">
        <v>44273.366863425923</v>
      </c>
      <c r="D114" s="93" t="s">
        <v>2189</v>
      </c>
      <c r="E114" s="102">
        <v>966</v>
      </c>
      <c r="F114" s="93" t="str">
        <f>VLOOKUP(E114,VIP!$A$2:$O12047,2,0)</f>
        <v>DRBR966</v>
      </c>
      <c r="G114" s="93" t="str">
        <f>VLOOKUP(E114,'LISTADO ATM'!$A$2:$B$900,2,0)</f>
        <v>ATM Centro Medico Real</v>
      </c>
      <c r="H114" s="93" t="str">
        <f>VLOOKUP(E114,VIP!$A$2:$O16968,7,FALSE)</f>
        <v>Si</v>
      </c>
      <c r="I114" s="93" t="str">
        <f>VLOOKUP(E114,VIP!$A$2:$O8933,8,FALSE)</f>
        <v>Si</v>
      </c>
      <c r="J114" s="93" t="str">
        <f>VLOOKUP(E114,VIP!$A$2:$O8883,8,FALSE)</f>
        <v>Si</v>
      </c>
      <c r="K114" s="93" t="str">
        <f>VLOOKUP(E114,VIP!$A$2:$O12457,6,0)</f>
        <v>NO</v>
      </c>
      <c r="L114" s="95" t="s">
        <v>2491</v>
      </c>
      <c r="M114" s="96" t="s">
        <v>2468</v>
      </c>
      <c r="N114" s="96" t="s">
        <v>2475</v>
      </c>
      <c r="O114" s="93" t="s">
        <v>2477</v>
      </c>
      <c r="P114" s="170"/>
      <c r="Q114" s="97" t="s">
        <v>2491</v>
      </c>
    </row>
  </sheetData>
  <autoFilter ref="A4:Q4">
    <sortState ref="A5:Q11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5:B1048576 B68:B84 B7:B16 B1:B4">
    <cfRule type="duplicateValues" dxfId="166" priority="298"/>
  </conditionalFormatting>
  <conditionalFormatting sqref="B115:B1048576 B68:B84">
    <cfRule type="duplicateValues" dxfId="165" priority="284"/>
  </conditionalFormatting>
  <conditionalFormatting sqref="B115:B1048576 B68:B84 B7:B16 B1:B4">
    <cfRule type="duplicateValues" dxfId="164" priority="264"/>
    <cfRule type="duplicateValues" dxfId="163" priority="265"/>
  </conditionalFormatting>
  <conditionalFormatting sqref="B115:B1048576 B68:B84 B1:B16">
    <cfRule type="duplicateValues" dxfId="162" priority="243"/>
    <cfRule type="duplicateValues" dxfId="161" priority="245"/>
  </conditionalFormatting>
  <conditionalFormatting sqref="B115:B1048576 B68:B84 B1:B45">
    <cfRule type="duplicateValues" dxfId="160" priority="185"/>
  </conditionalFormatting>
  <conditionalFormatting sqref="B46:B51">
    <cfRule type="duplicateValues" dxfId="159" priority="182"/>
  </conditionalFormatting>
  <conditionalFormatting sqref="B46:B51">
    <cfRule type="duplicateValues" dxfId="158" priority="179"/>
  </conditionalFormatting>
  <conditionalFormatting sqref="B46:B51">
    <cfRule type="duplicateValues" dxfId="157" priority="174"/>
    <cfRule type="duplicateValues" dxfId="156" priority="175"/>
  </conditionalFormatting>
  <conditionalFormatting sqref="B46:B51">
    <cfRule type="duplicateValues" dxfId="155" priority="170"/>
  </conditionalFormatting>
  <conditionalFormatting sqref="B46:B51">
    <cfRule type="duplicateValues" dxfId="154" priority="167"/>
  </conditionalFormatting>
  <conditionalFormatting sqref="B46:B51">
    <cfRule type="duplicateValues" dxfId="153" priority="162"/>
    <cfRule type="duplicateValues" dxfId="152" priority="163"/>
  </conditionalFormatting>
  <conditionalFormatting sqref="B46:B51">
    <cfRule type="duplicateValues" dxfId="151" priority="157"/>
    <cfRule type="duplicateValues" dxfId="150" priority="159"/>
  </conditionalFormatting>
  <conditionalFormatting sqref="B46:B51">
    <cfRule type="duplicateValues" dxfId="149" priority="155"/>
  </conditionalFormatting>
  <conditionalFormatting sqref="B115:B1048576 B68:B84 B1:B51">
    <cfRule type="duplicateValues" dxfId="148" priority="153"/>
  </conditionalFormatting>
  <conditionalFormatting sqref="B52:B59">
    <cfRule type="duplicateValues" dxfId="147" priority="152"/>
  </conditionalFormatting>
  <conditionalFormatting sqref="B52:B59">
    <cfRule type="duplicateValues" dxfId="146" priority="151"/>
  </conditionalFormatting>
  <conditionalFormatting sqref="B52:B59">
    <cfRule type="duplicateValues" dxfId="145" priority="149"/>
    <cfRule type="duplicateValues" dxfId="144" priority="150"/>
  </conditionalFormatting>
  <conditionalFormatting sqref="B52:B59">
    <cfRule type="duplicateValues" dxfId="143" priority="148"/>
  </conditionalFormatting>
  <conditionalFormatting sqref="B52:B59">
    <cfRule type="duplicateValues" dxfId="142" priority="147"/>
  </conditionalFormatting>
  <conditionalFormatting sqref="B52:B59">
    <cfRule type="duplicateValues" dxfId="141" priority="145"/>
    <cfRule type="duplicateValues" dxfId="140" priority="146"/>
  </conditionalFormatting>
  <conditionalFormatting sqref="B52:B59">
    <cfRule type="duplicateValues" dxfId="139" priority="143"/>
    <cfRule type="duplicateValues" dxfId="138" priority="144"/>
  </conditionalFormatting>
  <conditionalFormatting sqref="B52:B59">
    <cfRule type="duplicateValues" dxfId="137" priority="142"/>
  </conditionalFormatting>
  <conditionalFormatting sqref="B52:B59">
    <cfRule type="duplicateValues" dxfId="136" priority="141"/>
  </conditionalFormatting>
  <conditionalFormatting sqref="B115:B1048576 B68:B84 B1:B59">
    <cfRule type="duplicateValues" dxfId="135" priority="140"/>
  </conditionalFormatting>
  <conditionalFormatting sqref="B60:B62">
    <cfRule type="duplicateValues" dxfId="134" priority="119934"/>
  </conditionalFormatting>
  <conditionalFormatting sqref="B60:B62">
    <cfRule type="duplicateValues" dxfId="133" priority="119936"/>
    <cfRule type="duplicateValues" dxfId="132" priority="119937"/>
  </conditionalFormatting>
  <conditionalFormatting sqref="B85:B88">
    <cfRule type="duplicateValues" dxfId="131" priority="49"/>
  </conditionalFormatting>
  <conditionalFormatting sqref="B85:B88">
    <cfRule type="duplicateValues" dxfId="130" priority="47"/>
  </conditionalFormatting>
  <conditionalFormatting sqref="B85:B88">
    <cfRule type="duplicateValues" dxfId="129" priority="45"/>
    <cfRule type="duplicateValues" dxfId="128" priority="46"/>
  </conditionalFormatting>
  <conditionalFormatting sqref="B85:B88">
    <cfRule type="duplicateValues" dxfId="127" priority="41"/>
    <cfRule type="duplicateValues" dxfId="126" priority="42"/>
  </conditionalFormatting>
  <conditionalFormatting sqref="B85:B88">
    <cfRule type="duplicateValues" dxfId="125" priority="39"/>
  </conditionalFormatting>
  <conditionalFormatting sqref="B85:B88">
    <cfRule type="duplicateValues" dxfId="124" priority="37"/>
  </conditionalFormatting>
  <conditionalFormatting sqref="B85:B88">
    <cfRule type="duplicateValues" dxfId="123" priority="36"/>
  </conditionalFormatting>
  <conditionalFormatting sqref="B85:B88">
    <cfRule type="duplicateValues" dxfId="122" priority="32"/>
  </conditionalFormatting>
  <conditionalFormatting sqref="B85:B88">
    <cfRule type="duplicateValues" dxfId="121" priority="30"/>
    <cfRule type="duplicateValues" dxfId="120" priority="31"/>
  </conditionalFormatting>
  <conditionalFormatting sqref="E115:E1048576 E1:E88">
    <cfRule type="duplicateValues" dxfId="119" priority="28"/>
  </conditionalFormatting>
  <conditionalFormatting sqref="E115:E1048576 E1:E103">
    <cfRule type="duplicateValues" dxfId="118" priority="14"/>
  </conditionalFormatting>
  <conditionalFormatting sqref="B115:B1048576 B1:B103">
    <cfRule type="duplicateValues" dxfId="117" priority="13"/>
  </conditionalFormatting>
  <conditionalFormatting sqref="B5:B16">
    <cfRule type="duplicateValues" dxfId="116" priority="120243"/>
  </conditionalFormatting>
  <conditionalFormatting sqref="B5:B16">
    <cfRule type="duplicateValues" dxfId="115" priority="120245"/>
    <cfRule type="duplicateValues" dxfId="114" priority="120246"/>
  </conditionalFormatting>
  <conditionalFormatting sqref="B17:B30">
    <cfRule type="duplicateValues" dxfId="113" priority="120270"/>
  </conditionalFormatting>
  <conditionalFormatting sqref="B17:B30">
    <cfRule type="duplicateValues" dxfId="112" priority="120271"/>
    <cfRule type="duplicateValues" dxfId="111" priority="120272"/>
  </conditionalFormatting>
  <conditionalFormatting sqref="B31:B45">
    <cfRule type="duplicateValues" dxfId="110" priority="120296"/>
  </conditionalFormatting>
  <conditionalFormatting sqref="B31:B45">
    <cfRule type="duplicateValues" dxfId="109" priority="120298"/>
    <cfRule type="duplicateValues" dxfId="108" priority="120299"/>
  </conditionalFormatting>
  <conditionalFormatting sqref="B89:B103">
    <cfRule type="duplicateValues" dxfId="107" priority="120406"/>
  </conditionalFormatting>
  <conditionalFormatting sqref="B89:B103">
    <cfRule type="duplicateValues" dxfId="106" priority="120408"/>
    <cfRule type="duplicateValues" dxfId="105" priority="120409"/>
  </conditionalFormatting>
  <conditionalFormatting sqref="E89:E103">
    <cfRule type="duplicateValues" dxfId="104" priority="120412"/>
  </conditionalFormatting>
  <conditionalFormatting sqref="E104:E114">
    <cfRule type="duplicateValues" dxfId="103" priority="6"/>
  </conditionalFormatting>
  <conditionalFormatting sqref="B104:B114">
    <cfRule type="duplicateValues" dxfId="102" priority="5"/>
  </conditionalFormatting>
  <conditionalFormatting sqref="B104:B114">
    <cfRule type="duplicateValues" dxfId="101" priority="4"/>
  </conditionalFormatting>
  <conditionalFormatting sqref="B104:B114">
    <cfRule type="duplicateValues" dxfId="100" priority="2"/>
    <cfRule type="duplicateValues" dxfId="99" priority="3"/>
  </conditionalFormatting>
  <conditionalFormatting sqref="E104:E114">
    <cfRule type="duplicateValues" dxfId="98" priority="1"/>
  </conditionalFormatting>
  <conditionalFormatting sqref="B63:B84">
    <cfRule type="duplicateValues" dxfId="27" priority="120448"/>
  </conditionalFormatting>
  <conditionalFormatting sqref="B63:B84">
    <cfRule type="duplicateValues" dxfId="26" priority="120450"/>
    <cfRule type="duplicateValues" dxfId="25" priority="1204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zoomScale="85" zoomScaleNormal="85" workbookViewId="0">
      <selection activeCell="F22" sqref="F22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53.71093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5" t="s">
        <v>2473</v>
      </c>
      <c r="B2" s="156"/>
      <c r="C2" s="156"/>
      <c r="D2" s="156"/>
      <c r="E2" s="157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44272.708333333336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2" t="s">
        <v>2425</v>
      </c>
      <c r="B7" s="153"/>
      <c r="C7" s="153"/>
      <c r="D7" s="153"/>
      <c r="E7" s="154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str">
        <f>VLOOKUP(B9,'[1]LISTADO ATM'!$A$2:$C$820,3,0)</f>
        <v>DISTRITO NACIONAL</v>
      </c>
      <c r="B9" s="119">
        <v>566</v>
      </c>
      <c r="C9" s="119" t="str">
        <f>VLOOKUP(B9,'[1]LISTADO ATM'!$A$2:$B$820,2,0)</f>
        <v xml:space="preserve">ATM Hiper Olé Aut. Duarte </v>
      </c>
      <c r="D9" s="124" t="s">
        <v>2508</v>
      </c>
      <c r="E9" s="120">
        <v>335824809</v>
      </c>
    </row>
    <row r="10" spans="1:5" ht="18" x14ac:dyDescent="0.25">
      <c r="A10" s="106" t="str">
        <f>VLOOKUP(B10,'[1]LISTADO ATM'!$A$2:$C$820,3,0)</f>
        <v>DISTRITO NACIONAL</v>
      </c>
      <c r="B10" s="119">
        <v>577</v>
      </c>
      <c r="C10" s="119" t="str">
        <f>VLOOKUP(B10,'[1]LISTADO ATM'!$A$2:$B$820,2,0)</f>
        <v xml:space="preserve">ATM Olé Ave. Duarte </v>
      </c>
      <c r="D10" s="124" t="s">
        <v>2508</v>
      </c>
      <c r="E10" s="120" t="s">
        <v>2522</v>
      </c>
    </row>
    <row r="11" spans="1:5" ht="18" x14ac:dyDescent="0.25">
      <c r="A11" s="106" t="str">
        <f>VLOOKUP(B11,'[1]LISTADO ATM'!$A$2:$C$820,3,0)</f>
        <v>SUR</v>
      </c>
      <c r="B11" s="119">
        <v>45</v>
      </c>
      <c r="C11" s="119" t="str">
        <f>VLOOKUP(B11,'[1]LISTADO ATM'!$A$2:$B$820,2,0)</f>
        <v xml:space="preserve">ATM Oficina Tamayo </v>
      </c>
      <c r="D11" s="124" t="s">
        <v>2508</v>
      </c>
      <c r="E11" s="120" t="s">
        <v>2511</v>
      </c>
    </row>
    <row r="12" spans="1:5" ht="18" x14ac:dyDescent="0.25">
      <c r="A12" s="106" t="str">
        <f>VLOOKUP(B12,'[1]LISTADO ATM'!$A$2:$C$820,3,0)</f>
        <v>SUR</v>
      </c>
      <c r="B12" s="119">
        <v>48</v>
      </c>
      <c r="C12" s="119" t="str">
        <f>VLOOKUP(B12,'[1]LISTADO ATM'!$A$2:$B$820,2,0)</f>
        <v xml:space="preserve">ATM Autoservicio Neiba I </v>
      </c>
      <c r="D12" s="124" t="s">
        <v>2508</v>
      </c>
      <c r="E12" s="120">
        <v>335824726</v>
      </c>
    </row>
    <row r="13" spans="1:5" ht="18" x14ac:dyDescent="0.25">
      <c r="A13" s="106" t="str">
        <f>VLOOKUP(B13,'[1]LISTADO ATM'!$A$2:$C$820,3,0)</f>
        <v>NORTE</v>
      </c>
      <c r="B13" s="119">
        <v>307</v>
      </c>
      <c r="C13" s="119" t="str">
        <f>VLOOKUP(B13,'[1]LISTADO ATM'!$A$2:$B$820,2,0)</f>
        <v>ATM Oficina Nagua II</v>
      </c>
      <c r="D13" s="124" t="s">
        <v>2508</v>
      </c>
      <c r="E13" s="120" t="s">
        <v>2512</v>
      </c>
    </row>
    <row r="14" spans="1:5" ht="18" x14ac:dyDescent="0.25">
      <c r="A14" s="106" t="str">
        <f>VLOOKUP(B14,'[1]LISTADO ATM'!$A$2:$C$820,3,0)</f>
        <v>DISTRITO NACIONAL</v>
      </c>
      <c r="B14" s="119">
        <v>434</v>
      </c>
      <c r="C14" s="119" t="str">
        <f>VLOOKUP(B14,'[1]LISTADO ATM'!$A$2:$B$820,2,0)</f>
        <v xml:space="preserve">ATM Generadora Hidroeléctrica Dom. (EGEHID) </v>
      </c>
      <c r="D14" s="124" t="s">
        <v>2508</v>
      </c>
      <c r="E14" s="120">
        <v>335823602</v>
      </c>
    </row>
    <row r="15" spans="1:5" ht="18" x14ac:dyDescent="0.25">
      <c r="A15" s="106" t="str">
        <f>VLOOKUP(B15,'[1]LISTADO ATM'!$A$2:$C$820,3,0)</f>
        <v>DISTRITO NACIONAL</v>
      </c>
      <c r="B15" s="119">
        <v>980</v>
      </c>
      <c r="C15" s="119" t="str">
        <f>VLOOKUP(B15,'[1]LISTADO ATM'!$A$2:$B$820,2,0)</f>
        <v xml:space="preserve">ATM Oficina Bella Vista Mall II </v>
      </c>
      <c r="D15" s="124" t="s">
        <v>2508</v>
      </c>
      <c r="E15" s="120">
        <v>335824820</v>
      </c>
    </row>
    <row r="16" spans="1:5" ht="18" x14ac:dyDescent="0.25">
      <c r="A16" s="106" t="e">
        <f>VLOOKUP(B16,'[1]LISTADO ATM'!$A$2:$C$820,3,0)</f>
        <v>#N/A</v>
      </c>
      <c r="B16" s="119"/>
      <c r="C16" s="119" t="e">
        <f>VLOOKUP(B16,'[1]LISTADO ATM'!$A$2:$B$820,2,0)</f>
        <v>#N/A</v>
      </c>
      <c r="D16" s="124" t="s">
        <v>2508</v>
      </c>
      <c r="E16" s="120"/>
    </row>
    <row r="17" spans="1:5" ht="18" x14ac:dyDescent="0.25">
      <c r="A17" s="106" t="e">
        <f>VLOOKUP(B17,'[1]LISTADO ATM'!$A$2:$C$820,3,0)</f>
        <v>#N/A</v>
      </c>
      <c r="B17" s="119"/>
      <c r="C17" s="119" t="e">
        <f>VLOOKUP(B17,'[1]LISTADO ATM'!$A$2:$B$820,2,0)</f>
        <v>#N/A</v>
      </c>
      <c r="D17" s="124" t="s">
        <v>2508</v>
      </c>
      <c r="E17" s="120"/>
    </row>
    <row r="18" spans="1:5" ht="18" x14ac:dyDescent="0.25">
      <c r="A18" s="106" t="e">
        <f>VLOOKUP(B18,'[1]LISTADO ATM'!$A$2:$C$820,3,0)</f>
        <v>#N/A</v>
      </c>
      <c r="B18" s="119"/>
      <c r="C18" s="119" t="e">
        <f>VLOOKUP(B18,'[1]LISTADO ATM'!$A$2:$B$820,2,0)</f>
        <v>#N/A</v>
      </c>
      <c r="D18" s="124" t="s">
        <v>2508</v>
      </c>
      <c r="E18" s="120"/>
    </row>
    <row r="19" spans="1:5" ht="18" x14ac:dyDescent="0.25">
      <c r="A19" s="106" t="e">
        <f>VLOOKUP(B19,'[1]LISTADO ATM'!$A$2:$C$820,3,0)</f>
        <v>#N/A</v>
      </c>
      <c r="B19" s="119"/>
      <c r="C19" s="119" t="e">
        <f>VLOOKUP(B19,'[1]LISTADO ATM'!$A$2:$B$820,2,0)</f>
        <v>#N/A</v>
      </c>
      <c r="D19" s="124" t="s">
        <v>2508</v>
      </c>
      <c r="E19" s="120"/>
    </row>
    <row r="20" spans="1:5" ht="18.75" thickBot="1" x14ac:dyDescent="0.3">
      <c r="A20" s="103" t="s">
        <v>2428</v>
      </c>
      <c r="B20" s="108">
        <f>COUNT(B9:B9)</f>
        <v>1</v>
      </c>
      <c r="C20" s="142"/>
      <c r="D20" s="143"/>
      <c r="E20" s="144"/>
    </row>
    <row r="21" spans="1:5" ht="15.75" thickBot="1" x14ac:dyDescent="0.3">
      <c r="E21" s="105"/>
    </row>
    <row r="22" spans="1:5" ht="18.75" thickBot="1" x14ac:dyDescent="0.3">
      <c r="A22" s="137" t="s">
        <v>2548</v>
      </c>
      <c r="B22" s="138"/>
      <c r="C22" s="138"/>
      <c r="D22" s="138"/>
      <c r="E22" s="139"/>
    </row>
    <row r="23" spans="1:5" ht="18" x14ac:dyDescent="0.25">
      <c r="A23" s="100" t="s">
        <v>15</v>
      </c>
      <c r="B23" s="100" t="s">
        <v>2426</v>
      </c>
      <c r="C23" s="101" t="s">
        <v>46</v>
      </c>
      <c r="D23" s="101" t="s">
        <v>2431</v>
      </c>
      <c r="E23" s="101" t="s">
        <v>2427</v>
      </c>
    </row>
    <row r="24" spans="1:5" ht="18" x14ac:dyDescent="0.25">
      <c r="A24" s="106" t="str">
        <f>VLOOKUP(B24,'[1]LISTADO ATM'!$A$2:$C$820,3,0)</f>
        <v>DISTRITO NACIONAL</v>
      </c>
      <c r="B24" s="119">
        <v>14</v>
      </c>
      <c r="C24" s="119" t="str">
        <f>VLOOKUP(B24,'[1]LISTADO ATM'!$A$2:$B$820,2,0)</f>
        <v xml:space="preserve">ATM Oficina Aeropuerto Las Américas I </v>
      </c>
      <c r="D24" s="121" t="s">
        <v>2453</v>
      </c>
      <c r="E24" s="120" t="s">
        <v>2564</v>
      </c>
    </row>
    <row r="25" spans="1:5" ht="18" x14ac:dyDescent="0.25">
      <c r="A25" s="106" t="str">
        <f>VLOOKUP(B25,'[1]LISTADO ATM'!$A$2:$C$820,3,0)</f>
        <v>NORTE</v>
      </c>
      <c r="B25" s="119">
        <v>119</v>
      </c>
      <c r="C25" s="119" t="str">
        <f>VLOOKUP(B25,'[1]LISTADO ATM'!$A$2:$B$820,2,0)</f>
        <v>ATM Oficina La Barranquita</v>
      </c>
      <c r="D25" s="121" t="s">
        <v>2453</v>
      </c>
      <c r="E25" s="120" t="s">
        <v>2513</v>
      </c>
    </row>
    <row r="26" spans="1:5" ht="18" x14ac:dyDescent="0.25">
      <c r="A26" s="106" t="str">
        <f>VLOOKUP(B26,'[1]LISTADO ATM'!$A$2:$C$820,3,0)</f>
        <v>ESTE</v>
      </c>
      <c r="B26" s="119">
        <v>121</v>
      </c>
      <c r="C26" s="119" t="str">
        <f>VLOOKUP(B26,'[1]LISTADO ATM'!$A$2:$B$820,2,0)</f>
        <v xml:space="preserve">ATM Oficina Bayaguana </v>
      </c>
      <c r="D26" s="121" t="s">
        <v>2453</v>
      </c>
      <c r="E26" s="120" t="s">
        <v>2558</v>
      </c>
    </row>
    <row r="27" spans="1:5" ht="18" x14ac:dyDescent="0.25">
      <c r="A27" s="106" t="str">
        <f>VLOOKUP(B27,'[1]LISTADO ATM'!$A$2:$C$820,3,0)</f>
        <v>DISTRITO NACIONAL</v>
      </c>
      <c r="B27" s="119">
        <v>160</v>
      </c>
      <c r="C27" s="119" t="str">
        <f>VLOOKUP(B27,'[1]LISTADO ATM'!$A$2:$B$820,2,0)</f>
        <v xml:space="preserve">ATM Oficina Herrera </v>
      </c>
      <c r="D27" s="121" t="s">
        <v>2453</v>
      </c>
      <c r="E27" s="120">
        <v>335825244</v>
      </c>
    </row>
    <row r="28" spans="1:5" ht="18" x14ac:dyDescent="0.25">
      <c r="A28" s="106" t="str">
        <f>VLOOKUP(B28,'[1]LISTADO ATM'!$A$2:$C$820,3,0)</f>
        <v>DISTRITO NACIONAL</v>
      </c>
      <c r="B28" s="119">
        <v>165</v>
      </c>
      <c r="C28" s="119" t="str">
        <f>VLOOKUP(B28,'[1]LISTADO ATM'!$A$2:$B$820,2,0)</f>
        <v>ATM Autoservicio Megacentro</v>
      </c>
      <c r="D28" s="121" t="s">
        <v>2453</v>
      </c>
      <c r="E28" s="120">
        <v>335825101</v>
      </c>
    </row>
    <row r="29" spans="1:5" ht="18" x14ac:dyDescent="0.25">
      <c r="A29" s="106" t="str">
        <f>VLOOKUP(B29,'[1]LISTADO ATM'!$A$2:$C$820,3,0)</f>
        <v>DISTRITO NACIONAL</v>
      </c>
      <c r="B29" s="119">
        <v>325</v>
      </c>
      <c r="C29" s="119" t="str">
        <f>VLOOKUP(B29,'[1]LISTADO ATM'!$A$2:$B$820,2,0)</f>
        <v>ATM Casa Edwin</v>
      </c>
      <c r="D29" s="121" t="s">
        <v>2453</v>
      </c>
      <c r="E29" s="120" t="s">
        <v>2515</v>
      </c>
    </row>
    <row r="30" spans="1:5" ht="18" x14ac:dyDescent="0.25">
      <c r="A30" s="106" t="str">
        <f>VLOOKUP(B30,'[1]LISTADO ATM'!$A$2:$C$820,3,0)</f>
        <v>DISTRITO NACIONAL</v>
      </c>
      <c r="B30" s="119">
        <v>347</v>
      </c>
      <c r="C30" s="119" t="str">
        <f>VLOOKUP(B30,'[1]LISTADO ATM'!$A$2:$B$820,2,0)</f>
        <v>ATM Patio de Colombia</v>
      </c>
      <c r="D30" s="121" t="s">
        <v>2453</v>
      </c>
      <c r="E30" s="120" t="s">
        <v>2518</v>
      </c>
    </row>
    <row r="31" spans="1:5" ht="18" x14ac:dyDescent="0.25">
      <c r="A31" s="106" t="str">
        <f>VLOOKUP(B31,'[1]LISTADO ATM'!$A$2:$C$820,3,0)</f>
        <v>DISTRITO NACIONAL</v>
      </c>
      <c r="B31" s="119">
        <v>562</v>
      </c>
      <c r="C31" s="119" t="str">
        <f>VLOOKUP(B31,'[1]LISTADO ATM'!$A$2:$B$820,2,0)</f>
        <v xml:space="preserve">ATM S/M Jumbo Carretera Mella </v>
      </c>
      <c r="D31" s="121" t="s">
        <v>2453</v>
      </c>
      <c r="E31" s="120" t="s">
        <v>2565</v>
      </c>
    </row>
    <row r="32" spans="1:5" ht="18" x14ac:dyDescent="0.25">
      <c r="A32" s="106" t="str">
        <f>VLOOKUP(B32,'[1]LISTADO ATM'!$A$2:$C$820,3,0)</f>
        <v>DISTRITO NACIONAL</v>
      </c>
      <c r="B32" s="119">
        <v>721</v>
      </c>
      <c r="C32" s="119" t="str">
        <f>VLOOKUP(B32,'[1]LISTADO ATM'!$A$2:$B$820,2,0)</f>
        <v xml:space="preserve">ATM Oficina Charles de Gaulle II </v>
      </c>
      <c r="D32" s="121" t="s">
        <v>2453</v>
      </c>
      <c r="E32" s="120" t="s">
        <v>2556</v>
      </c>
    </row>
    <row r="33" spans="1:5" ht="18" x14ac:dyDescent="0.25">
      <c r="A33" s="106" t="e">
        <f>VLOOKUP(B33,'[1]LISTADO ATM'!$A$2:$C$820,3,0)</f>
        <v>#N/A</v>
      </c>
      <c r="B33" s="119"/>
      <c r="C33" s="119" t="e">
        <f>VLOOKUP(B33,'[1]LISTADO ATM'!$A$2:$B$820,2,0)</f>
        <v>#N/A</v>
      </c>
      <c r="D33" s="121" t="s">
        <v>2453</v>
      </c>
      <c r="E33" s="120"/>
    </row>
    <row r="34" spans="1:5" ht="18" x14ac:dyDescent="0.25">
      <c r="A34" s="106" t="e">
        <f>VLOOKUP(B34,'[1]LISTADO ATM'!$A$2:$C$820,3,0)</f>
        <v>#N/A</v>
      </c>
      <c r="B34" s="119"/>
      <c r="C34" s="119" t="e">
        <f>VLOOKUP(B34,'[1]LISTADO ATM'!$A$2:$B$820,2,0)</f>
        <v>#N/A</v>
      </c>
      <c r="D34" s="121" t="s">
        <v>2453</v>
      </c>
      <c r="E34" s="120"/>
    </row>
    <row r="35" spans="1:5" ht="18" x14ac:dyDescent="0.25">
      <c r="A35" s="106" t="e">
        <f>VLOOKUP(B35,'[1]LISTADO ATM'!$A$2:$C$820,3,0)</f>
        <v>#N/A</v>
      </c>
      <c r="B35" s="119"/>
      <c r="C35" s="119" t="e">
        <f>VLOOKUP(B35,'[1]LISTADO ATM'!$A$2:$B$820,2,0)</f>
        <v>#N/A</v>
      </c>
      <c r="D35" s="121" t="s">
        <v>2453</v>
      </c>
      <c r="E35" s="120"/>
    </row>
    <row r="36" spans="1:5" ht="18" x14ac:dyDescent="0.25">
      <c r="A36" s="106" t="e">
        <f>VLOOKUP(B36,'[1]LISTADO ATM'!$A$2:$C$820,3,0)</f>
        <v>#N/A</v>
      </c>
      <c r="B36" s="119"/>
      <c r="C36" s="119" t="e">
        <f>VLOOKUP(B36,'[1]LISTADO ATM'!$A$2:$B$820,2,0)</f>
        <v>#N/A</v>
      </c>
      <c r="D36" s="121" t="s">
        <v>2453</v>
      </c>
      <c r="E36" s="120"/>
    </row>
    <row r="37" spans="1:5" ht="18" x14ac:dyDescent="0.25">
      <c r="A37" s="106" t="e">
        <f>VLOOKUP(B37,'[1]LISTADO ATM'!$A$2:$C$820,3,0)</f>
        <v>#N/A</v>
      </c>
      <c r="B37" s="119"/>
      <c r="C37" s="119" t="e">
        <f>VLOOKUP(B37,'[1]LISTADO ATM'!$A$2:$B$820,2,0)</f>
        <v>#N/A</v>
      </c>
      <c r="D37" s="121" t="s">
        <v>2453</v>
      </c>
      <c r="E37" s="120"/>
    </row>
    <row r="38" spans="1:5" ht="18" x14ac:dyDescent="0.25">
      <c r="A38" s="106" t="e">
        <f>VLOOKUP(B38,'[1]LISTADO ATM'!$A$2:$C$820,3,0)</f>
        <v>#N/A</v>
      </c>
      <c r="B38" s="119"/>
      <c r="C38" s="119" t="e">
        <f>VLOOKUP(B38,'[1]LISTADO ATM'!$A$2:$B$820,2,0)</f>
        <v>#N/A</v>
      </c>
      <c r="D38" s="121" t="s">
        <v>2453</v>
      </c>
      <c r="E38" s="120"/>
    </row>
    <row r="39" spans="1:5" ht="18" x14ac:dyDescent="0.25">
      <c r="A39" s="106" t="e">
        <f>VLOOKUP(B39,'[1]LISTADO ATM'!$A$2:$C$820,3,0)</f>
        <v>#N/A</v>
      </c>
      <c r="B39" s="119"/>
      <c r="C39" s="119" t="e">
        <f>VLOOKUP(B39,'[1]LISTADO ATM'!$A$2:$B$820,2,0)</f>
        <v>#N/A</v>
      </c>
      <c r="D39" s="121" t="s">
        <v>2453</v>
      </c>
      <c r="E39" s="120"/>
    </row>
    <row r="40" spans="1:5" ht="18" x14ac:dyDescent="0.25">
      <c r="A40" s="106" t="e">
        <f>VLOOKUP(B40,'[1]LISTADO ATM'!$A$2:$C$820,3,0)</f>
        <v>#N/A</v>
      </c>
      <c r="B40" s="119"/>
      <c r="C40" s="119" t="e">
        <f>VLOOKUP(B40,'[1]LISTADO ATM'!$A$2:$B$820,2,0)</f>
        <v>#N/A</v>
      </c>
      <c r="D40" s="121" t="s">
        <v>2453</v>
      </c>
      <c r="E40" s="120"/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21" t="s">
        <v>2453</v>
      </c>
      <c r="E41" s="120"/>
    </row>
    <row r="42" spans="1:5" ht="18.75" thickBot="1" x14ac:dyDescent="0.3">
      <c r="A42" s="122" t="s">
        <v>2428</v>
      </c>
      <c r="B42" s="108">
        <f>COUNT(B24:B36)</f>
        <v>9</v>
      </c>
      <c r="C42" s="116"/>
      <c r="D42" s="116"/>
      <c r="E42" s="116"/>
    </row>
    <row r="43" spans="1:5" ht="15.75" thickBot="1" x14ac:dyDescent="0.3">
      <c r="E43" s="105"/>
    </row>
    <row r="44" spans="1:5" ht="18.75" thickBot="1" x14ac:dyDescent="0.3">
      <c r="A44" s="137" t="s">
        <v>2549</v>
      </c>
      <c r="B44" s="138"/>
      <c r="C44" s="138"/>
      <c r="D44" s="138"/>
      <c r="E44" s="139"/>
    </row>
    <row r="45" spans="1:5" ht="18" x14ac:dyDescent="0.25">
      <c r="A45" s="100" t="s">
        <v>15</v>
      </c>
      <c r="B45" s="100" t="s">
        <v>2426</v>
      </c>
      <c r="C45" s="101" t="s">
        <v>46</v>
      </c>
      <c r="D45" s="101" t="s">
        <v>2431</v>
      </c>
      <c r="E45" s="101" t="s">
        <v>2427</v>
      </c>
    </row>
    <row r="46" spans="1:5" ht="18" x14ac:dyDescent="0.25">
      <c r="A46" s="106" t="str">
        <f>VLOOKUP(B46,'[1]LISTADO ATM'!$A$2:$C$820,3,0)</f>
        <v>SUR</v>
      </c>
      <c r="B46" s="119">
        <v>6</v>
      </c>
      <c r="C46" s="119" t="str">
        <f>VLOOKUP(B46,'[1]LISTADO ATM'!$A$2:$B$820,2,0)</f>
        <v xml:space="preserve">ATM Plaza WAO San Juan </v>
      </c>
      <c r="D46" s="119" t="s">
        <v>2493</v>
      </c>
      <c r="E46" s="120" t="s">
        <v>2557</v>
      </c>
    </row>
    <row r="47" spans="1:5" ht="18" x14ac:dyDescent="0.25">
      <c r="A47" s="106" t="str">
        <f>VLOOKUP(B47,'[1]LISTADO ATM'!$A$2:$C$820,3,0)</f>
        <v>DISTRITO NACIONAL</v>
      </c>
      <c r="B47" s="119">
        <v>235</v>
      </c>
      <c r="C47" s="119" t="str">
        <f>VLOOKUP(B47,'[1]LISTADO ATM'!$A$2:$B$820,2,0)</f>
        <v xml:space="preserve">ATM Oficina Multicentro La Sirena San Isidro </v>
      </c>
      <c r="D47" s="119" t="s">
        <v>2493</v>
      </c>
      <c r="E47" s="120">
        <v>335825236</v>
      </c>
    </row>
    <row r="48" spans="1:5" ht="18" x14ac:dyDescent="0.25">
      <c r="A48" s="106" t="str">
        <f>VLOOKUP(B48,'[1]LISTADO ATM'!$A$2:$C$820,3,0)</f>
        <v>SUR</v>
      </c>
      <c r="B48" s="119">
        <v>311</v>
      </c>
      <c r="C48" s="119" t="str">
        <f>VLOOKUP(B48,'[1]LISTADO ATM'!$A$2:$B$820,2,0)</f>
        <v>ATM Plaza Eroski</v>
      </c>
      <c r="D48" s="119" t="s">
        <v>2493</v>
      </c>
      <c r="E48" s="120">
        <v>335824394</v>
      </c>
    </row>
    <row r="49" spans="1:5" ht="18" x14ac:dyDescent="0.25">
      <c r="A49" s="106" t="str">
        <f>VLOOKUP(B49,'[1]LISTADO ATM'!$A$2:$C$820,3,0)</f>
        <v>SUR</v>
      </c>
      <c r="B49" s="119">
        <v>537</v>
      </c>
      <c r="C49" s="119" t="str">
        <f>VLOOKUP(B49,'[1]LISTADO ATM'!$A$2:$B$820,2,0)</f>
        <v xml:space="preserve">ATM Estación Texaco Enriquillo (Barahona) </v>
      </c>
      <c r="D49" s="119" t="s">
        <v>2493</v>
      </c>
      <c r="E49" s="120">
        <v>335825247</v>
      </c>
    </row>
    <row r="50" spans="1:5" ht="18" x14ac:dyDescent="0.25">
      <c r="A50" s="106" t="str">
        <f>VLOOKUP(B50,'[1]LISTADO ATM'!$A$2:$C$820,3,0)</f>
        <v>DISTRITO NACIONAL</v>
      </c>
      <c r="B50" s="119">
        <v>655</v>
      </c>
      <c r="C50" s="119" t="str">
        <f>VLOOKUP(B50,'[1]LISTADO ATM'!$A$2:$B$820,2,0)</f>
        <v>ATM Farmacia Sandra</v>
      </c>
      <c r="D50" s="119" t="s">
        <v>2493</v>
      </c>
      <c r="E50" s="120">
        <v>335825120</v>
      </c>
    </row>
    <row r="51" spans="1:5" ht="18" x14ac:dyDescent="0.25">
      <c r="A51" s="106" t="str">
        <f>VLOOKUP(B51,'[1]LISTADO ATM'!$A$2:$C$820,3,0)</f>
        <v>DISTRITO NACIONAL</v>
      </c>
      <c r="B51" s="119">
        <v>812</v>
      </c>
      <c r="C51" s="119" t="str">
        <f>VLOOKUP(B51,'[1]LISTADO ATM'!$A$2:$B$820,2,0)</f>
        <v xml:space="preserve">ATM Canasta del Pueblo </v>
      </c>
      <c r="D51" s="119" t="s">
        <v>2493</v>
      </c>
      <c r="E51" s="120" t="s">
        <v>2517</v>
      </c>
    </row>
    <row r="52" spans="1:5" ht="18" x14ac:dyDescent="0.25">
      <c r="A52" s="106" t="str">
        <f>VLOOKUP(B52,'[1]LISTADO ATM'!$A$2:$C$820,3,0)</f>
        <v>SUR</v>
      </c>
      <c r="B52" s="119">
        <v>871</v>
      </c>
      <c r="C52" s="119" t="str">
        <f>VLOOKUP(B52,'[1]LISTADO ATM'!$A$2:$B$820,2,0)</f>
        <v>ATM Plaza Cultural San Juan</v>
      </c>
      <c r="D52" s="119" t="s">
        <v>2493</v>
      </c>
      <c r="E52" s="120" t="s">
        <v>2566</v>
      </c>
    </row>
    <row r="53" spans="1:5" ht="18" x14ac:dyDescent="0.25">
      <c r="A53" s="106" t="e">
        <f>VLOOKUP(B53,'[1]LISTADO ATM'!$A$2:$C$820,3,0)</f>
        <v>#N/A</v>
      </c>
      <c r="B53" s="119"/>
      <c r="C53" s="119" t="e">
        <f>VLOOKUP(B53,'[1]LISTADO ATM'!$A$2:$B$820,2,0)</f>
        <v>#N/A</v>
      </c>
      <c r="D53" s="119" t="s">
        <v>2493</v>
      </c>
      <c r="E53" s="120"/>
    </row>
    <row r="54" spans="1:5" ht="18" x14ac:dyDescent="0.25">
      <c r="A54" s="106" t="e">
        <f>VLOOKUP(B54,'[1]LISTADO ATM'!$A$2:$C$820,3,0)</f>
        <v>#N/A</v>
      </c>
      <c r="B54" s="119"/>
      <c r="C54" s="119" t="e">
        <f>VLOOKUP(B54,'[1]LISTADO ATM'!$A$2:$B$820,2,0)</f>
        <v>#N/A</v>
      </c>
      <c r="D54" s="119" t="s">
        <v>2493</v>
      </c>
      <c r="E54" s="120"/>
    </row>
    <row r="55" spans="1:5" ht="18" x14ac:dyDescent="0.25">
      <c r="A55" s="106" t="e">
        <f>VLOOKUP(B55,'[1]LISTADO ATM'!$A$2:$C$820,3,0)</f>
        <v>#N/A</v>
      </c>
      <c r="B55" s="119"/>
      <c r="C55" s="119" t="e">
        <f>VLOOKUP(B55,'[1]LISTADO ATM'!$A$2:$B$820,2,0)</f>
        <v>#N/A</v>
      </c>
      <c r="D55" s="119" t="s">
        <v>2493</v>
      </c>
      <c r="E55" s="120"/>
    </row>
    <row r="56" spans="1:5" ht="18" x14ac:dyDescent="0.25">
      <c r="A56" s="106" t="e">
        <f>VLOOKUP(B56,'[1]LISTADO ATM'!$A$2:$C$820,3,0)</f>
        <v>#N/A</v>
      </c>
      <c r="B56" s="119"/>
      <c r="C56" s="119" t="e">
        <f>VLOOKUP(B56,'[1]LISTADO ATM'!$A$2:$B$820,2,0)</f>
        <v>#N/A</v>
      </c>
      <c r="D56" s="119" t="s">
        <v>2493</v>
      </c>
      <c r="E56" s="120"/>
    </row>
    <row r="57" spans="1:5" ht="18" x14ac:dyDescent="0.25">
      <c r="A57" s="106" t="e">
        <f>VLOOKUP(B57,'[1]LISTADO ATM'!$A$2:$C$820,3,0)</f>
        <v>#N/A</v>
      </c>
      <c r="B57" s="119"/>
      <c r="C57" s="119" t="e">
        <f>VLOOKUP(B57,'[1]LISTADO ATM'!$A$2:$B$820,2,0)</f>
        <v>#N/A</v>
      </c>
      <c r="D57" s="119" t="s">
        <v>2493</v>
      </c>
      <c r="E57" s="120"/>
    </row>
    <row r="58" spans="1:5" ht="18" x14ac:dyDescent="0.25">
      <c r="A58" s="106" t="e">
        <f>VLOOKUP(B58,'[1]LISTADO ATM'!$A$2:$C$820,3,0)</f>
        <v>#N/A</v>
      </c>
      <c r="B58" s="119"/>
      <c r="C58" s="119" t="e">
        <f>VLOOKUP(B58,'[1]LISTADO ATM'!$A$2:$B$820,2,0)</f>
        <v>#N/A</v>
      </c>
      <c r="D58" s="119" t="s">
        <v>2493</v>
      </c>
      <c r="E58" s="120"/>
    </row>
    <row r="59" spans="1:5" ht="18" x14ac:dyDescent="0.25">
      <c r="A59" s="106" t="e">
        <f>VLOOKUP(B59,'[1]LISTADO ATM'!$A$2:$C$820,3,0)</f>
        <v>#N/A</v>
      </c>
      <c r="B59" s="119"/>
      <c r="C59" s="119" t="e">
        <f>VLOOKUP(B59,'[1]LISTADO ATM'!$A$2:$B$820,2,0)</f>
        <v>#N/A</v>
      </c>
      <c r="D59" s="119" t="s">
        <v>2493</v>
      </c>
      <c r="E59" s="120"/>
    </row>
    <row r="60" spans="1:5" ht="18.75" thickBot="1" x14ac:dyDescent="0.3">
      <c r="A60" s="103" t="s">
        <v>2428</v>
      </c>
      <c r="B60" s="108">
        <f>COUNT(B46:B54)</f>
        <v>7</v>
      </c>
      <c r="C60" s="116"/>
      <c r="D60" s="126"/>
      <c r="E60" s="127"/>
    </row>
    <row r="61" spans="1:5" ht="15.75" thickBot="1" x14ac:dyDescent="0.3">
      <c r="E61" s="105"/>
    </row>
    <row r="62" spans="1:5" ht="18.75" thickBot="1" x14ac:dyDescent="0.3">
      <c r="A62" s="137" t="s">
        <v>2550</v>
      </c>
      <c r="B62" s="138"/>
      <c r="C62" s="138"/>
      <c r="D62" s="145"/>
      <c r="E62" s="146"/>
    </row>
    <row r="63" spans="1:5" ht="18" x14ac:dyDescent="0.25">
      <c r="A63" s="109" t="s">
        <v>15</v>
      </c>
      <c r="B63" s="109" t="s">
        <v>2426</v>
      </c>
      <c r="C63" s="104" t="s">
        <v>46</v>
      </c>
      <c r="D63" s="128" t="s">
        <v>2431</v>
      </c>
      <c r="E63" s="128" t="s">
        <v>2427</v>
      </c>
    </row>
    <row r="64" spans="1:5" ht="18" x14ac:dyDescent="0.25">
      <c r="A64" s="119" t="str">
        <f>VLOOKUP(B64,'[1]LISTADO ATM'!$A$2:$C$820,3,0)</f>
        <v>ESTE</v>
      </c>
      <c r="B64" s="119">
        <v>330</v>
      </c>
      <c r="C64" s="119" t="str">
        <f>VLOOKUP(B64,'[1]LISTADO ATM'!$A$2:$B$820,2,0)</f>
        <v xml:space="preserve">ATM Oficina Boulevard (Higuey) </v>
      </c>
      <c r="D64" s="119" t="s">
        <v>2552</v>
      </c>
      <c r="E64" s="120">
        <v>335825316</v>
      </c>
    </row>
    <row r="65" spans="1:5" ht="18" x14ac:dyDescent="0.25">
      <c r="A65" s="119" t="str">
        <f>VLOOKUP(B65,'[1]LISTADO ATM'!$A$2:$C$820,3,0)</f>
        <v>DISTRITO NACIONAL</v>
      </c>
      <c r="B65" s="119">
        <v>24</v>
      </c>
      <c r="C65" s="119" t="str">
        <f>VLOOKUP(B65,'[1]LISTADO ATM'!$A$2:$B$820,2,0)</f>
        <v xml:space="preserve">ATM Oficina Eusebio Manzueta </v>
      </c>
      <c r="D65" s="119" t="s">
        <v>2552</v>
      </c>
      <c r="E65" s="120">
        <v>335824227</v>
      </c>
    </row>
    <row r="66" spans="1:5" ht="18" x14ac:dyDescent="0.25">
      <c r="A66" s="119" t="str">
        <f>VLOOKUP(B66,'[1]LISTADO ATM'!$A$2:$C$820,3,0)</f>
        <v>DISTRITO NACIONAL</v>
      </c>
      <c r="B66" s="119">
        <v>540</v>
      </c>
      <c r="C66" s="119" t="str">
        <f>VLOOKUP(B66,'[1]LISTADO ATM'!$A$2:$B$820,2,0)</f>
        <v xml:space="preserve">ATM Autoservicio Sambil I </v>
      </c>
      <c r="D66" s="119" t="s">
        <v>2552</v>
      </c>
      <c r="E66" s="120">
        <v>335824058</v>
      </c>
    </row>
    <row r="67" spans="1:5" ht="18" x14ac:dyDescent="0.25">
      <c r="A67" s="119" t="str">
        <f>VLOOKUP(B67,'[1]LISTADO ATM'!$A$2:$C$820,3,0)</f>
        <v>DISTRITO NACIONAL</v>
      </c>
      <c r="B67" s="119">
        <v>559</v>
      </c>
      <c r="C67" s="119" t="str">
        <f>VLOOKUP(B67,'[1]LISTADO ATM'!$A$2:$B$820,2,0)</f>
        <v xml:space="preserve">ATM UNP Metro I </v>
      </c>
      <c r="D67" s="119" t="s">
        <v>2552</v>
      </c>
      <c r="E67" s="120">
        <v>335824047</v>
      </c>
    </row>
    <row r="68" spans="1:5" ht="18" x14ac:dyDescent="0.25">
      <c r="A68" s="119" t="str">
        <f>VLOOKUP(B68,'[1]LISTADO ATM'!$A$2:$C$820,3,0)</f>
        <v>DISTRITO NACIONAL</v>
      </c>
      <c r="B68" s="119">
        <v>70</v>
      </c>
      <c r="C68" s="119" t="str">
        <f>VLOOKUP(B68,'[1]LISTADO ATM'!$A$2:$B$820,2,0)</f>
        <v xml:space="preserve">ATM Autoservicio Plaza Lama Zona Oriental </v>
      </c>
      <c r="D68" s="119" t="s">
        <v>2551</v>
      </c>
      <c r="E68" s="120">
        <v>335823650</v>
      </c>
    </row>
    <row r="69" spans="1:5" ht="18" x14ac:dyDescent="0.25">
      <c r="A69" s="119" t="str">
        <f>VLOOKUP(B69,'[1]LISTADO ATM'!$A$2:$C$820,3,0)</f>
        <v>NORTE</v>
      </c>
      <c r="B69" s="119">
        <v>497</v>
      </c>
      <c r="C69" s="119" t="str">
        <f>VLOOKUP(B69,'[1]LISTADO ATM'!$A$2:$B$820,2,0)</f>
        <v>ATM Ofic. El Portal ll (Santiago)</v>
      </c>
      <c r="D69" s="119" t="s">
        <v>2551</v>
      </c>
      <c r="E69" s="120" t="s">
        <v>2563</v>
      </c>
    </row>
    <row r="70" spans="1:5" ht="18" x14ac:dyDescent="0.25">
      <c r="A70" s="119" t="str">
        <f>VLOOKUP(B70,'[1]LISTADO ATM'!$A$2:$C$820,3,0)</f>
        <v>DISTRITO NACIONAL</v>
      </c>
      <c r="B70" s="119">
        <v>570</v>
      </c>
      <c r="C70" s="119" t="str">
        <f>VLOOKUP(B70,'[1]LISTADO ATM'!$A$2:$B$820,2,0)</f>
        <v xml:space="preserve">ATM S/M Liverpool Villa Mella </v>
      </c>
      <c r="D70" s="119" t="s">
        <v>2551</v>
      </c>
      <c r="E70" s="120">
        <v>335823874</v>
      </c>
    </row>
    <row r="71" spans="1:5" ht="18" x14ac:dyDescent="0.25">
      <c r="A71" s="119" t="str">
        <f>VLOOKUP(B71,'[1]LISTADO ATM'!$A$2:$C$820,3,0)</f>
        <v>DISTRITO NACIONAL</v>
      </c>
      <c r="B71" s="119">
        <v>686</v>
      </c>
      <c r="C71" s="119" t="str">
        <f>VLOOKUP(B71,'[1]LISTADO ATM'!$A$2:$B$820,2,0)</f>
        <v>ATM Autoservicio Oficina Máximo Gómez</v>
      </c>
      <c r="D71" s="119" t="s">
        <v>2551</v>
      </c>
      <c r="E71" s="120" t="s">
        <v>2520</v>
      </c>
    </row>
    <row r="72" spans="1:5" ht="18" x14ac:dyDescent="0.25">
      <c r="A72" s="119" t="str">
        <f>VLOOKUP(B72,'[1]LISTADO ATM'!$A$2:$C$820,3,0)</f>
        <v>DISTRITO NACIONAL</v>
      </c>
      <c r="B72" s="119">
        <v>738</v>
      </c>
      <c r="C72" s="119" t="str">
        <f>VLOOKUP(B72,'[1]LISTADO ATM'!$A$2:$B$820,2,0)</f>
        <v xml:space="preserve">ATM Zona Franca Los Alcarrizos </v>
      </c>
      <c r="D72" s="119" t="s">
        <v>2551</v>
      </c>
      <c r="E72" s="120" t="s">
        <v>2528</v>
      </c>
    </row>
    <row r="73" spans="1:5" ht="18" x14ac:dyDescent="0.25">
      <c r="A73" s="119" t="e">
        <f>VLOOKUP(B73,'[1]LISTADO ATM'!$A$2:$C$820,3,0)</f>
        <v>#N/A</v>
      </c>
      <c r="B73" s="119"/>
      <c r="C73" s="119" t="e">
        <f>VLOOKUP(B73,'[1]LISTADO ATM'!$A$2:$B$820,2,0)</f>
        <v>#N/A</v>
      </c>
      <c r="D73" s="119"/>
      <c r="E73" s="120"/>
    </row>
    <row r="74" spans="1:5" ht="18" x14ac:dyDescent="0.25">
      <c r="A74" s="119" t="e">
        <f>VLOOKUP(B74,'[1]LISTADO ATM'!$A$2:$C$820,3,0)</f>
        <v>#N/A</v>
      </c>
      <c r="B74" s="119"/>
      <c r="C74" s="119" t="e">
        <f>VLOOKUP(B74,'[1]LISTADO ATM'!$A$2:$B$820,2,0)</f>
        <v>#N/A</v>
      </c>
      <c r="D74" s="119"/>
      <c r="E74" s="120"/>
    </row>
    <row r="75" spans="1:5" ht="18" x14ac:dyDescent="0.25">
      <c r="A75" s="119" t="e">
        <f>VLOOKUP(B75,'[1]LISTADO ATM'!$A$2:$C$820,3,0)</f>
        <v>#N/A</v>
      </c>
      <c r="B75" s="119"/>
      <c r="C75" s="119" t="e">
        <f>VLOOKUP(B75,'[1]LISTADO ATM'!$A$2:$B$820,2,0)</f>
        <v>#N/A</v>
      </c>
      <c r="D75" s="119"/>
      <c r="E75" s="120"/>
    </row>
    <row r="76" spans="1:5" ht="18" x14ac:dyDescent="0.25">
      <c r="A76" s="119" t="e">
        <f>VLOOKUP(B76,'[1]LISTADO ATM'!$A$2:$C$820,3,0)</f>
        <v>#N/A</v>
      </c>
      <c r="B76" s="119"/>
      <c r="C76" s="119" t="e">
        <f>VLOOKUP(B76,'[1]LISTADO ATM'!$A$2:$B$820,2,0)</f>
        <v>#N/A</v>
      </c>
      <c r="D76" s="119"/>
      <c r="E76" s="120"/>
    </row>
    <row r="77" spans="1:5" ht="18" x14ac:dyDescent="0.25">
      <c r="A77" s="119" t="e">
        <f>VLOOKUP(B77,'[1]LISTADO ATM'!$A$2:$C$820,3,0)</f>
        <v>#N/A</v>
      </c>
      <c r="B77" s="119"/>
      <c r="C77" s="119" t="e">
        <f>VLOOKUP(B77,'[1]LISTADO ATM'!$A$2:$B$820,2,0)</f>
        <v>#N/A</v>
      </c>
      <c r="D77" s="119"/>
      <c r="E77" s="120"/>
    </row>
    <row r="78" spans="1:5" ht="18" x14ac:dyDescent="0.25">
      <c r="A78" s="119" t="e">
        <f>VLOOKUP(B78,'[1]LISTADO ATM'!$A$2:$C$820,3,0)</f>
        <v>#N/A</v>
      </c>
      <c r="B78" s="119"/>
      <c r="C78" s="119" t="e">
        <f>VLOOKUP(B78,'[1]LISTADO ATM'!$A$2:$B$820,2,0)</f>
        <v>#N/A</v>
      </c>
      <c r="D78" s="119"/>
      <c r="E78" s="120"/>
    </row>
    <row r="79" spans="1:5" ht="18" x14ac:dyDescent="0.25">
      <c r="A79" s="119" t="e">
        <f>VLOOKUP(B79,'[1]LISTADO ATM'!$A$2:$C$820,3,0)</f>
        <v>#N/A</v>
      </c>
      <c r="B79" s="119"/>
      <c r="C79" s="119" t="e">
        <f>VLOOKUP(B79,'[1]LISTADO ATM'!$A$2:$B$820,2,0)</f>
        <v>#N/A</v>
      </c>
      <c r="D79" s="119"/>
      <c r="E79" s="120"/>
    </row>
    <row r="80" spans="1:5" ht="18" x14ac:dyDescent="0.25">
      <c r="A80" s="119" t="e">
        <f>VLOOKUP(B80,'[1]LISTADO ATM'!$A$2:$C$820,3,0)</f>
        <v>#N/A</v>
      </c>
      <c r="B80" s="119"/>
      <c r="C80" s="119" t="e">
        <f>VLOOKUP(B80,'[1]LISTADO ATM'!$A$2:$B$820,2,0)</f>
        <v>#N/A</v>
      </c>
      <c r="D80" s="119"/>
      <c r="E80" s="120"/>
    </row>
    <row r="81" spans="1:5" ht="18" x14ac:dyDescent="0.25">
      <c r="A81" s="119" t="e">
        <f>VLOOKUP(B81,'[1]LISTADO ATM'!$A$2:$C$820,3,0)</f>
        <v>#N/A</v>
      </c>
      <c r="B81" s="119"/>
      <c r="C81" s="119" t="e">
        <f>VLOOKUP(B81,'[1]LISTADO ATM'!$A$2:$B$820,2,0)</f>
        <v>#N/A</v>
      </c>
      <c r="D81" s="119"/>
      <c r="E81" s="120"/>
    </row>
    <row r="82" spans="1:5" ht="18" x14ac:dyDescent="0.25">
      <c r="A82" s="119" t="e">
        <f>VLOOKUP(B82,'[1]LISTADO ATM'!$A$2:$C$820,3,0)</f>
        <v>#N/A</v>
      </c>
      <c r="B82" s="119"/>
      <c r="C82" s="119" t="e">
        <f>VLOOKUP(B82,'[1]LISTADO ATM'!$A$2:$B$820,2,0)</f>
        <v>#N/A</v>
      </c>
      <c r="D82" s="119"/>
      <c r="E82" s="120"/>
    </row>
    <row r="83" spans="1:5" ht="18" x14ac:dyDescent="0.25">
      <c r="A83" s="119" t="e">
        <f>VLOOKUP(B83,'[1]LISTADO ATM'!$A$2:$C$820,3,0)</f>
        <v>#N/A</v>
      </c>
      <c r="B83" s="119"/>
      <c r="C83" s="119" t="e">
        <f>VLOOKUP(B83,'[1]LISTADO ATM'!$A$2:$B$820,2,0)</f>
        <v>#N/A</v>
      </c>
      <c r="D83" s="119"/>
      <c r="E83" s="120"/>
    </row>
    <row r="84" spans="1:5" ht="18.75" thickBot="1" x14ac:dyDescent="0.3">
      <c r="A84" s="103" t="s">
        <v>2428</v>
      </c>
      <c r="B84" s="108">
        <f>COUNT(B64:B72)</f>
        <v>9</v>
      </c>
      <c r="C84" s="125"/>
      <c r="D84" s="129"/>
      <c r="E84" s="129"/>
    </row>
    <row r="85" spans="1:5" ht="15.75" thickBot="1" x14ac:dyDescent="0.3">
      <c r="E85" s="105"/>
    </row>
    <row r="86" spans="1:5" ht="18" customHeight="1" thickBot="1" x14ac:dyDescent="0.3">
      <c r="A86" s="147" t="s">
        <v>2429</v>
      </c>
      <c r="B86" s="148"/>
      <c r="D86" s="105"/>
      <c r="E86" s="105"/>
    </row>
    <row r="87" spans="1:5" ht="18.75" thickBot="1" x14ac:dyDescent="0.3">
      <c r="A87" s="135">
        <f>+B42+B60+B84</f>
        <v>25</v>
      </c>
      <c r="B87" s="136"/>
    </row>
    <row r="88" spans="1:5" ht="15.75" thickBot="1" x14ac:dyDescent="0.3">
      <c r="E88" s="105"/>
    </row>
    <row r="89" spans="1:5" ht="18.75" customHeight="1" thickBot="1" x14ac:dyDescent="0.3">
      <c r="A89" s="137" t="s">
        <v>2553</v>
      </c>
      <c r="B89" s="138"/>
      <c r="C89" s="138"/>
      <c r="D89" s="138"/>
      <c r="E89" s="139"/>
    </row>
    <row r="90" spans="1:5" ht="18" x14ac:dyDescent="0.25">
      <c r="A90" s="109" t="s">
        <v>15</v>
      </c>
      <c r="B90" s="109" t="s">
        <v>2426</v>
      </c>
      <c r="C90" s="104" t="s">
        <v>46</v>
      </c>
      <c r="D90" s="140" t="s">
        <v>2431</v>
      </c>
      <c r="E90" s="141"/>
    </row>
    <row r="91" spans="1:5" ht="18" x14ac:dyDescent="0.25">
      <c r="A91" s="119" t="str">
        <f>VLOOKUP(B91,'[1]LISTADO ATM'!$A$2:$C$820,3,0)</f>
        <v>DISTRITO NACIONAL</v>
      </c>
      <c r="B91" s="119">
        <v>96</v>
      </c>
      <c r="C91" s="119" t="str">
        <f>VLOOKUP(B91,'[1]LISTADO ATM'!$A$2:$B$820,2,0)</f>
        <v>ATM S/M Caribe Av. Charles de Gaulle</v>
      </c>
      <c r="D91" s="133" t="s">
        <v>2497</v>
      </c>
      <c r="E91" s="134"/>
    </row>
    <row r="92" spans="1:5" ht="18" x14ac:dyDescent="0.25">
      <c r="A92" s="119" t="str">
        <f>VLOOKUP(B92,'[1]LISTADO ATM'!$A$2:$C$820,3,0)</f>
        <v>DISTRITO NACIONAL</v>
      </c>
      <c r="B92" s="119">
        <v>152</v>
      </c>
      <c r="C92" s="119" t="str">
        <f>VLOOKUP(B92,'[1]LISTADO ATM'!$A$2:$B$820,2,0)</f>
        <v xml:space="preserve">ATM Kiosco Megacentro II </v>
      </c>
      <c r="D92" s="133" t="s">
        <v>2497</v>
      </c>
      <c r="E92" s="134"/>
    </row>
    <row r="93" spans="1:5" ht="18" x14ac:dyDescent="0.25">
      <c r="A93" s="119" t="str">
        <f>VLOOKUP(B93,'[1]LISTADO ATM'!$A$2:$C$820,3,0)</f>
        <v>DISTRITO NACIONAL</v>
      </c>
      <c r="B93" s="119">
        <v>572</v>
      </c>
      <c r="C93" s="119" t="str">
        <f>VLOOKUP(B93,'[1]LISTADO ATM'!$A$2:$B$820,2,0)</f>
        <v xml:space="preserve">ATM Olé Ovando </v>
      </c>
      <c r="D93" s="133" t="s">
        <v>2510</v>
      </c>
      <c r="E93" s="134"/>
    </row>
    <row r="94" spans="1:5" ht="18" x14ac:dyDescent="0.25">
      <c r="A94" s="119" t="str">
        <f>VLOOKUP(B94,'[1]LISTADO ATM'!$A$2:$C$820,3,0)</f>
        <v>DISTRITO NACIONAL</v>
      </c>
      <c r="B94" s="119">
        <v>717</v>
      </c>
      <c r="C94" s="119" t="str">
        <f>VLOOKUP(B94,'[1]LISTADO ATM'!$A$2:$B$820,2,0)</f>
        <v xml:space="preserve">ATM Oficina Los Alcarrizos </v>
      </c>
      <c r="D94" s="133" t="s">
        <v>2497</v>
      </c>
      <c r="E94" s="134"/>
    </row>
    <row r="95" spans="1:5" ht="18" x14ac:dyDescent="0.25">
      <c r="A95" s="119" t="str">
        <f>VLOOKUP(B95,'[1]LISTADO ATM'!$A$2:$C$820,3,0)</f>
        <v>DISTRITO NACIONAL</v>
      </c>
      <c r="B95" s="119">
        <v>60</v>
      </c>
      <c r="C95" s="119" t="str">
        <f>VLOOKUP(B95,'[1]LISTADO ATM'!$A$2:$B$820,2,0)</f>
        <v xml:space="preserve">ATM Autobanco 27 de Febrero </v>
      </c>
      <c r="D95" s="133" t="s">
        <v>2497</v>
      </c>
      <c r="E95" s="134"/>
    </row>
    <row r="96" spans="1:5" ht="18" x14ac:dyDescent="0.25">
      <c r="A96" s="119" t="str">
        <f>VLOOKUP(B96,'[1]LISTADO ATM'!$A$2:$C$820,3,0)</f>
        <v>DISTRITO NACIONAL</v>
      </c>
      <c r="B96" s="119">
        <v>722</v>
      </c>
      <c r="C96" s="119" t="str">
        <f>VLOOKUP(B96,'[1]LISTADO ATM'!$A$2:$B$820,2,0)</f>
        <v xml:space="preserve">ATM Oficina Charles de Gaulle III </v>
      </c>
      <c r="D96" s="133" t="s">
        <v>2497</v>
      </c>
      <c r="E96" s="134"/>
    </row>
    <row r="97" spans="1:5" ht="18" x14ac:dyDescent="0.25">
      <c r="A97" s="119" t="str">
        <f>VLOOKUP(B97,'[1]LISTADO ATM'!$A$2:$C$820,3,0)</f>
        <v>DISTRITO NACIONAL</v>
      </c>
      <c r="B97" s="119">
        <v>434</v>
      </c>
      <c r="C97" s="119" t="str">
        <f>VLOOKUP(B97,'[1]LISTADO ATM'!$A$2:$B$820,2,0)</f>
        <v xml:space="preserve">ATM Generadora Hidroeléctrica Dom. (EGEHID) </v>
      </c>
      <c r="D97" s="133" t="s">
        <v>2497</v>
      </c>
      <c r="E97" s="134"/>
    </row>
    <row r="98" spans="1:5" ht="18" x14ac:dyDescent="0.25">
      <c r="A98" s="119" t="str">
        <f>VLOOKUP(B98,'[1]LISTADO ATM'!$A$2:$C$820,3,0)</f>
        <v>DISTRITO NACIONAL</v>
      </c>
      <c r="B98" s="119">
        <v>35</v>
      </c>
      <c r="C98" s="119" t="str">
        <f>VLOOKUP(B98,'[1]LISTADO ATM'!$A$2:$B$820,2,0)</f>
        <v xml:space="preserve">ATM Dirección General de Aduanas I </v>
      </c>
      <c r="D98" s="133" t="s">
        <v>2510</v>
      </c>
      <c r="E98" s="134"/>
    </row>
    <row r="99" spans="1:5" ht="18" x14ac:dyDescent="0.25">
      <c r="A99" s="119" t="str">
        <f>VLOOKUP(B99,'[1]LISTADO ATM'!$A$2:$C$820,3,0)</f>
        <v>DISTRITO NACIONAL</v>
      </c>
      <c r="B99" s="119">
        <v>183</v>
      </c>
      <c r="C99" s="119" t="str">
        <f>VLOOKUP(B99,'[1]LISTADO ATM'!$A$2:$B$820,2,0)</f>
        <v>ATM Estación Nativa Km. 22 Aut. Duarte.</v>
      </c>
      <c r="D99" s="133" t="s">
        <v>2497</v>
      </c>
      <c r="E99" s="134"/>
    </row>
    <row r="100" spans="1:5" ht="18" x14ac:dyDescent="0.25">
      <c r="A100" s="119" t="str">
        <f>VLOOKUP(B100,'[1]LISTADO ATM'!$A$2:$C$820,3,0)</f>
        <v>NORTE</v>
      </c>
      <c r="B100" s="119">
        <v>632</v>
      </c>
      <c r="C100" s="119" t="str">
        <f>VLOOKUP(B100,'[1]LISTADO ATM'!$A$2:$B$820,2,0)</f>
        <v xml:space="preserve">ATM Autobanco Gurabo </v>
      </c>
      <c r="D100" s="133" t="s">
        <v>2497</v>
      </c>
      <c r="E100" s="134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33"/>
      <c r="E101" s="134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33"/>
      <c r="E102" s="134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33"/>
      <c r="E103" s="134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33"/>
      <c r="E104" s="134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33"/>
      <c r="E105" s="134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33"/>
      <c r="E106" s="134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33"/>
      <c r="E107" s="134"/>
    </row>
    <row r="108" spans="1:5" ht="18" x14ac:dyDescent="0.25">
      <c r="A108" s="119" t="e">
        <f>VLOOKUP(B108,'[1]LISTADO ATM'!$A$2:$C$820,3,0)</f>
        <v>#N/A</v>
      </c>
      <c r="B108" s="119"/>
      <c r="C108" s="119" t="e">
        <f>VLOOKUP(B108,'[1]LISTADO ATM'!$A$2:$B$820,2,0)</f>
        <v>#N/A</v>
      </c>
      <c r="D108" s="133"/>
      <c r="E108" s="134"/>
    </row>
    <row r="109" spans="1:5" ht="18" x14ac:dyDescent="0.25">
      <c r="A109" s="119" t="e">
        <f>VLOOKUP(B109,'[1]LISTADO ATM'!$A$2:$C$820,3,0)</f>
        <v>#N/A</v>
      </c>
      <c r="B109" s="119"/>
      <c r="C109" s="119" t="e">
        <f>VLOOKUP(B109,'[1]LISTADO ATM'!$A$2:$B$820,2,0)</f>
        <v>#N/A</v>
      </c>
      <c r="D109" s="133"/>
      <c r="E109" s="134"/>
    </row>
    <row r="110" spans="1:5" ht="18.75" thickBot="1" x14ac:dyDescent="0.3">
      <c r="A110" s="103" t="s">
        <v>2428</v>
      </c>
      <c r="B110" s="108">
        <f>COUNT(B91:B97)</f>
        <v>7</v>
      </c>
      <c r="C110" s="125"/>
      <c r="D110" s="129"/>
      <c r="E110" s="129"/>
    </row>
    <row r="167" spans="2:2" x14ac:dyDescent="0.25">
      <c r="B167" s="98"/>
    </row>
    <row r="168" spans="2:2" x14ac:dyDescent="0.25">
      <c r="B168" s="98"/>
    </row>
    <row r="169" spans="2:2" x14ac:dyDescent="0.25">
      <c r="B169" s="98"/>
    </row>
    <row r="170" spans="2:2" x14ac:dyDescent="0.25">
      <c r="B170" s="98"/>
    </row>
    <row r="171" spans="2:2" x14ac:dyDescent="0.25">
      <c r="B171" s="98"/>
    </row>
    <row r="172" spans="2:2" x14ac:dyDescent="0.25">
      <c r="B172" s="98"/>
    </row>
    <row r="173" spans="2:2" x14ac:dyDescent="0.25">
      <c r="B173" s="98"/>
    </row>
    <row r="174" spans="2:2" x14ac:dyDescent="0.25">
      <c r="B174" s="98"/>
    </row>
    <row r="175" spans="2:2" x14ac:dyDescent="0.25">
      <c r="B175" s="98"/>
    </row>
    <row r="176" spans="2:2" x14ac:dyDescent="0.25">
      <c r="B176" s="98"/>
    </row>
    <row r="177" spans="2:2" x14ac:dyDescent="0.25">
      <c r="B177" s="98"/>
    </row>
    <row r="178" spans="2:2" x14ac:dyDescent="0.25">
      <c r="B178" s="98"/>
    </row>
    <row r="179" spans="2:2" x14ac:dyDescent="0.25">
      <c r="B179" s="98"/>
    </row>
    <row r="180" spans="2:2" x14ac:dyDescent="0.25">
      <c r="B180" s="98"/>
    </row>
    <row r="181" spans="2:2" x14ac:dyDescent="0.25">
      <c r="B181" s="98"/>
    </row>
    <row r="182" spans="2:2" x14ac:dyDescent="0.25">
      <c r="B182" s="98"/>
    </row>
    <row r="183" spans="2:2" x14ac:dyDescent="0.25">
      <c r="B183" s="98"/>
    </row>
    <row r="184" spans="2:2" x14ac:dyDescent="0.25">
      <c r="B184" s="98"/>
    </row>
    <row r="185" spans="2:2" x14ac:dyDescent="0.25">
      <c r="B185" s="98"/>
    </row>
    <row r="186" spans="2:2" x14ac:dyDescent="0.25">
      <c r="B186" s="98"/>
    </row>
    <row r="187" spans="2:2" x14ac:dyDescent="0.25">
      <c r="B187" s="98"/>
    </row>
    <row r="188" spans="2:2" x14ac:dyDescent="0.25">
      <c r="B188" s="98"/>
    </row>
    <row r="189" spans="2:2" x14ac:dyDescent="0.25">
      <c r="B189" s="98"/>
    </row>
    <row r="190" spans="2:2" x14ac:dyDescent="0.25">
      <c r="B190" s="98"/>
    </row>
    <row r="191" spans="2:2" x14ac:dyDescent="0.25">
      <c r="B191" s="98"/>
    </row>
    <row r="192" spans="2:2" x14ac:dyDescent="0.25">
      <c r="B192" s="98"/>
    </row>
    <row r="193" spans="2:2" x14ac:dyDescent="0.25">
      <c r="B193" s="98"/>
    </row>
    <row r="194" spans="2:2" x14ac:dyDescent="0.25">
      <c r="B194" s="98"/>
    </row>
    <row r="195" spans="2:2" x14ac:dyDescent="0.25">
      <c r="B195" s="98"/>
    </row>
    <row r="196" spans="2:2" x14ac:dyDescent="0.25">
      <c r="B196" s="98"/>
    </row>
    <row r="197" spans="2:2" x14ac:dyDescent="0.25">
      <c r="B197" s="98"/>
    </row>
    <row r="198" spans="2:2" x14ac:dyDescent="0.25">
      <c r="B198" s="98"/>
    </row>
    <row r="199" spans="2:2" x14ac:dyDescent="0.25">
      <c r="B199" s="98"/>
    </row>
    <row r="200" spans="2:2" x14ac:dyDescent="0.25">
      <c r="B200" s="98"/>
    </row>
    <row r="201" spans="2:2" x14ac:dyDescent="0.25">
      <c r="B201" s="98"/>
    </row>
  </sheetData>
  <mergeCells count="30">
    <mergeCell ref="D108:E108"/>
    <mergeCell ref="D109:E109"/>
    <mergeCell ref="D102:E102"/>
    <mergeCell ref="D103:E103"/>
    <mergeCell ref="D104:E104"/>
    <mergeCell ref="D105:E105"/>
    <mergeCell ref="D106:E106"/>
    <mergeCell ref="D98:E98"/>
    <mergeCell ref="D100:E100"/>
    <mergeCell ref="D101:E101"/>
    <mergeCell ref="D107:E107"/>
    <mergeCell ref="D99:E99"/>
    <mergeCell ref="A1:E1"/>
    <mergeCell ref="A7:E7"/>
    <mergeCell ref="A2:E2"/>
    <mergeCell ref="C20:E20"/>
    <mergeCell ref="A22:E22"/>
    <mergeCell ref="A44:E44"/>
    <mergeCell ref="A62:E62"/>
    <mergeCell ref="A86:B86"/>
    <mergeCell ref="A87:B87"/>
    <mergeCell ref="A89:E89"/>
    <mergeCell ref="D90:E90"/>
    <mergeCell ref="D91:E91"/>
    <mergeCell ref="D92:E92"/>
    <mergeCell ref="D95:E95"/>
    <mergeCell ref="D96:E96"/>
    <mergeCell ref="D97:E97"/>
    <mergeCell ref="D93:E93"/>
    <mergeCell ref="D94:E94"/>
  </mergeCells>
  <phoneticPr fontId="47" type="noConversion"/>
  <conditionalFormatting sqref="B125:B1048576 B1:B7 B46:B61 B24:B44 B9:B22 B85:B111">
    <cfRule type="duplicateValues" dxfId="97" priority="2"/>
  </conditionalFormatting>
  <conditionalFormatting sqref="B62 B84">
    <cfRule type="duplicateValues" dxfId="96" priority="3"/>
  </conditionalFormatting>
  <conditionalFormatting sqref="B1:B62 B84:B1048576">
    <cfRule type="duplicateValues" dxfId="9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2435</v>
      </c>
      <c r="B1" s="159"/>
      <c r="C1" s="159"/>
      <c r="D1" s="159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2445</v>
      </c>
      <c r="B25" s="159"/>
      <c r="C25" s="159"/>
      <c r="D25" s="159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94" priority="119152"/>
  </conditionalFormatting>
  <conditionalFormatting sqref="A7:A11">
    <cfRule type="duplicateValues" dxfId="93" priority="119156"/>
    <cfRule type="duplicateValues" dxfId="92" priority="119157"/>
  </conditionalFormatting>
  <conditionalFormatting sqref="A7:A11">
    <cfRule type="duplicateValues" dxfId="91" priority="119160"/>
    <cfRule type="duplicateValues" dxfId="90" priority="119161"/>
  </conditionalFormatting>
  <conditionalFormatting sqref="B3">
    <cfRule type="duplicateValues" dxfId="89" priority="193"/>
    <cfRule type="duplicateValues" dxfId="88" priority="194"/>
  </conditionalFormatting>
  <conditionalFormatting sqref="B3">
    <cfRule type="duplicateValues" dxfId="87" priority="192"/>
  </conditionalFormatting>
  <conditionalFormatting sqref="B3">
    <cfRule type="duplicateValues" dxfId="86" priority="191"/>
  </conditionalFormatting>
  <conditionalFormatting sqref="B3">
    <cfRule type="duplicateValues" dxfId="85" priority="189"/>
    <cfRule type="duplicateValues" dxfId="84" priority="190"/>
  </conditionalFormatting>
  <conditionalFormatting sqref="A4:A6">
    <cfRule type="duplicateValues" dxfId="83" priority="188"/>
  </conditionalFormatting>
  <conditionalFormatting sqref="A4:A6">
    <cfRule type="duplicateValues" dxfId="82" priority="186"/>
    <cfRule type="duplicateValues" dxfId="81" priority="187"/>
  </conditionalFormatting>
  <conditionalFormatting sqref="A4:A6">
    <cfRule type="duplicateValues" dxfId="80" priority="184"/>
    <cfRule type="duplicateValues" dxfId="79" priority="185"/>
  </conditionalFormatting>
  <conditionalFormatting sqref="A3:A6">
    <cfRule type="duplicateValues" dxfId="78" priority="165"/>
  </conditionalFormatting>
  <conditionalFormatting sqref="A3:A6">
    <cfRule type="duplicateValues" dxfId="77" priority="163"/>
    <cfRule type="duplicateValues" dxfId="76" priority="164"/>
  </conditionalFormatting>
  <conditionalFormatting sqref="A3:A6">
    <cfRule type="duplicateValues" dxfId="75" priority="161"/>
    <cfRule type="duplicateValues" dxfId="74" priority="162"/>
  </conditionalFormatting>
  <conditionalFormatting sqref="B4:B6">
    <cfRule type="duplicateValues" dxfId="73" priority="158"/>
    <cfRule type="duplicateValues" dxfId="72" priority="159"/>
  </conditionalFormatting>
  <conditionalFormatting sqref="B4:B6">
    <cfRule type="duplicateValues" dxfId="71" priority="157"/>
  </conditionalFormatting>
  <conditionalFormatting sqref="B4:B6">
    <cfRule type="duplicateValues" dxfId="70" priority="156"/>
  </conditionalFormatting>
  <conditionalFormatting sqref="B4:B6">
    <cfRule type="duplicateValues" dxfId="69" priority="154"/>
    <cfRule type="duplicateValues" dxfId="6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7" priority="69"/>
  </conditionalFormatting>
  <conditionalFormatting sqref="E9:E1048576 E1:E2">
    <cfRule type="duplicateValues" dxfId="66" priority="99250"/>
  </conditionalFormatting>
  <conditionalFormatting sqref="E4">
    <cfRule type="duplicateValues" dxfId="65" priority="62"/>
  </conditionalFormatting>
  <conditionalFormatting sqref="E5:E8">
    <cfRule type="duplicateValues" dxfId="64" priority="60"/>
  </conditionalFormatting>
  <conditionalFormatting sqref="B12">
    <cfRule type="duplicateValues" dxfId="63" priority="34"/>
    <cfRule type="duplicateValues" dxfId="62" priority="35"/>
    <cfRule type="duplicateValues" dxfId="61" priority="36"/>
  </conditionalFormatting>
  <conditionalFormatting sqref="B12">
    <cfRule type="duplicateValues" dxfId="60" priority="33"/>
  </conditionalFormatting>
  <conditionalFormatting sqref="B12">
    <cfRule type="duplicateValues" dxfId="59" priority="31"/>
    <cfRule type="duplicateValues" dxfId="58" priority="32"/>
  </conditionalFormatting>
  <conditionalFormatting sqref="B12">
    <cfRule type="duplicateValues" dxfId="57" priority="28"/>
    <cfRule type="duplicateValues" dxfId="56" priority="29"/>
    <cfRule type="duplicateValues" dxfId="55" priority="30"/>
  </conditionalFormatting>
  <conditionalFormatting sqref="B12">
    <cfRule type="duplicateValues" dxfId="54" priority="27"/>
  </conditionalFormatting>
  <conditionalFormatting sqref="B12">
    <cfRule type="duplicateValues" dxfId="53" priority="25"/>
    <cfRule type="duplicateValues" dxfId="52" priority="26"/>
  </conditionalFormatting>
  <conditionalFormatting sqref="B12">
    <cfRule type="duplicateValues" dxfId="51" priority="24"/>
  </conditionalFormatting>
  <conditionalFormatting sqref="B12">
    <cfRule type="duplicateValues" dxfId="50" priority="21"/>
    <cfRule type="duplicateValues" dxfId="49" priority="22"/>
    <cfRule type="duplicateValues" dxfId="48" priority="23"/>
  </conditionalFormatting>
  <conditionalFormatting sqref="B12">
    <cfRule type="duplicateValues" dxfId="47" priority="20"/>
  </conditionalFormatting>
  <conditionalFormatting sqref="B12">
    <cfRule type="duplicateValues" dxfId="46" priority="19"/>
  </conditionalFormatting>
  <conditionalFormatting sqref="B14">
    <cfRule type="duplicateValues" dxfId="45" priority="18"/>
  </conditionalFormatting>
  <conditionalFormatting sqref="B14">
    <cfRule type="duplicateValues" dxfId="44" priority="15"/>
    <cfRule type="duplicateValues" dxfId="43" priority="16"/>
    <cfRule type="duplicateValues" dxfId="42" priority="17"/>
  </conditionalFormatting>
  <conditionalFormatting sqref="B14">
    <cfRule type="duplicateValues" dxfId="41" priority="13"/>
    <cfRule type="duplicateValues" dxfId="40" priority="14"/>
  </conditionalFormatting>
  <conditionalFormatting sqref="B14">
    <cfRule type="duplicateValues" dxfId="39" priority="10"/>
    <cfRule type="duplicateValues" dxfId="38" priority="11"/>
    <cfRule type="duplicateValues" dxfId="37" priority="12"/>
  </conditionalFormatting>
  <conditionalFormatting sqref="B14">
    <cfRule type="duplicateValues" dxfId="36" priority="9"/>
  </conditionalFormatting>
  <conditionalFormatting sqref="B14">
    <cfRule type="duplicateValues" dxfId="35" priority="8"/>
  </conditionalFormatting>
  <conditionalFormatting sqref="B14">
    <cfRule type="duplicateValues" dxfId="34" priority="7"/>
  </conditionalFormatting>
  <conditionalFormatting sqref="B14">
    <cfRule type="duplicateValues" dxfId="33" priority="4"/>
    <cfRule type="duplicateValues" dxfId="32" priority="5"/>
    <cfRule type="duplicateValues" dxfId="31" priority="6"/>
  </conditionalFormatting>
  <conditionalFormatting sqref="B14">
    <cfRule type="duplicateValues" dxfId="30" priority="2"/>
    <cfRule type="duplicateValues" dxfId="29" priority="3"/>
  </conditionalFormatting>
  <conditionalFormatting sqref="C14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2021-03-18T15:58:22Z</dcterms:modified>
</cp:coreProperties>
</file>