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0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2" i="1"/>
  <c r="A81" i="1"/>
  <c r="A80" i="1"/>
  <c r="A79" i="1"/>
  <c r="A78" i="1"/>
  <c r="A77" i="1"/>
  <c r="F76" i="1" l="1"/>
  <c r="G76" i="1"/>
  <c r="H76" i="1"/>
  <c r="I76" i="1"/>
  <c r="J76" i="1"/>
  <c r="K76" i="1"/>
  <c r="A76" i="1"/>
  <c r="B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A49" i="16" s="1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5" i="1" l="1"/>
  <c r="A74" i="1"/>
  <c r="A73" i="1"/>
  <c r="A72" i="1"/>
  <c r="A71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H43" i="1" l="1"/>
  <c r="I43" i="1"/>
  <c r="J43" i="1"/>
  <c r="K43" i="1"/>
  <c r="G43" i="1"/>
  <c r="F43" i="1"/>
  <c r="F42" i="1"/>
  <c r="G42" i="1"/>
  <c r="H42" i="1"/>
  <c r="I42" i="1"/>
  <c r="J42" i="1"/>
  <c r="K42" i="1"/>
  <c r="A42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70" i="1"/>
  <c r="A69" i="1"/>
  <c r="A68" i="1"/>
  <c r="A67" i="1"/>
  <c r="A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 l="1"/>
  <c r="A27" i="1"/>
  <c r="A26" i="1"/>
  <c r="A25" i="1"/>
  <c r="A24" i="1"/>
  <c r="A23" i="1"/>
  <c r="A22" i="1"/>
  <c r="A21" i="1"/>
  <c r="A20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 l="1"/>
  <c r="A18" i="1"/>
  <c r="A17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2" i="1" l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7" i="1"/>
  <c r="A6" i="1"/>
  <c r="A5" i="1"/>
  <c r="A15" i="1"/>
  <c r="F15" i="1"/>
  <c r="G15" i="1"/>
  <c r="H15" i="1"/>
  <c r="I15" i="1"/>
  <c r="J15" i="1"/>
  <c r="K15" i="1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<sst xmlns="http://schemas.openxmlformats.org/spreadsheetml/2006/main" count="13276" uniqueCount="2582">
  <si>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</si>
  <si>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</si>
  <si>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</si>
  <si>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</si>
  <si>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</si>
  <si>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</si>
  <si>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</si>
  <si>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</si>
  <si>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</si>
  <si>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</si>
  <si>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</si>
  <si>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</si>
  <si>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</si>
  <si>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</si>
  <si>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</si>
  <si>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</si>
  <si>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</si>
  <si>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</si>
  <si>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</si>
  <si>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</si>
  <si>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</si>
  <si>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</si>
  <si>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</si>
  <si>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</si>
  <si>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</si>
  <si>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</si>
  <si>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</si>
  <si>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</si>
  <si>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</si>
  <si>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</si>
  <si>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</si>
  <si>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</si>
  <si>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</si>
  <si>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</si>
  <si>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</si>
  <si>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</si>
  <si>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</si>
  <si>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</si>
  <si>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</si>
  <si>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</si>
  <si>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</si>
  <si>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</si>
  <si>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</si>
  <si>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</si>
  <si>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</si>
  <si>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</si>
  <si>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</si>
  <si>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</si>
  <si>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</si>
  <si>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</si>
  <si>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</si>
  <si>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</si>
  <si>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</si>
  <si>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</si>
  <si>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</si>
  <si>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</si>
  <si>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</si>
  <si>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</si>
  <si>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</si>
  <si>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</si>
  <si>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</si>
  <si>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</si>
  <si>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</si>
  <si>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</si>
  <si>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</si>
  <si>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</si>
  <si>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</si>
  <si>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</si>
  <si>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</si>
  <si>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</si>
  <si>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</si>
  <si>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</si>
  <si>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</si>
  <si>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</si>
  <si>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</si>
  <si>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</si>
  <si>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</si>
  <si>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</si>
  <si>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</si>
  <si>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</si>
  <si>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</si>
  <si>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</si>
  <si>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</si>
  <si>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</si>
  <si>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</si>
  <si>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</si>
  <si>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</si>
  <si>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</si>
  <si>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</si>
  <si>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</si>
  <si>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</si>
  <si>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</si>
  <si>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</si>
  <si>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</si>
  <si>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</si>
  <si>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</si>
  <si>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</si>
  <si>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</si>
  <si>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</si>
  <si>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</si>
  <si>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</si>
  <si>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</si>
  <si>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</si>
  <si>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</si>
  <si>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</si>
  <si>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</si>
  <si>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</si>
  <si>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</si>
  <si>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</si>
  <si>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</si>
  <si>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</si>
  <si>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</si>
  <si>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</si>
  <si>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</si>
  <si>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</si>
  <si>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</si>
  <si>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</si>
  <si>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</si>
  <si>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</si>
  <si>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</si>
  <si>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</si>
  <si>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</si>
  <si>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</si>
  <si>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</si>
  <si>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</si>
  <si>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</si>
  <si>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</si>
  <si>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</si>
  <si>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</si>
  <si>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</si>
  <si>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</si>
  <si>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</si>
  <si>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</si>
  <si>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</si>
  <si>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</si>
  <si>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</si>
  <si>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</si>
  <si>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</si>
  <si>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</si>
  <si>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</si>
  <si>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</si>
  <si>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</si>
  <si>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</si>
  <si>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</si>
  <si>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</si>
  <si>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</si>
  <si>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</si>
  <si>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</si>
  <si>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</si>
  <si>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</si>
  <si>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</si>
  <si>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</si>
  <si>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</si>
  <si>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</si>
  <si>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</si>
  <si>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</si>
  <si>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</si>
  <si>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</si>
  <si>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</si>
  <si>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</si>
  <si>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</si>
  <si>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</si>
  <si>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</si>
  <si>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</si>
  <si>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</si>
  <si>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</si>
  <si>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</si>
  <si>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</si>
  <si>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</si>
  <si>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</si>
  <si>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</si>
  <si>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</si>
  <si>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</si>
  <si>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</si>
  <si>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</si>
  <si>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</si>
  <si>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</si>
  <si>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</si>
  <si>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</si>
  <si>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</si>
  <si>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</si>
  <si>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</si>
  <si>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</si>
  <si>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</si>
  <si>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</si>
  <si>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</si>
  <si>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</si>
  <si>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</si>
  <si>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</si>
  <si>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</si>
  <si>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</si>
  <si>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</si>
  <si>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</si>
  <si>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</si>
  <si>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</si>
  <si>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</si>
  <si>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</si>
  <si>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</si>
  <si>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</si>
  <si>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</si>
  <si>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</si>
  <si>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</si>
  <si>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</si>
  <si>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</si>
  <si>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</si>
  <si>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</si>
  <si>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</si>
  <si>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</si>
  <si>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</si>
  <si>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</si>
  <si>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</si>
  <si>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</si>
  <si>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</si>
  <si>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</si>
  <si>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</si>
  <si>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</si>
  <si>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</si>
  <si>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</si>
  <si>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</si>
  <si>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</si>
  <si>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</si>
  <si>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</si>
  <si>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</si>
  <si>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</si>
  <si>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</si>
  <si>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</si>
  <si>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</si>
  <si>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</si>
  <si>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</si>
  <si>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</si>
  <si>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</si>
  <si>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</si>
  <si>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</si>
  <si>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</si>
  <si>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</si>
  <si>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</si>
  <si>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</si>
  <si>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</si>
  <si>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</si>
  <si>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</si>
  <si>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</si>
  <si>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</si>
  <si>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</si>
  <si>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</si>
  <si>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</si>
  <si>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</si>
  <si>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</si>
  <si>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</si>
  <si>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</si>
  <si>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</si>
  <si>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</si>
  <si>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</si>
  <si>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</si>
  <si>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</si>
  <si>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</si>
  <si>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</si>
  <si>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</si>
  <si>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</si>
  <si>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</si>
  <si>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</si>
  <si>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</si>
  <si>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</si>
  <si>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</si>
  <si>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</si>
  <si>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</si>
  <si>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</si>
  <si>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</si>
  <si>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</si>
  <si>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</si>
  <si>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</si>
  <si>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</si>
  <si>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</si>
  <si>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</si>
  <si>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</si>
  <si>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</si>
  <si>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</si>
  <si>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</si>
  <si>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</si>
  <si>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</si>
  <si>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</si>
  <si>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</si>
  <si>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</si>
  <si>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</si>
  <si>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</si>
  <si>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</si>
  <si>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</si>
  <si>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</si>
  <si>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</si>
  <si>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</si>
  <si>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</si>
  <si>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</si>
  <si>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</si>
  <si>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</si>
  <si>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</si>
  <si>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</si>
  <si>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</si>
  <si>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</si>
  <si>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</si>
  <si>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</si>
  <si>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</si>
  <si>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</si>
  <si>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</si>
  <si>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</si>
  <si>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</si>
  <si>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</si>
  <si>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</si>
  <si>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</si>
  <si>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</si>
  <si>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</si>
  <si>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</si>
  <si>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</si>
  <si>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</si>
  <si>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</si>
  <si>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</si>
  <si>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</si>
  <si>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</si>
  <si>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</si>
  <si>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</si>
  <si>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</si>
  <si>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</si>
  <si>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</si>
  <si>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</si>
  <si>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</si>
  <si>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</si>
  <si>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</si>
  <si>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</si>
  <si>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</si>
  <si>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</si>
  <si>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</si>
  <si>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</si>
  <si>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</si>
  <si>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</si>
  <si>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</si>
  <si>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</si>
  <si>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</si>
  <si>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</si>
  <si>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</si>
  <si>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</si>
  <si>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</si>
  <si>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</si>
  <si>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</si>
  <si>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</si>
  <si>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</si>
  <si>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</si>
  <si>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</si>
  <si>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</si>
  <si>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</si>
  <si>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</si>
  <si>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</si>
  <si>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</si>
  <si>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</si>
  <si>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</si>
  <si>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</si>
  <si>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</si>
  <si>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</si>
  <si>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</si>
  <si>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</si>
  <si>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</si>
  <si>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</si>
  <si>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</si>
  <si>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</si>
  <si>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</si>
  <si>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</si>
  <si>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</si>
  <si>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</si>
  <si>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</si>
  <si>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</si>
  <si>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</si>
  <si>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</si>
  <si>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</si>
  <si>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</si>
  <si>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</si>
  <si>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</si>
  <si>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</si>
  <si>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</si>
  <si>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</si>
  <si>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</si>
  <si>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</si>
  <si>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</si>
  <si>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</si>
  <si>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</si>
  <si>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</si>
  <si>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</si>
  <si>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</si>
  <si>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</si>
  <si>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</si>
  <si>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</si>
  <si>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</si>
  <si>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</si>
  <si>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</si>
  <si>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</si>
  <si>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</si>
  <si>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</si>
  <si>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</si>
  <si>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</si>
  <si>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</si>
  <si>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</si>
  <si>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</si>
  <si>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</si>
  <si>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</si>
  <si>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</si>
  <si>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</si>
  <si>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</si>
  <si>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</si>
  <si>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</si>
  <si>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</si>
  <si>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</si>
  <si>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</si>
  <si>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</si>
  <si>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</si>
  <si>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</si>
  <si>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</si>
  <si>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</si>
  <si>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</si>
  <si>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</si>
  <si>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</si>
  <si>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</si>
  <si>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</si>
  <si>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</si>
  <si>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</si>
  <si>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</si>
  <si>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</si>
  <si>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</si>
  <si>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</si>
  <si>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</si>
  <si>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</si>
  <si>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</si>
  <si>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</si>
  <si>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</si>
  <si>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</si>
  <si>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</si>
  <si>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</si>
  <si>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</si>
  <si>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</si>
  <si>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</si>
  <si>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</si>
  <si>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</si>
  <si>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</si>
  <si>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</si>
  <si>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</si>
  <si>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</si>
  <si>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</si>
  <si>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</si>
  <si>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</si>
  <si>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</si>
  <si>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</si>
  <si>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</si>
  <si>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</si>
  <si>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</si>
  <si>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</si>
  <si>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</si>
  <si>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</si>
  <si>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</si>
  <si>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</si>
  <si>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</si>
  <si>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</si>
  <si>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</si>
  <si>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</si>
  <si>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</si>
  <si>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</si>
  <si>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</si>
  <si>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</si>
  <si>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</si>
  <si>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</si>
  <si>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</si>
  <si>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</si>
  <si>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</si>
  <si>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</si>
  <si>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</si>
  <si>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</si>
  <si>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</si>
  <si>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</si>
  <si>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</si>
  <si>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</si>
  <si>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</si>
  <si>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</si>
  <si>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</si>
  <si>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</si>
  <si>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</si>
  <si>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</si>
  <si>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</si>
  <si>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</si>
  <si>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</si>
  <si>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</si>
  <si>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</si>
  <si>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</si>
  <si>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</si>
  <si>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</si>
  <si>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</si>
  <si>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</si>
  <si>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</si>
  <si>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</si>
  <si>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</si>
  <si>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</si>
  <si>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</si>
  <si>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</si>
  <si>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</si>
  <si>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</si>
  <si>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</si>
  <si>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</si>
  <si>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</si>
  <si>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</si>
  <si>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</si>
  <si>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</si>
  <si>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</si>
  <si>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</si>
  <si>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</si>
  <si>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</si>
  <si>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</si>
  <si>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</si>
  <si>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</si>
  <si>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</si>
  <si>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</si>
  <si>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</si>
  <si>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</si>
  <si>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</si>
  <si>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</si>
  <si>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</si>
  <si>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</si>
  <si>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</si>
  <si>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</si>
  <si>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</si>
  <si>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</si>
  <si>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</si>
  <si>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</si>
  <si>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</si>
  <si>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</si>
  <si>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</si>
  <si>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</si>
  <si>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</si>
  <si>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</si>
  <si>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</si>
  <si>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</si>
  <si>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</si>
  <si>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</si>
  <si>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</si>
  <si>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</si>
  <si>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</si>
  <si>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</si>
  <si>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</si>
  <si>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</si>
  <si>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</si>
  <si>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</si>
  <si>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</si>
  <si>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</si>
  <si>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</si>
  <si>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</si>
  <si>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</si>
  <si>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</si>
  <si>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</si>
  <si>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</si>
  <si>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</si>
  <si>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</si>
  <si>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</si>
  <si>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</si>
  <si>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</si>
  <si>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</si>
  <si>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</si>
  <si>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</si>
  <si>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</si>
  <si>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</si>
  <si>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</si>
  <si>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</si>
  <si>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</si>
  <si>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</si>
  <si>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</si>
  <si>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</si>
  <si>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</si>
  <si>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</si>
  <si>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</si>
  <si>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</si>
  <si>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</si>
  <si>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</si>
  <si>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</si>
  <si>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</si>
  <si>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</si>
  <si>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</si>
  <si>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</si>
  <si>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</si>
  <si>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</si>
  <si>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</si>
  <si>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</si>
  <si>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</si>
  <si>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</si>
  <si>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</si>
  <si>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</si>
  <si>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</si>
  <si>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</si>
  <si>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</si>
  <si>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</si>
  <si>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</si>
  <si>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</si>
  <si>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</si>
  <si>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</si>
  <si>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</si>
  <si>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</si>
  <si>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</si>
  <si>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</si>
  <si>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</si>
  <si>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</si>
  <si>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</si>
  <si>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</si>
  <si>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</si>
  <si>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</si>
  <si>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</si>
  <si>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</si>
  <si>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</si>
  <si>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</si>
  <si>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</si>
  <si>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</si>
  <si>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</si>
  <si>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</si>
  <si>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</si>
  <si>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</si>
  <si>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</si>
  <si>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</si>
  <si>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</si>
  <si>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</si>
  <si>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</si>
  <si>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</si>
  <si>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</si>
  <si>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</si>
  <si>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</si>
  <si>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</si>
  <si>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</si>
  <si>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</si>
  <si>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</si>
  <si>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</si>
  <si>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</si>
  <si>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</si>
  <si>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</si>
  <si>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</si>
  <si>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</si>
  <si>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</si>
  <si>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</si>
  <si>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</si>
  <si>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</si>
  <si>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</si>
  <si>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</si>
  <si>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</si>
  <si>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</si>
  <si>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</si>
  <si>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</si>
  <si>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</si>
  <si>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</si>
  <si>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</si>
  <si>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</si>
  <si>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</si>
  <si>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</si>
  <si>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</si>
  <si>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</si>
  <si>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</si>
  <si>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</si>
  <si>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</si>
  <si>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</si>
  <si>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</si>
  <si>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</si>
  <si>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</si>
  <si>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</si>
  <si>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</si>
  <si>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</si>
  <si>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</si>
  <si>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</si>
  <si>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</si>
  <si>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</si>
  <si>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</si>
  <si>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</si>
  <si>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</si>
  <si>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</si>
  <si>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</si>
  <si>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</si>
  <si>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</si>
  <si>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</si>
  <si>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</si>
  <si>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</si>
  <si>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</si>
  <si>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</si>
  <si>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</si>
  <si>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</si>
  <si>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</si>
  <si>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</si>
  <si>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</si>
  <si>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</si>
  <si>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</si>
  <si>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</si>
  <si>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</si>
  <si>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</si>
  <si>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</si>
  <si>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</si>
  <si>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</si>
  <si>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</si>
  <si>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</si>
  <si>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</si>
  <si>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</si>
  <si>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</si>
  <si>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</si>
  <si>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</si>
  <si>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</si>
  <si>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</si>
  <si>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</si>
  <si>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</si>
  <si>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</si>
  <si>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</si>
  <si>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</si>
  <si>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</si>
  <si>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</si>
  <si>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</si>
  <si>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</si>
  <si>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</si>
  <si>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</si>
  <si>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</si>
  <si>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</si>
  <si>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</si>
  <si>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</si>
  <si>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</si>
  <si>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</si>
  <si>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</si>
  <si>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</si>
  <si>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</si>
  <si>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</si>
  <si>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</si>
  <si>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</si>
  <si>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</si>
  <si>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</si>
  <si>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</si>
  <si>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</si>
  <si>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</si>
  <si>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</si>
  <si>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</si>
  <si>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</si>
  <si>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</si>
  <si>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</si>
  <si>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</si>
  <si>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</si>
  <si>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</si>
  <si>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</si>
  <si>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</si>
  <si>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</si>
  <si>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</si>
  <si>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</si>
  <si>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</si>
  <si>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</si>
  <si>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</si>
  <si>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</si>
  <si>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</si>
  <si>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</si>
  <si>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</si>
  <si>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</si>
  <si>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</si>
  <si>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</si>
  <si>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</si>
  <si>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</si>
  <si>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</si>
  <si>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</si>
  <si>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</si>
  <si>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</si>
  <si>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</si>
  <si>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</si>
  <si>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</si>
  <si>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</si>
  <si>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</si>
  <si>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</si>
  <si>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</si>
  <si>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</si>
  <si>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</si>
  <si>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</si>
  <si>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</si>
  <si>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</si>
  <si>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</si>
  <si>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</si>
  <si>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</si>
  <si>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</si>
  <si>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</si>
  <si>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</si>
  <si>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</si>
  <si>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</si>
  <si>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</si>
  <si>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</si>
  <si>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</si>
  <si>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</si>
  <si>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</si>
  <si>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</si>
  <si>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</si>
  <si>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</si>
  <si>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</si>
  <si>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</si>
  <si>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</si>
  <si>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</si>
  <si>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</si>
  <si>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</si>
  <si>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</si>
  <si>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</si>
  <si>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</si>
  <si>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</si>
  <si>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</si>
  <si>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</si>
  <si>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</si>
  <si>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</si>
  <si>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</si>
  <si>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</si>
  <si>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</si>
  <si>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</si>
  <si>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</si>
  <si>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</si>
  <si>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</si>
  <si>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</si>
  <si>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</si>
  <si>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</si>
  <si>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</si>
  <si>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</si>
  <si>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</si>
  <si>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</si>
  <si>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</si>
  <si>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</si>
  <si>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</si>
  <si>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</si>
  <si>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</si>
  <si>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</si>
  <si>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</si>
  <si>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</si>
  <si>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</si>
  <si>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</si>
  <si>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</si>
  <si>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</si>
  <si>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</si>
  <si>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</si>
  <si>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</si>
  <si>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</si>
  <si>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</si>
  <si>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</si>
  <si>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</si>
  <si>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</si>
  <si>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</si>
  <si>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</si>
  <si>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</si>
  <si>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</si>
  <si>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</si>
  <si>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</si>
  <si>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</si>
  <si>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</si>
  <si>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</si>
  <si>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</si>
  <si>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</si>
  <si>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</si>
  <si>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</si>
  <si>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</si>
  <si>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</si>
  <si>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</si>
  <si>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</si>
  <si>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</si>
  <si>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</si>
  <si>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</si>
  <si>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</si>
  <si>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</si>
  <si>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</si>
  <si>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</si>
  <si>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</si>
  <si>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</si>
  <si>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</si>
  <si>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</si>
  <si>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</si>
  <si>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</si>
  <si>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</si>
  <si>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</si>
  <si>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</si>
  <si>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</si>
  <si>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</si>
  <si>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</si>
  <si>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</si>
  <si>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</si>
  <si>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</si>
  <si>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</si>
  <si>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</si>
  <si>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</si>
  <si>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</si>
  <si>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</si>
  <si>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</si>
  <si>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</si>
  <si>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</si>
  <si>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</si>
  <si>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</si>
  <si>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</si>
  <si>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</si>
  <si>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</si>
  <si>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</si>
  <si>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</si>
  <si>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</si>
  <si>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</si>
  <si>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</si>
  <si>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</si>
  <si>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</si>
  <si>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</si>
  <si>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</si>
  <si>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</si>
  <si>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</si>
  <si>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</si>
  <si>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</si>
  <si>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</si>
  <si>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</si>
  <si>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</si>
  <si>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</si>
  <si>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</si>
  <si>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</si>
  <si>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</si>
  <si>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</si>
  <si>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</si>
  <si>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</si>
  <si>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</si>
  <si>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</si>
  <si>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</si>
  <si>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</si>
  <si>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</si>
  <si>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</si>
  <si>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</si>
  <si>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</si>
  <si>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</si>
  <si>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</si>
  <si>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</si>
  <si>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</si>
  <si>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</si>
  <si>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</si>
  <si>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</si>
  <si>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</si>
  <si>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</si>
  <si>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</si>
  <si>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</si>
  <si>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</si>
  <si>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</si>
  <si>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</si>
  <si>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</si>
  <si>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</si>
  <si>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</si>
  <si>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</si>
  <si>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</si>
  <si>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</si>
  <si>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</si>
  <si>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</si>
  <si>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</si>
  <si>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</si>
  <si>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</si>
  <si>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</si>
  <si>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</si>
  <si>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</si>
  <si>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</si>
  <si>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</si>
  <si>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</si>
  <si>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</si>
  <si>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</si>
  <si>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</si>
  <si>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</si>
  <si>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</si>
  <si>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</si>
  <si>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</si>
  <si>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</si>
  <si>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</si>
  <si>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</si>
  <si>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</si>
  <si>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</si>
  <si>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</si>
  <si>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</si>
  <si>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</si>
  <si>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</si>
  <si>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</si>
  <si>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</si>
  <si>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</si>
  <si>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</si>
  <si>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</si>
  <si>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</si>
  <si>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</si>
  <si>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</si>
  <si>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</si>
  <si>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</si>
  <si>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</si>
  <si>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</si>
  <si>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</si>
  <si>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</si>
  <si>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</si>
  <si>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</si>
  <si>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</si>
  <si>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</si>
  <si>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</si>
  <si>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</si>
  <si>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</si>
  <si>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</si>
  <si>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</si>
  <si>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</si>
  <si>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</si>
  <si>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</si>
  <si>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</si>
  <si>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</si>
  <si>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</si>
  <si>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</si>
  <si>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</si>
  <si>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</si>
  <si>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</si>
  <si>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</si>
  <si>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</si>
  <si>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</si>
  <si>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</si>
  <si>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</si>
  <si>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</si>
  <si>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</si>
  <si>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</si>
  <si>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</si>
  <si>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</si>
  <si>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</si>
  <si>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</si>
  <si>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</si>
  <si>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</si>
  <si>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</si>
  <si>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</si>
  <si>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</si>
  <si>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</si>
  <si>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</si>
  <si>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</si>
  <si>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</si>
  <si>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</si>
  <si>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</si>
  <si>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</si>
  <si>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</si>
  <si>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</si>
  <si>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</si>
  <si>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</si>
  <si>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</si>
  <si>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</si>
  <si>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</si>
  <si>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</si>
  <si>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</si>
  <si>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</si>
  <si>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</si>
  <si>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</si>
  <si>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</si>
  <si>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</si>
  <si>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</si>
  <si>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</si>
  <si>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</si>
  <si>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</si>
  <si>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</si>
  <si>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</si>
  <si>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</si>
  <si>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</si>
  <si>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</si>
  <si>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</si>
  <si>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</si>
  <si>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</si>
  <si>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</si>
  <si>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</si>
  <si>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</si>
  <si>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</si>
  <si>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</si>
  <si>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</si>
  <si>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</si>
  <si>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</si>
  <si>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</si>
  <si>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</si>
  <si>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</si>
  <si>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</si>
  <si>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</si>
  <si>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</si>
  <si>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</si>
  <si>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</si>
  <si>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</si>
  <si>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</si>
  <si>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</si>
  <si>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</si>
  <si>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</si>
  <si>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</si>
  <si>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</si>
  <si>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</si>
  <si>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</si>
  <si>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</si>
  <si>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</si>
  <si>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</si>
  <si>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</si>
  <si>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</si>
  <si>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</si>
  <si>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</si>
  <si>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</si>
  <si>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</si>
  <si>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</si>
  <si>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</si>
  <si>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</si>
  <si>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</si>
  <si>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</si>
  <si>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</si>
  <si>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</si>
  <si>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</si>
  <si>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</si>
  <si>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</si>
  <si>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</si>
  <si>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</si>
  <si>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</si>
  <si>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</si>
  <si>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</si>
  <si>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</si>
  <si>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</si>
  <si>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</si>
  <si>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</si>
  <si>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</si>
  <si>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</si>
  <si>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</si>
  <si>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</si>
  <si>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</si>
  <si>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</si>
  <si>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</si>
  <si>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</si>
  <si>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</si>
  <si>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</si>
  <si>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</si>
  <si>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</si>
  <si>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</si>
  <si>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</si>
  <si>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</si>
  <si>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</si>
  <si>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</si>
  <si>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</si>
  <si>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</si>
  <si>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</si>
  <si>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</si>
  <si>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</si>
  <si>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</si>
  <si>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</si>
  <si>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</si>
  <si>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</si>
  <si>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</si>
  <si>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</si>
  <si>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</si>
  <si>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</si>
  <si>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</si>
  <si>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</si>
  <si>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</si>
  <si>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</si>
  <si>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</si>
  <si>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</si>
  <si>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</si>
  <si>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</si>
  <si>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</si>
  <si>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</si>
  <si>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</si>
  <si>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</si>
  <si>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</si>
  <si>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</si>
  <si>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</si>
  <si>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</si>
  <si>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</si>
  <si>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</si>
  <si>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</si>
  <si>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</si>
  <si>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</si>
  <si>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</si>
  <si>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</si>
  <si>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</si>
  <si>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</si>
  <si>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</si>
  <si>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</si>
  <si>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</si>
  <si>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</si>
  <si>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</si>
  <si>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</si>
  <si>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</si>
  <si>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</si>
  <si>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</si>
  <si>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</si>
  <si>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</si>
  <si>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</si>
  <si>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</si>
  <si>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</si>
  <si>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</si>
  <si>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</si>
  <si>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</si>
  <si>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</si>
  <si>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</si>
  <si>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</si>
  <si>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</si>
  <si>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</si>
  <si>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</si>
  <si>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</si>
  <si>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</si>
  <si>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</si>
  <si>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</si>
  <si>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</si>
  <si>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</si>
  <si>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</si>
  <si>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</si>
  <si>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</si>
  <si>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</si>
  <si>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</si>
  <si>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</si>
  <si>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</si>
  <si>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</si>
  <si>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</si>
  <si>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</si>
  <si>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</si>
  <si>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</si>
  <si>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</si>
  <si>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</si>
  <si>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</si>
  <si>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</si>
  <si>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</si>
  <si>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</si>
  <si>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</si>
  <si>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</si>
  <si>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</si>
  <si>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</si>
  <si>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</si>
  <si>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</si>
  <si>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</si>
  <si>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</si>
  <si>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</si>
  <si>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</si>
  <si>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</si>
  <si>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</si>
  <si>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</si>
  <si>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</si>
  <si>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</si>
  <si>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</si>
  <si>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</si>
  <si>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</si>
  <si>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</si>
  <si>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</si>
  <si>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</si>
  <si>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</si>
  <si>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</si>
  <si>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</si>
  <si>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</si>
  <si>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</si>
  <si>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</si>
  <si>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</si>
  <si>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</si>
  <si>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</si>
  <si>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</si>
  <si>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</si>
  <si>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</si>
  <si>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</si>
  <si>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</si>
  <si>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</si>
  <si>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</si>
  <si>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</si>
  <si>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</si>
  <si>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</si>
  <si>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</si>
  <si>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</si>
  <si>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</si>
  <si>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</si>
  <si>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</si>
  <si>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</si>
  <si>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</si>
  <si>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</si>
  <si>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</si>
  <si>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</si>
  <si>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</si>
  <si>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</si>
  <si>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</si>
  <si>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</si>
  <si>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</si>
  <si>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</si>
  <si>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</si>
  <si>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</si>
  <si>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</si>
  <si>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</si>
  <si>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</si>
  <si>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</si>
  <si>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</si>
  <si>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</si>
  <si>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</si>
  <si>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</si>
  <si>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</si>
  <si>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</si>
  <si>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</si>
  <si>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</si>
  <si>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</si>
  <si>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</si>
  <si>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</si>
  <si>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</si>
  <si>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</si>
  <si>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</si>
  <si>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</si>
  <si>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</si>
  <si>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</si>
  <si>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</si>
  <si>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</si>
  <si>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</si>
  <si>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</si>
  <si>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</si>
  <si>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</si>
  <si>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</si>
  <si>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</si>
  <si>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</si>
  <si>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</si>
  <si>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</si>
  <si>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</si>
  <si>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</si>
  <si>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</si>
  <si>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</si>
  <si>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</si>
  <si>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</si>
  <si>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</si>
  <si>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</si>
  <si>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</si>
  <si>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</si>
  <si>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</si>
  <si>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</si>
  <si>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</si>
  <si>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</si>
  <si>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</si>
  <si>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</si>
  <si>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</si>
  <si>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</si>
  <si>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</si>
  <si>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</si>
  <si>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</si>
  <si>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</si>
  <si>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</si>
  <si>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</si>
  <si>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</si>
  <si>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</si>
  <si>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</si>
  <si>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</si>
  <si>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</si>
  <si>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</si>
  <si>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</si>
  <si>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</si>
  <si>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</si>
  <si>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</si>
  <si>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</si>
  <si>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</si>
  <si>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</si>
  <si>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</si>
  <si>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</si>
  <si>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</si>
  <si>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</si>
  <si>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</si>
  <si>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</si>
  <si>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</si>
  <si>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</si>
  <si>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</si>
  <si>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</si>
  <si>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</si>
  <si>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</si>
  <si>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</si>
  <si>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</si>
  <si>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</si>
  <si>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</si>
  <si>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</si>
  <si>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</si>
  <si>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</si>
  <si>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</si>
  <si>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</si>
  <si>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</si>
  <si>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</si>
  <si>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</si>
  <si>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</si>
  <si>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</si>
  <si>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</si>
  <si>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</si>
  <si>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</si>
  <si>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</si>
  <si>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</si>
  <si>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</si>
  <si>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</si>
  <si>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</si>
  <si>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</si>
  <si>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</si>
  <si>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</si>
  <si>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</si>
  <si>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</si>
  <si>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</si>
  <si>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</si>
  <si>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</si>
  <si>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</si>
  <si>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</si>
  <si>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</si>
  <si>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</si>
  <si>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</si>
  <si>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</si>
  <si>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</si>
  <si>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</si>
  <si>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</si>
  <si>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</si>
  <si>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</si>
  <si>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</si>
  <si>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</si>
  <si>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</si>
  <si>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</si>
  <si>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</si>
  <si>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</si>
  <si>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</si>
  <si>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</si>
  <si>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</si>
  <si>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</si>
  <si>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</si>
  <si>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</si>
  <si>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</si>
  <si>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</si>
  <si>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</si>
  <si>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</si>
  <si>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</si>
  <si>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</si>
  <si>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</si>
  <si>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</si>
  <si>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</si>
  <si>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</si>
  <si>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</si>
  <si>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</si>
  <si>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</si>
  <si>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</si>
  <si>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</si>
  <si>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</si>
  <si>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</si>
  <si>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</si>
  <si>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</si>
  <si>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</si>
  <si>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</si>
  <si>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</si>
  <si>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</si>
  <si>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</si>
  <si>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</si>
  <si>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</si>
  <si>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</si>
  <si>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</si>
  <si>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</si>
  <si>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</si>
  <si>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</si>
  <si>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</si>
  <si>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</si>
  <si>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</si>
  <si>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</si>
  <si>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</si>
  <si>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</si>
  <si>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</si>
  <si>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</si>
  <si>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</si>
  <si>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</si>
  <si>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</si>
  <si>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</si>
  <si>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</si>
  <si>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</si>
  <si>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</si>
  <si>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</si>
  <si>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</si>
  <si>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</si>
  <si>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</si>
  <si>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</si>
  <si>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</si>
  <si>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</si>
  <si>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</si>
  <si>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</si>
  <si>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</si>
  <si>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</si>
  <si>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</si>
  <si>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</si>
  <si>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</si>
  <si>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</si>
  <si>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</si>
  <si>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</si>
  <si>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</si>
  <si>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</si>
  <si>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</si>
  <si>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</si>
  <si>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</si>
  <si>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</si>
  <si>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</si>
  <si>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</si>
  <si>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</si>
  <si>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</si>
  <si>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</si>
  <si>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</si>
  <si>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</si>
  <si>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</si>
  <si>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</si>
  <si>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</si>
  <si>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</si>
  <si>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</si>
  <si>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</si>
  <si>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</si>
  <si>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</si>
  <si>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</si>
  <si>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</si>
  <si>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</si>
  <si>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</si>
  <si>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</si>
  <si>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</si>
  <si>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</si>
  <si>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</si>
  <si>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</si>
  <si>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</si>
  <si>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</si>
  <si>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</si>
  <si>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</si>
  <si>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</si>
  <si>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</si>
  <si>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</si>
  <si>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</si>
  <si>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</si>
  <si>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</si>
  <si>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</si>
  <si>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</si>
  <si>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</si>
  <si>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</si>
  <si>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</si>
  <si>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</si>
  <si>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</si>
  <si>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</si>
  <si>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</si>
  <si>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</si>
  <si>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</si>
  <si>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</si>
  <si>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</si>
  <si>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</si>
  <si>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</si>
  <si>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</si>
  <si>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</si>
  <si>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</si>
  <si>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</si>
  <si>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</si>
  <si>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</si>
  <si>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</si>
  <si>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</si>
  <si>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</si>
  <si>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</si>
  <si>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</si>
  <si>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</si>
  <si>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</si>
  <si>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</si>
  <si>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</si>
  <si>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</si>
  <si>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</si>
  <si>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</si>
  <si>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</si>
  <si>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</si>
  <si>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</si>
  <si>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</si>
  <si>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</si>
  <si>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</si>
  <si>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</si>
  <si>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</si>
  <si>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</si>
  <si>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</si>
  <si>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</si>
  <si>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</si>
  <si>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</si>
  <si>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</si>
  <si>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</si>
  <si>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</si>
  <si>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</si>
  <si>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</si>
  <si>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</si>
  <si>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</si>
  <si>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</si>
  <si>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</si>
  <si>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</si>
  <si>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</si>
  <si>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</si>
  <si>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</si>
  <si>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</si>
  <si>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</si>
  <si>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</si>
  <si>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</si>
  <si>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</si>
  <si>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</si>
  <si>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</si>
  <si>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</si>
  <si>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</si>
  <si>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</si>
  <si>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</si>
  <si>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</si>
  <si>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</si>
  <si>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</si>
  <si>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</si>
  <si>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</si>
  <si>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</si>
  <si>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</si>
  <si>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</si>
  <si>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</si>
  <si>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</si>
  <si>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</si>
  <si>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</si>
  <si>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</si>
  <si>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</si>
  <si>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</si>
  <si>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</si>
  <si>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</si>
  <si>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</si>
  <si>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</si>
  <si>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</si>
  <si>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</si>
  <si>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</si>
  <si>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</si>
  <si>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</si>
  <si>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</si>
  <si>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</si>
  <si>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</si>
  <si>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</si>
  <si>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</si>
  <si>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</si>
  <si>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</si>
  <si>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</si>
  <si>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</si>
  <si>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</si>
  <si>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</si>
  <si>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</si>
  <si>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</si>
  <si>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</si>
  <si>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</si>
  <si>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</si>
  <si>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</si>
  <si>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</si>
  <si>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</si>
  <si>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</si>
  <si>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</si>
  <si>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</si>
  <si>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</si>
  <si>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</si>
  <si>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</si>
  <si>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</si>
  <si>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</si>
  <si>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</si>
  <si>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</si>
  <si>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</si>
  <si>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</si>
  <si>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</si>
  <si>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</si>
  <si>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</si>
  <si>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</si>
  <si>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</si>
  <si>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</si>
  <si>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</si>
  <si>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</si>
  <si>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</si>
  <si>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</si>
  <si>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</si>
  <si>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</si>
  <si>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</si>
  <si>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</si>
  <si>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</si>
  <si>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</si>
  <si>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</si>
  <si>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</si>
  <si>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</si>
  <si>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</si>
  <si>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</si>
  <si>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</si>
  <si>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</si>
  <si>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</si>
  <si>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</si>
  <si>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</si>
  <si>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</si>
  <si>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</si>
  <si>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</si>
  <si>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</si>
  <si>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</si>
  <si>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</si>
  <si>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</si>
  <si>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</si>
  <si>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</si>
  <si>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</si>
  <si>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</si>
  <si>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</si>
  <si>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</si>
  <si>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</si>
  <si>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</si>
  <si>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</si>
  <si>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</si>
  <si>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</si>
  <si>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</si>
  <si>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</si>
  <si>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</si>
  <si>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</si>
  <si>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</si>
  <si>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</si>
  <si>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</si>
  <si>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</si>
  <si>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</si>
  <si>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</si>
  <si>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</si>
  <si>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</si>
  <si>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</si>
  <si>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</si>
  <si>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</si>
  <si>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</si>
  <si>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</si>
  <si>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</si>
  <si>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</si>
  <si>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</si>
  <si>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</si>
  <si>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</si>
  <si>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</si>
  <si>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</si>
  <si>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</si>
  <si>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</si>
  <si>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</si>
  <si>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</si>
  <si>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</si>
  <si>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</si>
  <si>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</si>
  <si>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</si>
  <si>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</si>
  <si>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</si>
  <si>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</si>
  <si>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</si>
  <si>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</si>
  <si>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</si>
  <si>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</si>
  <si>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</si>
  <si>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</si>
  <si>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</si>
  <si>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</si>
  <si>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</si>
  <si>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</si>
  <si>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</si>
  <si>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</si>
  <si>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</si>
  <si>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</si>
  <si>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</si>
  <si>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</si>
  <si>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</si>
  <si>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</si>
  <si>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</si>
  <si>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</si>
  <si>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</si>
  <si>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</si>
  <si>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</si>
  <si>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</si>
  <si>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</si>
  <si>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</si>
  <si>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</si>
  <si>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</si>
  <si>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</si>
  <si>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</si>
  <si>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</si>
  <si>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</si>
  <si>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</si>
  <si>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</si>
  <si>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</si>
  <si>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</si>
  <si>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</si>
  <si>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</si>
  <si>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</si>
  <si>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</si>
  <si>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</si>
  <si>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</si>
  <si>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</si>
  <si>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</si>
  <si>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</si>
  <si>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</si>
  <si>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</si>
  <si>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</si>
  <si>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</si>
  <si>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</si>
  <si>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</si>
  <si>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</si>
  <si>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</si>
  <si>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</si>
  <si>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</si>
  <si>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</si>
  <si>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</si>
  <si>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</si>
  <si>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</si>
  <si>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</si>
  <si>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</si>
  <si>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</si>
  <si>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</si>
  <si>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</si>
  <si>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</si>
  <si>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</si>
  <si>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</si>
  <si>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</si>
  <si>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</si>
  <si>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</si>
  <si>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</si>
  <si>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</si>
  <si>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</si>
  <si>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</si>
  <si>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</si>
  <si>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</si>
  <si>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</si>
  <si>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</si>
  <si>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</si>
  <si>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</si>
  <si>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</si>
  <si>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</si>
  <si>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</si>
  <si>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</si>
  <si>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</si>
  <si>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</si>
  <si>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</si>
  <si>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</si>
  <si>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</si>
  <si>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</si>
  <si>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</si>
  <si>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</si>
  <si>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</si>
  <si>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</si>
  <si>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</si>
  <si>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</si>
  <si>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</si>
  <si>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</si>
  <si>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</si>
  <si>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</si>
  <si>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</si>
  <si>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</si>
  <si>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</si>
  <si>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</si>
  <si>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</si>
  <si>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</si>
  <si>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</si>
  <si>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</si>
  <si>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</si>
  <si>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</si>
  <si>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</si>
  <si>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</si>
  <si>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</si>
  <si>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</si>
  <si>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</si>
  <si>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</si>
  <si>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</si>
  <si>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</si>
  <si>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</si>
  <si>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</si>
  <si>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</si>
  <si>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</si>
  <si>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</si>
  <si>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</si>
  <si>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</si>
  <si>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</si>
  <si>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</si>
  <si>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</si>
  <si>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</si>
  <si>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</si>
  <si>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</si>
  <si>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</si>
  <si>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</si>
  <si>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</si>
  <si>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</si>
  <si>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</si>
  <si>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</si>
  <si>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</si>
  <si>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</si>
  <si>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</si>
  <si>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</si>
  <si>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</si>
  <si>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</si>
  <si>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</si>
  <si>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</si>
  <si>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</si>
  <si>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</si>
  <si>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</si>
  <si>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</si>
  <si>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</si>
  <si>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</si>
  <si>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</si>
  <si>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</si>
  <si>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</si>
  <si>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</si>
  <si>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</si>
  <si>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</si>
  <si>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</si>
  <si>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</si>
  <si>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</si>
  <si>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</si>
  <si>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</si>
  <si>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</si>
  <si>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</si>
  <si>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</si>
  <si>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</si>
  <si>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</si>
  <si>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</si>
  <si>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</si>
  <si>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</si>
  <si>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</si>
  <si>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</si>
  <si>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</si>
  <si>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</si>
  <si>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</si>
  <si>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</si>
  <si>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</si>
  <si>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</si>
  <si>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</si>
  <si>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</si>
  <si>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</si>
  <si>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</si>
  <si>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</si>
  <si>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</si>
  <si>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</si>
  <si>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</si>
  <si>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</si>
  <si>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</si>
  <si>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</si>
  <si>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</si>
  <si>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</si>
  <si>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</si>
  <si>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</si>
  <si>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</si>
  <si>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</si>
  <si>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</si>
  <si>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</si>
  <si>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</si>
  <si>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</si>
  <si>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</si>
  <si>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</si>
  <si>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</si>
  <si>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</si>
  <si>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</si>
  <si>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</si>
  <si>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</si>
  <si>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</si>
  <si>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</si>
  <si>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</si>
  <si>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</si>
  <si>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</si>
  <si>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</si>
  <si>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</si>
  <si>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</si>
  <si>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</si>
  <si>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</si>
  <si>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</si>
  <si>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</si>
  <si>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</si>
  <si>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</si>
  <si>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</si>
  <si>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</si>
  <si>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</si>
  <si>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</si>
  <si>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</si>
  <si>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</si>
  <si>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</si>
  <si>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</si>
  <si>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</si>
  <si>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</si>
  <si>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</si>
  <si>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</si>
  <si>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</si>
  <si>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</si>
  <si>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</si>
  <si>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</si>
  <si>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</si>
  <si>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</si>
  <si>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</si>
  <si>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</si>
  <si>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</si>
  <si>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</si>
  <si>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</si>
  <si>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</si>
  <si>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</si>
  <si>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</si>
  <si>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</si>
  <si>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</si>
  <si>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</si>
  <si>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</si>
  <si>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</si>
  <si>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</si>
  <si>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</si>
  <si>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</si>
  <si>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</si>
  <si>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</si>
  <si>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</si>
  <si>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</si>
  <si>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</si>
  <si>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</si>
  <si>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</si>
  <si>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</si>
  <si>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</si>
  <si>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</si>
  <si>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</si>
  <si>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</si>
  <si>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</si>
  <si>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</si>
  <si>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</si>
  <si>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</si>
  <si>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</si>
  <si>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</si>
  <si>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</si>
  <si>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</si>
  <si>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</si>
  <si>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</si>
  <si>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</si>
  <si>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</si>
  <si>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</si>
  <si>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</si>
  <si>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</si>
  <si>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</si>
  <si>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</si>
  <si>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</si>
  <si>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</si>
  <si>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</si>
  <si>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</si>
  <si>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</si>
  <si>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</si>
  <si>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</si>
  <si>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</si>
  <si>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</si>
  <si>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</si>
  <si>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</si>
  <si>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</si>
  <si>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</si>
  <si>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</si>
  <si>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</si>
  <si>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</si>
  <si>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</si>
  <si>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</si>
  <si>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</si>
  <si>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</si>
  <si>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</si>
  <si>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</si>
  <si>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</si>
  <si>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</si>
  <si>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</si>
  <si>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</si>
  <si>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</si>
  <si>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</si>
  <si>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</si>
  <si>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</si>
  <si>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</si>
  <si>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</si>
  <si>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</si>
  <si>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</si>
  <si>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</si>
  <si>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</si>
  <si>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</si>
  <si>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</si>
  <si>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</si>
  <si>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</si>
  <si>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</si>
  <si>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</si>
  <si>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</si>
  <si>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</si>
  <si>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</si>
  <si>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</si>
  <si>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</si>
  <si>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</si>
  <si>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</si>
  <si>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</si>
  <si>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</si>
  <si>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</si>
  <si>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</si>
  <si>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</si>
  <si>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</si>
  <si>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</si>
  <si>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</si>
  <si>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</si>
  <si>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</si>
  <si>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</si>
  <si>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</si>
  <si>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</si>
  <si>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</si>
  <si>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</si>
  <si>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</si>
  <si>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</si>
  <si>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</si>
  <si>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</si>
  <si>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</si>
  <si>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</si>
  <si>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</si>
  <si>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</si>
  <si>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</si>
  <si>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</si>
  <si>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</si>
  <si>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</si>
  <si>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</si>
  <si>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</si>
  <si>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</si>
  <si>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</si>
  <si>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</si>
  <si>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</si>
  <si>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</si>
  <si>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</si>
  <si>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</si>
  <si>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</si>
  <si>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</si>
  <si>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</si>
  <si>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</si>
  <si>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</si>
  <si>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</si>
  <si>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</si>
  <si>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</si>
  <si>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</si>
  <si>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</si>
  <si>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</si>
  <si>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</si>
  <si>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</si>
  <si>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</si>
  <si>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</si>
  <si>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</si>
  <si>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</si>
  <si>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</si>
  <si>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</si>
  <si>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</si>
  <si>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</si>
  <si>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</si>
  <si>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</si>
  <si>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</si>
  <si>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</si>
  <si>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</si>
  <si>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</si>
  <si>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</si>
  <si>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</si>
  <si>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</si>
  <si>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</si>
  <si>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</si>
  <si>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</si>
  <si>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</si>
  <si>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</si>
  <si>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</si>
  <si>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</si>
  <si>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</si>
  <si>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</si>
  <si>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</si>
  <si>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</si>
  <si>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</si>
  <si>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</si>
  <si>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</si>
  <si>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</si>
  <si>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</si>
  <si>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</si>
  <si>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</si>
  <si>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</si>
  <si>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</si>
  <si>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</si>
  <si>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</si>
  <si>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</si>
  <si>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</si>
  <si>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</si>
  <si>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</si>
  <si>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</si>
  <si>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</si>
  <si>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</si>
  <si>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</si>
  <si>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</si>
  <si>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</si>
  <si>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</si>
  <si>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</si>
  <si>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</si>
  <si>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</si>
  <si>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</si>
  <si>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</si>
  <si>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</si>
  <si>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</si>
  <si>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</si>
  <si>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</si>
  <si>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</si>
  <si>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</si>
  <si>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</si>
  <si>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</si>
  <si>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</si>
  <si>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</si>
  <si>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</si>
  <si>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</si>
  <si>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</si>
  <si>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</si>
  <si>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</si>
  <si>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</si>
  <si>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</si>
  <si>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</si>
  <si>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</si>
  <si>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</si>
  <si>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</si>
  <si>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</si>
  <si>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</si>
  <si>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</si>
  <si>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</si>
  <si>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</si>
  <si>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</si>
  <si>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</si>
  <si>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</si>
  <si>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</si>
  <si>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</si>
  <si>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</si>
  <si>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</si>
  <si>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</si>
  <si>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</si>
  <si>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</si>
  <si>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</si>
  <si>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</si>
  <si>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</si>
  <si>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</si>
  <si>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</si>
  <si>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</si>
  <si>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</si>
  <si>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</si>
  <si>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</si>
  <si>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</si>
  <si>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</si>
  <si>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</si>
  <si>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</si>
  <si>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</si>
  <si>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</si>
  <si>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</si>
  <si>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</si>
  <si>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</si>
  <si>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</si>
  <si>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</si>
  <si>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</si>
  <si>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</si>
  <si>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</si>
  <si>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</si>
  <si>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</si>
  <si>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</si>
  <si>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</si>
  <si>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</si>
  <si>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</si>
  <si>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</si>
  <si>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</si>
  <si>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</si>
  <si>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</si>
  <si>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</si>
  <si>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</si>
  <si>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</si>
  <si>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</si>
  <si>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</si>
  <si>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</si>
  <si>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</si>
  <si>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</si>
  <si>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</si>
  <si>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</si>
  <si>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</si>
  <si>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</si>
  <si>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</si>
  <si>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</si>
  <si>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</si>
  <si>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</si>
  <si>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</si>
  <si>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</si>
  <si>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</si>
  <si>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</si>
  <si>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</si>
  <si>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</si>
  <si>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</si>
  <si>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</si>
  <si>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</si>
  <si>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</si>
  <si>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</si>
  <si>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</si>
  <si>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</si>
  <si>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</si>
  <si>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</si>
  <si>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</si>
  <si>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</si>
  <si>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</si>
  <si>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</si>
  <si>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</si>
  <si>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</si>
  <si>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</si>
  <si>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</si>
  <si>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</si>
  <si>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</si>
  <si>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</si>
  <si>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</si>
  <si>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</si>
  <si>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</si>
  <si>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</si>
  <si>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</si>
  <si>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</si>
  <si>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</si>
  <si>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</si>
  <si>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</si>
  <si>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</si>
  <si>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</si>
  <si>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</si>
  <si>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</si>
  <si>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</si>
  <si>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</si>
  <si>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</si>
  <si>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</si>
  <si>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</si>
  <si>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</si>
  <si>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</si>
  <si>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</si>
  <si>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</si>
  <si>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</si>
  <si>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</si>
  <si>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</si>
  <si>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</si>
  <si>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</si>
  <si>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</si>
  <si>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</si>
  <si>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</si>
  <si>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</si>
  <si>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</si>
  <si>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</si>
  <si>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</si>
  <si>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</si>
  <si>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</si>
  <si>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</si>
  <si>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</si>
  <si>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</si>
  <si>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</si>
  <si>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</si>
  <si>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</si>
  <si>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</si>
  <si>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</si>
  <si>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</si>
  <si>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</si>
  <si>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</si>
  <si>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</si>
  <si>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</si>
  <si>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</si>
  <si>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</si>
  <si>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</si>
  <si>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</si>
  <si>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</si>
  <si>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</si>
  <si>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</si>
  <si>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</si>
  <si>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</si>
  <si>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</si>
  <si>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</si>
  <si>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</si>
  <si>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</si>
  <si>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</si>
  <si>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</si>
  <si>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</si>
  <si>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</si>
  <si>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</si>
  <si>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</si>
  <si>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</si>
  <si>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</si>
  <si>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</si>
  <si>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</si>
  <si>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</si>
  <si>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</si>
  <si>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</si>
  <si>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</si>
  <si>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</si>
  <si>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</si>
  <si>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</si>
  <si>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</si>
  <si>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</si>
  <si>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</si>
  <si>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</si>
  <si>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</si>
  <si>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</si>
  <si>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</si>
  <si>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</si>
  <si>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</si>
  <si>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</si>
  <si>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</si>
  <si>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</si>
  <si>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</si>
  <si>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</si>
  <si>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</si>
  <si>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</si>
  <si>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</si>
  <si>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</si>
  <si>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</si>
  <si>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</si>
  <si>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</si>
  <si>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</si>
  <si>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</si>
  <si>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</si>
  <si>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</si>
  <si>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</si>
  <si>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</si>
  <si>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</si>
  <si>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</si>
  <si>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</si>
  <si>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</si>
  <si>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</si>
  <si>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</si>
  <si>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</si>
  <si>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</si>
  <si>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</si>
  <si>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</si>
  <si>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</si>
  <si>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</si>
  <si>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</si>
  <si>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</si>
  <si>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</si>
  <si>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</si>
  <si>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</si>
  <si>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</si>
  <si>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</si>
  <si>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</si>
  <si>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</si>
  <si>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</si>
  <si>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</si>
  <si>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</si>
  <si>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</si>
  <si>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</si>
  <si>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</si>
  <si>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</si>
  <si>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</si>
  <si>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</si>
  <si>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</si>
  <si>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</si>
  <si>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</si>
  <si>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</si>
  <si>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</si>
  <si>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</si>
  <si>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</si>
  <si>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</si>
  <si>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</si>
  <si>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</si>
  <si>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</si>
  <si>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</si>
  <si>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</si>
  <si>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</si>
  <si>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</si>
  <si>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</si>
  <si>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</si>
  <si>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</si>
  <si>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</si>
  <si>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</si>
  <si>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</si>
  <si>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</si>
  <si>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</si>
  <si>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</si>
  <si>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</si>
  <si>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</si>
  <si>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</si>
  <si>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</si>
  <si>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</si>
  <si>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</si>
  <si>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</si>
  <si>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</si>
  <si>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</si>
  <si>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</si>
  <si>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</si>
  <si>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</si>
  <si>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</si>
  <si>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</si>
  <si>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</si>
  <si>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</si>
  <si>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</si>
  <si>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</si>
  <si>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</si>
  <si>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</si>
  <si>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</si>
  <si>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</si>
  <si>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</si>
  <si>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</si>
  <si>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</si>
  <si>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</si>
  <si>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</si>
  <si>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</si>
  <si>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</si>
  <si>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</si>
  <si>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</si>
  <si>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</si>
  <si>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</si>
  <si>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</si>
  <si>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</si>
  <si>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</si>
  <si>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</si>
  <si>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</si>
  <si>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</si>
  <si>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</si>
  <si>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</si>
  <si>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</si>
  <si>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</si>
  <si>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</si>
  <si>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</si>
  <si>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</si>
  <si>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</si>
  <si>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</si>
  <si>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</si>
  <si>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</si>
  <si>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</si>
  <si>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</si>
  <si>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</si>
  <si>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</si>
  <si>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</si>
  <si>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</si>
  <si>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</si>
  <si>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</si>
  <si>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</si>
  <si>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</si>
  <si>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</si>
  <si>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</si>
  <si>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</si>
  <si>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</si>
  <si>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</si>
  <si>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</si>
  <si>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</si>
  <si>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</si>
  <si>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</si>
  <si>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</si>
  <si>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</si>
  <si>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</si>
  <si>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</si>
  <si>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</si>
  <si>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</si>
  <si>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</si>
  <si>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</si>
  <si>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</si>
  <si>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</si>
  <si>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</si>
  <si>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</si>
  <si>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</si>
  <si>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</si>
  <si>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</si>
  <si>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</si>
  <si>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</si>
  <si>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</si>
  <si>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</si>
  <si>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</si>
  <si>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</si>
  <si>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</si>
  <si>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</si>
  <si>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</si>
  <si>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</si>
  <si>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</si>
  <si>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Abastecido</t>
  </si>
  <si>
    <t>GAVETA DE RECHAZO LLENA</t>
  </si>
  <si>
    <t>En Servicio</t>
  </si>
  <si>
    <t>2 Gavetas Vacías + 1 Fallando</t>
  </si>
  <si>
    <t>335827029</t>
  </si>
  <si>
    <t>Acevedo Dominguez, Victor Leonardo</t>
  </si>
  <si>
    <t>335827445</t>
  </si>
  <si>
    <t>335827361</t>
  </si>
  <si>
    <t>335827356</t>
  </si>
  <si>
    <t>335827785</t>
  </si>
  <si>
    <t>335827768</t>
  </si>
  <si>
    <t>335827729</t>
  </si>
  <si>
    <t>335827703</t>
  </si>
  <si>
    <t>335827666</t>
  </si>
  <si>
    <t>335827642</t>
  </si>
  <si>
    <t>335827597</t>
  </si>
  <si>
    <t>335827808</t>
  </si>
  <si>
    <t>335827800</t>
  </si>
  <si>
    <t>Closed</t>
  </si>
  <si>
    <t>335828113</t>
  </si>
  <si>
    <t>335828112</t>
  </si>
  <si>
    <t>335828104</t>
  </si>
  <si>
    <t>335828096</t>
  </si>
  <si>
    <t>335828095</t>
  </si>
  <si>
    <t>335828086</t>
  </si>
  <si>
    <t>335828080</t>
  </si>
  <si>
    <t>335828078</t>
  </si>
  <si>
    <t>335828075</t>
  </si>
  <si>
    <t>335828072</t>
  </si>
  <si>
    <t>335828071</t>
  </si>
  <si>
    <t>335828066</t>
  </si>
  <si>
    <t>335828065</t>
  </si>
  <si>
    <t>335828062</t>
  </si>
  <si>
    <t>335828060</t>
  </si>
  <si>
    <t>335828055</t>
  </si>
  <si>
    <t>335828045</t>
  </si>
  <si>
    <t>335828039</t>
  </si>
  <si>
    <t>335828036</t>
  </si>
  <si>
    <t>335828033</t>
  </si>
  <si>
    <t>335828026</t>
  </si>
  <si>
    <t>335828014</t>
  </si>
  <si>
    <t>335828001</t>
  </si>
  <si>
    <t>335827992</t>
  </si>
  <si>
    <t>335827985</t>
  </si>
  <si>
    <t>335827956</t>
  </si>
  <si>
    <t>335827947</t>
  </si>
  <si>
    <t>335827944</t>
  </si>
  <si>
    <t>335827933</t>
  </si>
  <si>
    <t>Gaveta de Rechazo Full</t>
  </si>
  <si>
    <t xml:space="preserve">Gaveta de Depósito Full </t>
  </si>
  <si>
    <t>335828133</t>
  </si>
  <si>
    <t>335828132</t>
  </si>
  <si>
    <t>335828130</t>
  </si>
  <si>
    <t>335828116</t>
  </si>
  <si>
    <t>335828115</t>
  </si>
  <si>
    <t>335828114</t>
  </si>
  <si>
    <t>335828138</t>
  </si>
  <si>
    <t>335828137</t>
  </si>
  <si>
    <t>335828136</t>
  </si>
  <si>
    <t>335828135</t>
  </si>
  <si>
    <t>335828134</t>
  </si>
  <si>
    <t>20 Marzo de 2021</t>
  </si>
  <si>
    <t>335828148</t>
  </si>
  <si>
    <t>335828147</t>
  </si>
  <si>
    <t>335828145</t>
  </si>
  <si>
    <t>335828143</t>
  </si>
  <si>
    <t>335828142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</si>
  <si>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</si>
  <si>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</si>
  <si>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</si>
  <si>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</si>
  <si>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</si>
  <si>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</si>
  <si>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</si>
  <si>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335828161</t>
  </si>
  <si>
    <t>335828160</t>
  </si>
  <si>
    <t>335828159</t>
  </si>
  <si>
    <t>335828158</t>
  </si>
  <si>
    <t>335828156</t>
  </si>
  <si>
    <t>335828155</t>
  </si>
  <si>
    <t>ERROR DE IMPRESORA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</si>
</sst>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1"/>
      <tableStyleElement type="headerRow" dxfId="300"/>
      <tableStyleElement type="totalRow" dxfId="299"/>
      <tableStyleElement type="firstColumn" dxfId="298"/>
      <tableStyleElement type="lastColumn" dxfId="297"/>
      <tableStyleElement type="firstRowStripe" dxfId="296"/>
      <tableStyleElement type="firstColumnStripe" dxfId="2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2"/>
  <sheetViews>
    <sheetView tabSelected="1" zoomScale="80" zoomScaleNormal="80" workbookViewId="0">
      <pane ySplit="4" topLeftCell="A5" activePane="bottomLeft" state="frozen"/>
      <selection pane="bottomLeft" activeCell="M77" sqref="M77:M82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62.42578125" style="48" bestFit="1" customWidth="1"/>
    <col min="8" max="11" width="5.7109375" style="48" bestFit="1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16.710937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8.75" thickBot="1" x14ac:dyDescent="0.3">
      <c r="A3" s="137" t="s">
        <v>2562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8" customFormat="1" ht="18" x14ac:dyDescent="0.25">
      <c r="A5" s="93" t="str">
        <f>VLOOKUP(E5,'LISTADO ATM'!$A$2:$C$901,3,0)</f>
        <v>DISTRITO NACIONAL</v>
      </c>
      <c r="B5" s="105">
        <v>335826393</v>
      </c>
      <c r="C5" s="94">
        <v>44273.555925925924</v>
      </c>
      <c r="D5" s="93" t="s">
        <v>2469</v>
      </c>
      <c r="E5" s="102">
        <v>192</v>
      </c>
      <c r="F5" s="93" t="str">
        <f>VLOOKUP(E5,VIP!$A$2:$O12021,2,0)</f>
        <v>DRBR192</v>
      </c>
      <c r="G5" s="93" t="str">
        <f>VLOOKUP(E5,'LISTADO ATM'!$A$2:$B$900,2,0)</f>
        <v xml:space="preserve">ATM Autobanco Luperón II </v>
      </c>
      <c r="H5" s="93" t="str">
        <f>VLOOKUP(E5,VIP!$A$2:$O16942,7,FALSE)</f>
        <v>Si</v>
      </c>
      <c r="I5" s="93" t="str">
        <f>VLOOKUP(E5,VIP!$A$2:$O8907,8,FALSE)</f>
        <v>Si</v>
      </c>
      <c r="J5" s="93" t="str">
        <f>VLOOKUP(E5,VIP!$A$2:$O8857,8,FALSE)</f>
        <v>Si</v>
      </c>
      <c r="K5" s="93" t="str">
        <f>VLOOKUP(E5,VIP!$A$2:$O12431,6,0)</f>
        <v>NO</v>
      </c>
      <c r="L5" s="95" t="s">
        <v>2502</v>
      </c>
      <c r="M5" s="96" t="s">
        <v>2466</v>
      </c>
      <c r="N5" s="96" t="s">
        <v>2473</v>
      </c>
      <c r="O5" s="93" t="s">
        <v>2474</v>
      </c>
      <c r="P5" s="122"/>
      <c r="Q5" s="97" t="s">
        <v>2502</v>
      </c>
    </row>
    <row r="6" spans="1:18" s="98" customFormat="1" ht="18" x14ac:dyDescent="0.25">
      <c r="A6" s="93" t="str">
        <f>VLOOKUP(E6,'LISTADO ATM'!$A$2:$C$901,3,0)</f>
        <v>DISTRITO NACIONAL</v>
      </c>
      <c r="B6" s="105">
        <v>335826567</v>
      </c>
      <c r="C6" s="94">
        <v>44273.620879629627</v>
      </c>
      <c r="D6" s="93" t="s">
        <v>2189</v>
      </c>
      <c r="E6" s="102">
        <v>36</v>
      </c>
      <c r="F6" s="93" t="str">
        <f>VLOOKUP(E6,VIP!$A$2:$O12014,2,0)</f>
        <v>DRBR036</v>
      </c>
      <c r="G6" s="93" t="str">
        <f>VLOOKUP(E6,'LISTADO ATM'!$A$2:$B$900,2,0)</f>
        <v xml:space="preserve">ATM Banco Central </v>
      </c>
      <c r="H6" s="93" t="str">
        <f>VLOOKUP(E6,VIP!$A$2:$O16935,7,FALSE)</f>
        <v>Si</v>
      </c>
      <c r="I6" s="93" t="str">
        <f>VLOOKUP(E6,VIP!$A$2:$O8900,8,FALSE)</f>
        <v>Si</v>
      </c>
      <c r="J6" s="93" t="str">
        <f>VLOOKUP(E6,VIP!$A$2:$O8850,8,FALSE)</f>
        <v>Si</v>
      </c>
      <c r="K6" s="93" t="str">
        <f>VLOOKUP(E6,VIP!$A$2:$O12424,6,0)</f>
        <v>SI</v>
      </c>
      <c r="L6" s="95" t="s">
        <v>2228</v>
      </c>
      <c r="M6" s="96" t="s">
        <v>2466</v>
      </c>
      <c r="N6" s="96" t="s">
        <v>2495</v>
      </c>
      <c r="O6" s="93" t="s">
        <v>2475</v>
      </c>
      <c r="P6" s="122"/>
      <c r="Q6" s="97" t="s">
        <v>2228</v>
      </c>
    </row>
    <row r="7" spans="1:18" s="98" customFormat="1" ht="18" x14ac:dyDescent="0.25">
      <c r="A7" s="93" t="str">
        <f>VLOOKUP(E7,'LISTADO ATM'!$A$2:$C$901,3,0)</f>
        <v>SUR</v>
      </c>
      <c r="B7" s="105">
        <v>335826592</v>
      </c>
      <c r="C7" s="94">
        <v>44273.630543981482</v>
      </c>
      <c r="D7" s="93" t="s">
        <v>2189</v>
      </c>
      <c r="E7" s="102">
        <v>356</v>
      </c>
      <c r="F7" s="93" t="str">
        <f>VLOOKUP(E7,VIP!$A$2:$O12011,2,0)</f>
        <v>DRBR356</v>
      </c>
      <c r="G7" s="93" t="str">
        <f>VLOOKUP(E7,'LISTADO ATM'!$A$2:$B$900,2,0)</f>
        <v xml:space="preserve">ATM Estación Sigma (San Cristóbal) </v>
      </c>
      <c r="H7" s="93" t="str">
        <f>VLOOKUP(E7,VIP!$A$2:$O16932,7,FALSE)</f>
        <v>Si</v>
      </c>
      <c r="I7" s="93" t="str">
        <f>VLOOKUP(E7,VIP!$A$2:$O8897,8,FALSE)</f>
        <v>Si</v>
      </c>
      <c r="J7" s="93" t="str">
        <f>VLOOKUP(E7,VIP!$A$2:$O8847,8,FALSE)</f>
        <v>Si</v>
      </c>
      <c r="K7" s="93" t="str">
        <f>VLOOKUP(E7,VIP!$A$2:$O12421,6,0)</f>
        <v>NO</v>
      </c>
      <c r="L7" s="95" t="s">
        <v>2489</v>
      </c>
      <c r="M7" s="96" t="s">
        <v>2466</v>
      </c>
      <c r="N7" s="96" t="s">
        <v>2495</v>
      </c>
      <c r="O7" s="93" t="s">
        <v>2475</v>
      </c>
      <c r="P7" s="122"/>
      <c r="Q7" s="97" t="s">
        <v>2489</v>
      </c>
    </row>
    <row r="8" spans="1:18" s="98" customFormat="1" ht="18" x14ac:dyDescent="0.25">
      <c r="A8" s="93" t="str">
        <f>VLOOKUP(E8,'LISTADO ATM'!$A$2:$C$901,3,0)</f>
        <v>DISTRITO NACIONAL</v>
      </c>
      <c r="B8" s="105">
        <v>335826698</v>
      </c>
      <c r="C8" s="94">
        <v>44273.658553240741</v>
      </c>
      <c r="D8" s="93" t="s">
        <v>2189</v>
      </c>
      <c r="E8" s="102">
        <v>118</v>
      </c>
      <c r="F8" s="93" t="str">
        <f>VLOOKUP(E8,VIP!$A$2:$O12013,2,0)</f>
        <v>DRBR118</v>
      </c>
      <c r="G8" s="93" t="str">
        <f>VLOOKUP(E8,'LISTADO ATM'!$A$2:$B$900,2,0)</f>
        <v>ATM Plaza Torino</v>
      </c>
      <c r="H8" s="93" t="str">
        <f>VLOOKUP(E8,VIP!$A$2:$O16934,7,FALSE)</f>
        <v>N/A</v>
      </c>
      <c r="I8" s="93" t="str">
        <f>VLOOKUP(E8,VIP!$A$2:$O8899,8,FALSE)</f>
        <v>N/A</v>
      </c>
      <c r="J8" s="93" t="str">
        <f>VLOOKUP(E8,VIP!$A$2:$O8849,8,FALSE)</f>
        <v>N/A</v>
      </c>
      <c r="K8" s="93" t="str">
        <f>VLOOKUP(E8,VIP!$A$2:$O12423,6,0)</f>
        <v>N/A</v>
      </c>
      <c r="L8" s="95" t="s">
        <v>2228</v>
      </c>
      <c r="M8" s="96" t="s">
        <v>2466</v>
      </c>
      <c r="N8" s="96" t="s">
        <v>2495</v>
      </c>
      <c r="O8" s="93" t="s">
        <v>2475</v>
      </c>
      <c r="P8" s="122"/>
      <c r="Q8" s="97" t="s">
        <v>2228</v>
      </c>
    </row>
    <row r="9" spans="1:18" s="98" customFormat="1" ht="18" x14ac:dyDescent="0.25">
      <c r="A9" s="93" t="str">
        <f>VLOOKUP(E9,'LISTADO ATM'!$A$2:$C$901,3,0)</f>
        <v>DISTRITO NACIONAL</v>
      </c>
      <c r="B9" s="105">
        <v>335826705</v>
      </c>
      <c r="C9" s="94">
        <v>44273.660983796297</v>
      </c>
      <c r="D9" s="93" t="s">
        <v>2189</v>
      </c>
      <c r="E9" s="102">
        <v>588</v>
      </c>
      <c r="F9" s="93" t="str">
        <f>VLOOKUP(E9,VIP!$A$2:$O12012,2,0)</f>
        <v>DRBR01O</v>
      </c>
      <c r="G9" s="93" t="str">
        <f>VLOOKUP(E9,'LISTADO ATM'!$A$2:$B$900,2,0)</f>
        <v xml:space="preserve">ATM INAVI </v>
      </c>
      <c r="H9" s="93" t="str">
        <f>VLOOKUP(E9,VIP!$A$2:$O16933,7,FALSE)</f>
        <v>Si</v>
      </c>
      <c r="I9" s="93" t="str">
        <f>VLOOKUP(E9,VIP!$A$2:$O8898,8,FALSE)</f>
        <v>Si</v>
      </c>
      <c r="J9" s="93" t="str">
        <f>VLOOKUP(E9,VIP!$A$2:$O8848,8,FALSE)</f>
        <v>Si</v>
      </c>
      <c r="K9" s="93" t="str">
        <f>VLOOKUP(E9,VIP!$A$2:$O12422,6,0)</f>
        <v>NO</v>
      </c>
      <c r="L9" s="95" t="s">
        <v>2228</v>
      </c>
      <c r="M9" s="96" t="s">
        <v>2466</v>
      </c>
      <c r="N9" s="96" t="s">
        <v>2495</v>
      </c>
      <c r="O9" s="93" t="s">
        <v>2475</v>
      </c>
      <c r="P9" s="122"/>
      <c r="Q9" s="97" t="s">
        <v>2228</v>
      </c>
    </row>
    <row r="10" spans="1:18" s="98" customFormat="1" ht="18" x14ac:dyDescent="0.25">
      <c r="A10" s="93" t="str">
        <f>VLOOKUP(E10,'LISTADO ATM'!$A$2:$C$901,3,0)</f>
        <v>SUR</v>
      </c>
      <c r="B10" s="105">
        <v>335826840</v>
      </c>
      <c r="C10" s="94">
        <v>44273.704664351855</v>
      </c>
      <c r="D10" s="93" t="s">
        <v>2469</v>
      </c>
      <c r="E10" s="102">
        <v>403</v>
      </c>
      <c r="F10" s="93" t="str">
        <f>VLOOKUP(E10,VIP!$A$2:$O12022,2,0)</f>
        <v>DRBR403</v>
      </c>
      <c r="G10" s="93" t="str">
        <f>VLOOKUP(E10,'LISTADO ATM'!$A$2:$B$900,2,0)</f>
        <v xml:space="preserve">ATM Oficina Vicente Noble </v>
      </c>
      <c r="H10" s="93" t="str">
        <f>VLOOKUP(E10,VIP!$A$2:$O16943,7,FALSE)</f>
        <v>Si</v>
      </c>
      <c r="I10" s="93" t="str">
        <f>VLOOKUP(E10,VIP!$A$2:$O8908,8,FALSE)</f>
        <v>Si</v>
      </c>
      <c r="J10" s="93" t="str">
        <f>VLOOKUP(E10,VIP!$A$2:$O8858,8,FALSE)</f>
        <v>Si</v>
      </c>
      <c r="K10" s="93" t="str">
        <f>VLOOKUP(E10,VIP!$A$2:$O12432,6,0)</f>
        <v>NO</v>
      </c>
      <c r="L10" s="95" t="s">
        <v>2428</v>
      </c>
      <c r="M10" s="96" t="s">
        <v>2466</v>
      </c>
      <c r="N10" s="96" t="s">
        <v>2473</v>
      </c>
      <c r="O10" s="93" t="s">
        <v>2474</v>
      </c>
      <c r="P10" s="122"/>
      <c r="Q10" s="97" t="s">
        <v>2428</v>
      </c>
    </row>
    <row r="11" spans="1:18" s="98" customFormat="1" ht="18" x14ac:dyDescent="0.25">
      <c r="A11" s="93" t="str">
        <f>VLOOKUP(E11,'LISTADO ATM'!$A$2:$C$901,3,0)</f>
        <v>ESTE</v>
      </c>
      <c r="B11" s="105">
        <v>335826932</v>
      </c>
      <c r="C11" s="94">
        <v>44273.759270833332</v>
      </c>
      <c r="D11" s="93" t="s">
        <v>2189</v>
      </c>
      <c r="E11" s="102">
        <v>217</v>
      </c>
      <c r="F11" s="93" t="str">
        <f>VLOOKUP(E11,VIP!$A$2:$O12014,2,0)</f>
        <v>DRBR217</v>
      </c>
      <c r="G11" s="93" t="str">
        <f>VLOOKUP(E11,'LISTADO ATM'!$A$2:$B$900,2,0)</f>
        <v xml:space="preserve">ATM Oficina Bávaro </v>
      </c>
      <c r="H11" s="93" t="str">
        <f>VLOOKUP(E11,VIP!$A$2:$O16935,7,FALSE)</f>
        <v>Si</v>
      </c>
      <c r="I11" s="93" t="str">
        <f>VLOOKUP(E11,VIP!$A$2:$O8900,8,FALSE)</f>
        <v>Si</v>
      </c>
      <c r="J11" s="93" t="str">
        <f>VLOOKUP(E11,VIP!$A$2:$O8850,8,FALSE)</f>
        <v>Si</v>
      </c>
      <c r="K11" s="93" t="str">
        <f>VLOOKUP(E11,VIP!$A$2:$O12424,6,0)</f>
        <v>NO</v>
      </c>
      <c r="L11" s="95" t="s">
        <v>2254</v>
      </c>
      <c r="M11" s="96" t="s">
        <v>2466</v>
      </c>
      <c r="N11" s="96" t="s">
        <v>2495</v>
      </c>
      <c r="O11" s="93" t="s">
        <v>2475</v>
      </c>
      <c r="P11" s="122"/>
      <c r="Q11" s="97" t="s">
        <v>2254</v>
      </c>
    </row>
    <row r="12" spans="1:18" s="98" customFormat="1" ht="18" x14ac:dyDescent="0.25">
      <c r="A12" s="93" t="str">
        <f>VLOOKUP(E12,'LISTADO ATM'!$A$2:$C$901,3,0)</f>
        <v>DISTRITO NACIONAL</v>
      </c>
      <c r="B12" s="105">
        <v>335826971</v>
      </c>
      <c r="C12" s="94">
        <v>44273.834745370368</v>
      </c>
      <c r="D12" s="93" t="s">
        <v>2189</v>
      </c>
      <c r="E12" s="102">
        <v>833</v>
      </c>
      <c r="F12" s="93" t="str">
        <f>VLOOKUP(E12,VIP!$A$2:$O11998,2,0)</f>
        <v>DRBR833</v>
      </c>
      <c r="G12" s="93" t="str">
        <f>VLOOKUP(E12,'LISTADO ATM'!$A$2:$B$900,2,0)</f>
        <v xml:space="preserve">ATM Cafetería CTB I </v>
      </c>
      <c r="H12" s="93" t="str">
        <f>VLOOKUP(E12,VIP!$A$2:$O16919,7,FALSE)</f>
        <v>Si</v>
      </c>
      <c r="I12" s="93" t="str">
        <f>VLOOKUP(E12,VIP!$A$2:$O8884,8,FALSE)</f>
        <v>Si</v>
      </c>
      <c r="J12" s="93" t="str">
        <f>VLOOKUP(E12,VIP!$A$2:$O8834,8,FALSE)</f>
        <v>Si</v>
      </c>
      <c r="K12" s="93" t="str">
        <f>VLOOKUP(E12,VIP!$A$2:$O12408,6,0)</f>
        <v>NO</v>
      </c>
      <c r="L12" s="95" t="s">
        <v>2228</v>
      </c>
      <c r="M12" s="96" t="s">
        <v>2466</v>
      </c>
      <c r="N12" s="96" t="s">
        <v>2495</v>
      </c>
      <c r="O12" s="93" t="s">
        <v>2475</v>
      </c>
      <c r="P12" s="122"/>
      <c r="Q12" s="97" t="s">
        <v>2228</v>
      </c>
    </row>
    <row r="13" spans="1:18" s="98" customFormat="1" ht="18" x14ac:dyDescent="0.25">
      <c r="A13" s="93" t="str">
        <f>VLOOKUP(E13,'LISTADO ATM'!$A$2:$C$901,3,0)</f>
        <v>NORTE</v>
      </c>
      <c r="B13" s="105">
        <v>335826981</v>
      </c>
      <c r="C13" s="94">
        <v>44273.864583333336</v>
      </c>
      <c r="D13" s="93" t="s">
        <v>2190</v>
      </c>
      <c r="E13" s="102">
        <v>196</v>
      </c>
      <c r="F13" s="93" t="str">
        <f>VLOOKUP(E13,VIP!$A$2:$O12046,2,0)</f>
        <v>DRBR196</v>
      </c>
      <c r="G13" s="93" t="str">
        <f>VLOOKUP(E13,'LISTADO ATM'!$A$2:$B$900,2,0)</f>
        <v xml:space="preserve">ATM Estación Texaco Cangrejo Farmacia (Sosúa) </v>
      </c>
      <c r="H13" s="93" t="str">
        <f>VLOOKUP(E13,VIP!$A$2:$O16967,7,FALSE)</f>
        <v>Si</v>
      </c>
      <c r="I13" s="93" t="str">
        <f>VLOOKUP(E13,VIP!$A$2:$O8932,8,FALSE)</f>
        <v>Si</v>
      </c>
      <c r="J13" s="93" t="str">
        <f>VLOOKUP(E13,VIP!$A$2:$O8882,8,FALSE)</f>
        <v>Si</v>
      </c>
      <c r="K13" s="93" t="str">
        <f>VLOOKUP(E13,VIP!$A$2:$O12456,6,0)</f>
        <v>NO</v>
      </c>
      <c r="L13" s="95" t="s">
        <v>2254</v>
      </c>
      <c r="M13" s="96" t="s">
        <v>2466</v>
      </c>
      <c r="N13" s="96" t="s">
        <v>2473</v>
      </c>
      <c r="O13" s="93" t="s">
        <v>2500</v>
      </c>
      <c r="P13" s="122"/>
      <c r="Q13" s="97" t="s">
        <v>2254</v>
      </c>
    </row>
    <row r="14" spans="1:18" s="98" customFormat="1" ht="18" x14ac:dyDescent="0.25">
      <c r="A14" s="93" t="str">
        <f>VLOOKUP(E14,'LISTADO ATM'!$A$2:$C$901,3,0)</f>
        <v>NORTE</v>
      </c>
      <c r="B14" s="105">
        <v>335826982</v>
      </c>
      <c r="C14" s="94">
        <v>44273.868055555555</v>
      </c>
      <c r="D14" s="93" t="s">
        <v>2190</v>
      </c>
      <c r="E14" s="102">
        <v>746</v>
      </c>
      <c r="F14" s="93" t="str">
        <f>VLOOKUP(E14,VIP!$A$2:$O12034,2,0)</f>
        <v>DRBR156</v>
      </c>
      <c r="G14" s="93" t="str">
        <f>VLOOKUP(E14,'LISTADO ATM'!$A$2:$B$900,2,0)</f>
        <v xml:space="preserve">ATM Oficina Las Terrenas </v>
      </c>
      <c r="H14" s="93" t="str">
        <f>VLOOKUP(E14,VIP!$A$2:$O16955,7,FALSE)</f>
        <v>Si</v>
      </c>
      <c r="I14" s="93" t="str">
        <f>VLOOKUP(E14,VIP!$A$2:$O8920,8,FALSE)</f>
        <v>Si</v>
      </c>
      <c r="J14" s="93" t="str">
        <f>VLOOKUP(E14,VIP!$A$2:$O8870,8,FALSE)</f>
        <v>Si</v>
      </c>
      <c r="K14" s="93" t="str">
        <f>VLOOKUP(E14,VIP!$A$2:$O12444,6,0)</f>
        <v>SI</v>
      </c>
      <c r="L14" s="95" t="s">
        <v>2254</v>
      </c>
      <c r="M14" s="96" t="s">
        <v>2466</v>
      </c>
      <c r="N14" s="96" t="s">
        <v>2473</v>
      </c>
      <c r="O14" s="93" t="s">
        <v>2500</v>
      </c>
      <c r="P14" s="122"/>
      <c r="Q14" s="97" t="s">
        <v>2254</v>
      </c>
    </row>
    <row r="15" spans="1:18" s="98" customFormat="1" ht="18" x14ac:dyDescent="0.25">
      <c r="A15" s="93" t="str">
        <f>VLOOKUP(E15,'LISTADO ATM'!$A$2:$C$901,3,0)</f>
        <v>SUR</v>
      </c>
      <c r="B15" s="105">
        <v>335826985</v>
      </c>
      <c r="C15" s="94">
        <v>44273.872916666667</v>
      </c>
      <c r="D15" s="93" t="s">
        <v>2189</v>
      </c>
      <c r="E15" s="102">
        <v>750</v>
      </c>
      <c r="F15" s="93" t="str">
        <f>VLOOKUP(E15,VIP!$A$2:$O12011,2,0)</f>
        <v>DRBR265</v>
      </c>
      <c r="G15" s="93" t="str">
        <f>VLOOKUP(E15,'LISTADO ATM'!$A$2:$B$900,2,0)</f>
        <v xml:space="preserve">ATM UNP Duvergé </v>
      </c>
      <c r="H15" s="93" t="str">
        <f>VLOOKUP(E15,VIP!$A$2:$O16932,7,FALSE)</f>
        <v>Si</v>
      </c>
      <c r="I15" s="93" t="str">
        <f>VLOOKUP(E15,VIP!$A$2:$O8897,8,FALSE)</f>
        <v>Si</v>
      </c>
      <c r="J15" s="93" t="str">
        <f>VLOOKUP(E15,VIP!$A$2:$O8847,8,FALSE)</f>
        <v>Si</v>
      </c>
      <c r="K15" s="93" t="str">
        <f>VLOOKUP(E15,VIP!$A$2:$O12421,6,0)</f>
        <v>SI</v>
      </c>
      <c r="L15" s="95" t="s">
        <v>2228</v>
      </c>
      <c r="M15" s="96" t="s">
        <v>2466</v>
      </c>
      <c r="N15" s="96" t="s">
        <v>2473</v>
      </c>
      <c r="O15" s="93" t="s">
        <v>2475</v>
      </c>
      <c r="P15" s="122"/>
      <c r="Q15" s="97" t="s">
        <v>2228</v>
      </c>
    </row>
    <row r="16" spans="1:18" s="98" customFormat="1" ht="18" x14ac:dyDescent="0.25">
      <c r="A16" s="93" t="str">
        <f>VLOOKUP(E16,'LISTADO ATM'!$A$2:$C$901,3,0)</f>
        <v>DISTRITO NACIONAL</v>
      </c>
      <c r="B16" s="105" t="s">
        <v>2505</v>
      </c>
      <c r="C16" s="94">
        <v>44274.320833333331</v>
      </c>
      <c r="D16" s="93" t="s">
        <v>2189</v>
      </c>
      <c r="E16" s="102">
        <v>915</v>
      </c>
      <c r="F16" s="93" t="str">
        <f>VLOOKUP(E16,VIP!$A$2:$O12049,2,0)</f>
        <v>DRBR24F</v>
      </c>
      <c r="G16" s="93" t="str">
        <f>VLOOKUP(E16,'LISTADO ATM'!$A$2:$B$900,2,0)</f>
        <v xml:space="preserve">ATM Multicentro La Sirena Aut. Duarte </v>
      </c>
      <c r="H16" s="93" t="str">
        <f>VLOOKUP(E16,VIP!$A$2:$O16970,7,FALSE)</f>
        <v>Si</v>
      </c>
      <c r="I16" s="93" t="str">
        <f>VLOOKUP(E16,VIP!$A$2:$O8935,8,FALSE)</f>
        <v>Si</v>
      </c>
      <c r="J16" s="93" t="str">
        <f>VLOOKUP(E16,VIP!$A$2:$O8885,8,FALSE)</f>
        <v>Si</v>
      </c>
      <c r="K16" s="93" t="str">
        <f>VLOOKUP(E16,VIP!$A$2:$O12459,6,0)</f>
        <v>SI</v>
      </c>
      <c r="L16" s="95" t="s">
        <v>2228</v>
      </c>
      <c r="M16" s="96" t="s">
        <v>2466</v>
      </c>
      <c r="N16" s="96" t="s">
        <v>2495</v>
      </c>
      <c r="O16" s="93" t="s">
        <v>2475</v>
      </c>
      <c r="P16" s="122"/>
      <c r="Q16" s="97" t="s">
        <v>2228</v>
      </c>
    </row>
    <row r="17" spans="1:17" s="98" customFormat="1" ht="18" x14ac:dyDescent="0.25">
      <c r="A17" s="93" t="str">
        <f>VLOOKUP(E17,'LISTADO ATM'!$A$2:$C$901,3,0)</f>
        <v>DISTRITO NACIONAL</v>
      </c>
      <c r="B17" s="105" t="s">
        <v>2509</v>
      </c>
      <c r="C17" s="94">
        <v>44274.439930555556</v>
      </c>
      <c r="D17" s="93" t="s">
        <v>2189</v>
      </c>
      <c r="E17" s="102">
        <v>640</v>
      </c>
      <c r="F17" s="93" t="str">
        <f>VLOOKUP(E17,VIP!$A$2:$O12049,2,0)</f>
        <v>DRBR640</v>
      </c>
      <c r="G17" s="93" t="str">
        <f>VLOOKUP(E17,'LISTADO ATM'!$A$2:$B$900,2,0)</f>
        <v xml:space="preserve">ATM Ministerio Obras Públicas </v>
      </c>
      <c r="H17" s="93" t="str">
        <f>VLOOKUP(E17,VIP!$A$2:$O16970,7,FALSE)</f>
        <v>Si</v>
      </c>
      <c r="I17" s="93" t="str">
        <f>VLOOKUP(E17,VIP!$A$2:$O8935,8,FALSE)</f>
        <v>Si</v>
      </c>
      <c r="J17" s="93" t="str">
        <f>VLOOKUP(E17,VIP!$A$2:$O8885,8,FALSE)</f>
        <v>Si</v>
      </c>
      <c r="K17" s="93" t="str">
        <f>VLOOKUP(E17,VIP!$A$2:$O12459,6,0)</f>
        <v>NO</v>
      </c>
      <c r="L17" s="95" t="s">
        <v>2228</v>
      </c>
      <c r="M17" s="96" t="s">
        <v>2466</v>
      </c>
      <c r="N17" s="96" t="s">
        <v>2495</v>
      </c>
      <c r="O17" s="93" t="s">
        <v>2475</v>
      </c>
      <c r="P17" s="122"/>
      <c r="Q17" s="97" t="s">
        <v>2228</v>
      </c>
    </row>
    <row r="18" spans="1:17" s="98" customFormat="1" ht="18" x14ac:dyDescent="0.25">
      <c r="A18" s="93" t="str">
        <f>VLOOKUP(E18,'LISTADO ATM'!$A$2:$C$901,3,0)</f>
        <v>DISTRITO NACIONAL</v>
      </c>
      <c r="B18" s="105" t="s">
        <v>2508</v>
      </c>
      <c r="C18" s="94">
        <v>44274.441446759258</v>
      </c>
      <c r="D18" s="93" t="s">
        <v>2189</v>
      </c>
      <c r="E18" s="102">
        <v>573</v>
      </c>
      <c r="F18" s="93" t="str">
        <f>VLOOKUP(E18,VIP!$A$2:$O12048,2,0)</f>
        <v>DRBR038</v>
      </c>
      <c r="G18" s="93" t="str">
        <f>VLOOKUP(E18,'LISTADO ATM'!$A$2:$B$900,2,0)</f>
        <v xml:space="preserve">ATM IDSS </v>
      </c>
      <c r="H18" s="93" t="str">
        <f>VLOOKUP(E18,VIP!$A$2:$O16969,7,FALSE)</f>
        <v>Si</v>
      </c>
      <c r="I18" s="93" t="str">
        <f>VLOOKUP(E18,VIP!$A$2:$O8934,8,FALSE)</f>
        <v>Si</v>
      </c>
      <c r="J18" s="93" t="str">
        <f>VLOOKUP(E18,VIP!$A$2:$O8884,8,FALSE)</f>
        <v>Si</v>
      </c>
      <c r="K18" s="93" t="str">
        <f>VLOOKUP(E18,VIP!$A$2:$O12458,6,0)</f>
        <v>NO</v>
      </c>
      <c r="L18" s="95" t="s">
        <v>2228</v>
      </c>
      <c r="M18" s="96" t="s">
        <v>2466</v>
      </c>
      <c r="N18" s="96" t="s">
        <v>2495</v>
      </c>
      <c r="O18" s="93" t="s">
        <v>2475</v>
      </c>
      <c r="P18" s="122"/>
      <c r="Q18" s="97" t="s">
        <v>2228</v>
      </c>
    </row>
    <row r="19" spans="1:17" s="98" customFormat="1" ht="18" x14ac:dyDescent="0.25">
      <c r="A19" s="93" t="str">
        <f>VLOOKUP(E19,'LISTADO ATM'!$A$2:$C$901,3,0)</f>
        <v>NORTE</v>
      </c>
      <c r="B19" s="105" t="s">
        <v>2507</v>
      </c>
      <c r="C19" s="94">
        <v>44274.474548611113</v>
      </c>
      <c r="D19" s="93" t="s">
        <v>2190</v>
      </c>
      <c r="E19" s="102">
        <v>285</v>
      </c>
      <c r="F19" s="93" t="str">
        <f>VLOOKUP(E19,VIP!$A$2:$O12045,2,0)</f>
        <v>DRBR285</v>
      </c>
      <c r="G19" s="93" t="str">
        <f>VLOOKUP(E19,'LISTADO ATM'!$A$2:$B$900,2,0)</f>
        <v xml:space="preserve">ATM Oficina Camino Real (Puerto Plata) </v>
      </c>
      <c r="H19" s="93" t="str">
        <f>VLOOKUP(E19,VIP!$A$2:$O16966,7,FALSE)</f>
        <v>Si</v>
      </c>
      <c r="I19" s="93" t="str">
        <f>VLOOKUP(E19,VIP!$A$2:$O8931,8,FALSE)</f>
        <v>Si</v>
      </c>
      <c r="J19" s="93" t="str">
        <f>VLOOKUP(E19,VIP!$A$2:$O8881,8,FALSE)</f>
        <v>Si</v>
      </c>
      <c r="K19" s="93" t="str">
        <f>VLOOKUP(E19,VIP!$A$2:$O12455,6,0)</f>
        <v>NO</v>
      </c>
      <c r="L19" s="95" t="s">
        <v>2254</v>
      </c>
      <c r="M19" s="96" t="s">
        <v>2466</v>
      </c>
      <c r="N19" s="96" t="s">
        <v>2473</v>
      </c>
      <c r="O19" s="93" t="s">
        <v>2506</v>
      </c>
      <c r="P19" s="122"/>
      <c r="Q19" s="97" t="s">
        <v>2254</v>
      </c>
    </row>
    <row r="20" spans="1:17" ht="18" x14ac:dyDescent="0.25">
      <c r="A20" s="93" t="str">
        <f>VLOOKUP(E20,'LISTADO ATM'!$A$2:$C$901,3,0)</f>
        <v>DISTRITO NACIONAL</v>
      </c>
      <c r="B20" s="105" t="s">
        <v>2516</v>
      </c>
      <c r="C20" s="94">
        <v>44274.538587962961</v>
      </c>
      <c r="D20" s="93" t="s">
        <v>2189</v>
      </c>
      <c r="E20" s="102">
        <v>244</v>
      </c>
      <c r="F20" s="93" t="str">
        <f>VLOOKUP(E20,VIP!$A$2:$O12080,2,0)</f>
        <v>DRBR244</v>
      </c>
      <c r="G20" s="93" t="str">
        <f>VLOOKUP(E20,'LISTADO ATM'!$A$2:$B$900,2,0)</f>
        <v xml:space="preserve">ATM Ministerio de Hacienda (antiguo Finanzas) </v>
      </c>
      <c r="H20" s="93" t="str">
        <f>VLOOKUP(E20,VIP!$A$2:$O17001,7,FALSE)</f>
        <v>Si</v>
      </c>
      <c r="I20" s="93" t="str">
        <f>VLOOKUP(E20,VIP!$A$2:$O8966,8,FALSE)</f>
        <v>Si</v>
      </c>
      <c r="J20" s="93" t="str">
        <f>VLOOKUP(E20,VIP!$A$2:$O8916,8,FALSE)</f>
        <v>Si</v>
      </c>
      <c r="K20" s="93" t="str">
        <f>VLOOKUP(E20,VIP!$A$2:$O12490,6,0)</f>
        <v>NO</v>
      </c>
      <c r="L20" s="95" t="s">
        <v>2228</v>
      </c>
      <c r="M20" s="96" t="s">
        <v>2466</v>
      </c>
      <c r="N20" s="96" t="s">
        <v>2495</v>
      </c>
      <c r="O20" s="93" t="s">
        <v>2475</v>
      </c>
      <c r="P20" s="122"/>
      <c r="Q20" s="97" t="s">
        <v>2228</v>
      </c>
    </row>
    <row r="21" spans="1:17" ht="18" x14ac:dyDescent="0.25">
      <c r="A21" s="93" t="str">
        <f>VLOOKUP(E21,'LISTADO ATM'!$A$2:$C$901,3,0)</f>
        <v>DISTRITO NACIONAL</v>
      </c>
      <c r="B21" s="105" t="s">
        <v>2515</v>
      </c>
      <c r="C21" s="94">
        <v>44274.556377314817</v>
      </c>
      <c r="D21" s="93" t="s">
        <v>2189</v>
      </c>
      <c r="E21" s="102">
        <v>821</v>
      </c>
      <c r="F21" s="93" t="str">
        <f>VLOOKUP(E21,VIP!$A$2:$O12077,2,0)</f>
        <v>DRBR821</v>
      </c>
      <c r="G21" s="93" t="str">
        <f>VLOOKUP(E21,'LISTADO ATM'!$A$2:$B$900,2,0)</f>
        <v xml:space="preserve">ATM S/M Bravo Churchill </v>
      </c>
      <c r="H21" s="93" t="str">
        <f>VLOOKUP(E21,VIP!$A$2:$O16998,7,FALSE)</f>
        <v>Si</v>
      </c>
      <c r="I21" s="93" t="str">
        <f>VLOOKUP(E21,VIP!$A$2:$O8963,8,FALSE)</f>
        <v>No</v>
      </c>
      <c r="J21" s="93" t="str">
        <f>VLOOKUP(E21,VIP!$A$2:$O8913,8,FALSE)</f>
        <v>No</v>
      </c>
      <c r="K21" s="93" t="str">
        <f>VLOOKUP(E21,VIP!$A$2:$O12487,6,0)</f>
        <v>SI</v>
      </c>
      <c r="L21" s="95" t="s">
        <v>2228</v>
      </c>
      <c r="M21" s="96" t="s">
        <v>2466</v>
      </c>
      <c r="N21" s="96" t="s">
        <v>2495</v>
      </c>
      <c r="O21" s="93" t="s">
        <v>2475</v>
      </c>
      <c r="P21" s="122"/>
      <c r="Q21" s="97" t="s">
        <v>2228</v>
      </c>
    </row>
    <row r="22" spans="1:17" ht="18" x14ac:dyDescent="0.25">
      <c r="A22" s="93" t="str">
        <f>VLOOKUP(E22,'LISTADO ATM'!$A$2:$C$901,3,0)</f>
        <v>NORTE</v>
      </c>
      <c r="B22" s="105" t="s">
        <v>2514</v>
      </c>
      <c r="C22" s="94">
        <v>44274.570752314816</v>
      </c>
      <c r="D22" s="93" t="s">
        <v>2190</v>
      </c>
      <c r="E22" s="102">
        <v>40</v>
      </c>
      <c r="F22" s="93" t="str">
        <f>VLOOKUP(E22,VIP!$A$2:$O12075,2,0)</f>
        <v>DRBR040</v>
      </c>
      <c r="G22" s="93" t="str">
        <f>VLOOKUP(E22,'LISTADO ATM'!$A$2:$B$900,2,0)</f>
        <v xml:space="preserve">ATM Oficina El Puñal </v>
      </c>
      <c r="H22" s="93" t="str">
        <f>VLOOKUP(E22,VIP!$A$2:$O16996,7,FALSE)</f>
        <v>Si</v>
      </c>
      <c r="I22" s="93" t="str">
        <f>VLOOKUP(E22,VIP!$A$2:$O8961,8,FALSE)</f>
        <v>Si</v>
      </c>
      <c r="J22" s="93" t="str">
        <f>VLOOKUP(E22,VIP!$A$2:$O8911,8,FALSE)</f>
        <v>Si</v>
      </c>
      <c r="K22" s="93" t="str">
        <f>VLOOKUP(E22,VIP!$A$2:$O12485,6,0)</f>
        <v>NO</v>
      </c>
      <c r="L22" s="95" t="s">
        <v>2228</v>
      </c>
      <c r="M22" s="96" t="s">
        <v>2466</v>
      </c>
      <c r="N22" s="96" t="s">
        <v>2473</v>
      </c>
      <c r="O22" s="93" t="s">
        <v>2506</v>
      </c>
      <c r="P22" s="122"/>
      <c r="Q22" s="97" t="s">
        <v>2228</v>
      </c>
    </row>
    <row r="23" spans="1:17" ht="18" x14ac:dyDescent="0.25">
      <c r="A23" s="93" t="str">
        <f>VLOOKUP(E23,'LISTADO ATM'!$A$2:$C$901,3,0)</f>
        <v>DISTRITO NACIONAL</v>
      </c>
      <c r="B23" s="105" t="s">
        <v>2513</v>
      </c>
      <c r="C23" s="94">
        <v>44274.584756944445</v>
      </c>
      <c r="D23" s="93" t="s">
        <v>2189</v>
      </c>
      <c r="E23" s="102">
        <v>212</v>
      </c>
      <c r="F23" s="93" t="str">
        <f>VLOOKUP(E23,VIP!$A$2:$O12072,2,0)</f>
        <v>DRBR212</v>
      </c>
      <c r="G23" s="93" t="str">
        <f>VLOOKUP(E23,'LISTADO ATM'!$A$2:$B$900,2,0)</f>
        <v>ATM Universidad Nacional Evangélica (Santo Domingo)</v>
      </c>
      <c r="H23" s="93" t="str">
        <f>VLOOKUP(E23,VIP!$A$2:$O16993,7,FALSE)</f>
        <v>Si</v>
      </c>
      <c r="I23" s="93" t="str">
        <f>VLOOKUP(E23,VIP!$A$2:$O8958,8,FALSE)</f>
        <v>No</v>
      </c>
      <c r="J23" s="93" t="str">
        <f>VLOOKUP(E23,VIP!$A$2:$O8908,8,FALSE)</f>
        <v>No</v>
      </c>
      <c r="K23" s="93" t="str">
        <f>VLOOKUP(E23,VIP!$A$2:$O12482,6,0)</f>
        <v>NO</v>
      </c>
      <c r="L23" s="95" t="s">
        <v>2489</v>
      </c>
      <c r="M23" s="96" t="s">
        <v>2466</v>
      </c>
      <c r="N23" s="96" t="s">
        <v>2519</v>
      </c>
      <c r="O23" s="93" t="s">
        <v>2475</v>
      </c>
      <c r="P23" s="122"/>
      <c r="Q23" s="97" t="s">
        <v>2489</v>
      </c>
    </row>
    <row r="24" spans="1:17" ht="18" x14ac:dyDescent="0.25">
      <c r="A24" s="93" t="str">
        <f>VLOOKUP(E24,'LISTADO ATM'!$A$2:$C$901,3,0)</f>
        <v>DISTRITO NACIONAL</v>
      </c>
      <c r="B24" s="105" t="s">
        <v>2512</v>
      </c>
      <c r="C24" s="94">
        <v>44274.592141203706</v>
      </c>
      <c r="D24" s="93" t="s">
        <v>2469</v>
      </c>
      <c r="E24" s="102">
        <v>787</v>
      </c>
      <c r="F24" s="93" t="str">
        <f>VLOOKUP(E24,VIP!$A$2:$O12068,2,0)</f>
        <v>DRBR278</v>
      </c>
      <c r="G24" s="93" t="str">
        <f>VLOOKUP(E24,'LISTADO ATM'!$A$2:$B$900,2,0)</f>
        <v xml:space="preserve">ATM Cafetería CTB II </v>
      </c>
      <c r="H24" s="93" t="str">
        <f>VLOOKUP(E24,VIP!$A$2:$O16989,7,FALSE)</f>
        <v>Si</v>
      </c>
      <c r="I24" s="93" t="str">
        <f>VLOOKUP(E24,VIP!$A$2:$O8954,8,FALSE)</f>
        <v>Si</v>
      </c>
      <c r="J24" s="93" t="str">
        <f>VLOOKUP(E24,VIP!$A$2:$O8904,8,FALSE)</f>
        <v>Si</v>
      </c>
      <c r="K24" s="93" t="str">
        <f>VLOOKUP(E24,VIP!$A$2:$O12478,6,0)</f>
        <v>NO</v>
      </c>
      <c r="L24" s="95" t="s">
        <v>2459</v>
      </c>
      <c r="M24" s="96" t="s">
        <v>2466</v>
      </c>
      <c r="N24" s="96" t="s">
        <v>2473</v>
      </c>
      <c r="O24" s="93" t="s">
        <v>2474</v>
      </c>
      <c r="P24" s="122"/>
      <c r="Q24" s="97" t="s">
        <v>2459</v>
      </c>
    </row>
    <row r="25" spans="1:17" ht="18" x14ac:dyDescent="0.25">
      <c r="A25" s="93" t="str">
        <f>VLOOKUP(E25,'LISTADO ATM'!$A$2:$C$901,3,0)</f>
        <v>DISTRITO NACIONAL</v>
      </c>
      <c r="B25" s="105" t="s">
        <v>2511</v>
      </c>
      <c r="C25" s="94">
        <v>44274.601273148146</v>
      </c>
      <c r="D25" s="93" t="s">
        <v>2469</v>
      </c>
      <c r="E25" s="102">
        <v>938</v>
      </c>
      <c r="F25" s="93" t="str">
        <f>VLOOKUP(E25,VIP!$A$2:$O12065,2,0)</f>
        <v>DRBR938</v>
      </c>
      <c r="G25" s="93" t="str">
        <f>VLOOKUP(E25,'LISTADO ATM'!$A$2:$B$900,2,0)</f>
        <v xml:space="preserve">ATM Autobanco Oficina Filadelfia Plaza </v>
      </c>
      <c r="H25" s="93" t="str">
        <f>VLOOKUP(E25,VIP!$A$2:$O16986,7,FALSE)</f>
        <v>Si</v>
      </c>
      <c r="I25" s="93" t="str">
        <f>VLOOKUP(E25,VIP!$A$2:$O8951,8,FALSE)</f>
        <v>Si</v>
      </c>
      <c r="J25" s="93" t="str">
        <f>VLOOKUP(E25,VIP!$A$2:$O8901,8,FALSE)</f>
        <v>Si</v>
      </c>
      <c r="K25" s="93" t="str">
        <f>VLOOKUP(E25,VIP!$A$2:$O12475,6,0)</f>
        <v>NO</v>
      </c>
      <c r="L25" s="95" t="s">
        <v>2459</v>
      </c>
      <c r="M25" s="96" t="s">
        <v>2466</v>
      </c>
      <c r="N25" s="96" t="s">
        <v>2473</v>
      </c>
      <c r="O25" s="93" t="s">
        <v>2474</v>
      </c>
      <c r="P25" s="122"/>
      <c r="Q25" s="97" t="s">
        <v>2459</v>
      </c>
    </row>
    <row r="26" spans="1:17" ht="18" x14ac:dyDescent="0.25">
      <c r="A26" s="93" t="str">
        <f>VLOOKUP(E26,'LISTADO ATM'!$A$2:$C$901,3,0)</f>
        <v>DISTRITO NACIONAL</v>
      </c>
      <c r="B26" s="105" t="s">
        <v>2510</v>
      </c>
      <c r="C26" s="94">
        <v>44274.606759259259</v>
      </c>
      <c r="D26" s="93" t="s">
        <v>2189</v>
      </c>
      <c r="E26" s="102">
        <v>499</v>
      </c>
      <c r="F26" s="93" t="str">
        <f>VLOOKUP(E26,VIP!$A$2:$O12064,2,0)</f>
        <v>DRBR499</v>
      </c>
      <c r="G26" s="93" t="str">
        <f>VLOOKUP(E26,'LISTADO ATM'!$A$2:$B$900,2,0)</f>
        <v xml:space="preserve">ATM Estación Sunix Tiradentes </v>
      </c>
      <c r="H26" s="93" t="str">
        <f>VLOOKUP(E26,VIP!$A$2:$O16985,7,FALSE)</f>
        <v>Si</v>
      </c>
      <c r="I26" s="93" t="str">
        <f>VLOOKUP(E26,VIP!$A$2:$O8950,8,FALSE)</f>
        <v>Si</v>
      </c>
      <c r="J26" s="93" t="str">
        <f>VLOOKUP(E26,VIP!$A$2:$O8900,8,FALSE)</f>
        <v>Si</v>
      </c>
      <c r="K26" s="93" t="str">
        <f>VLOOKUP(E26,VIP!$A$2:$O12474,6,0)</f>
        <v>NO</v>
      </c>
      <c r="L26" s="95" t="s">
        <v>2228</v>
      </c>
      <c r="M26" s="96" t="s">
        <v>2466</v>
      </c>
      <c r="N26" s="96" t="s">
        <v>2495</v>
      </c>
      <c r="O26" s="93" t="s">
        <v>2475</v>
      </c>
      <c r="P26" s="122"/>
      <c r="Q26" s="97" t="s">
        <v>2228</v>
      </c>
    </row>
    <row r="27" spans="1:17" ht="18" x14ac:dyDescent="0.25">
      <c r="A27" s="93" t="str">
        <f>VLOOKUP(E27,'LISTADO ATM'!$A$2:$C$901,3,0)</f>
        <v>DISTRITO NACIONAL</v>
      </c>
      <c r="B27" s="105" t="s">
        <v>2518</v>
      </c>
      <c r="C27" s="94">
        <v>44274.614340277774</v>
      </c>
      <c r="D27" s="93" t="s">
        <v>2189</v>
      </c>
      <c r="E27" s="102">
        <v>943</v>
      </c>
      <c r="F27" s="93" t="str">
        <f>VLOOKUP(E27,VIP!$A$2:$O12060,2,0)</f>
        <v>DRBR16K</v>
      </c>
      <c r="G27" s="93" t="str">
        <f>VLOOKUP(E27,'LISTADO ATM'!$A$2:$B$900,2,0)</f>
        <v xml:space="preserve">ATM Oficina Tránsito Terreste </v>
      </c>
      <c r="H27" s="93" t="str">
        <f>VLOOKUP(E27,VIP!$A$2:$O16981,7,FALSE)</f>
        <v>Si</v>
      </c>
      <c r="I27" s="93" t="str">
        <f>VLOOKUP(E27,VIP!$A$2:$O8946,8,FALSE)</f>
        <v>Si</v>
      </c>
      <c r="J27" s="93" t="str">
        <f>VLOOKUP(E27,VIP!$A$2:$O8896,8,FALSE)</f>
        <v>Si</v>
      </c>
      <c r="K27" s="93" t="str">
        <f>VLOOKUP(E27,VIP!$A$2:$O12470,6,0)</f>
        <v>NO</v>
      </c>
      <c r="L27" s="95" t="s">
        <v>2228</v>
      </c>
      <c r="M27" s="96" t="s">
        <v>2466</v>
      </c>
      <c r="N27" s="96" t="s">
        <v>2495</v>
      </c>
      <c r="O27" s="93" t="s">
        <v>2475</v>
      </c>
      <c r="P27" s="122"/>
      <c r="Q27" s="97" t="s">
        <v>2228</v>
      </c>
    </row>
    <row r="28" spans="1:17" ht="18" x14ac:dyDescent="0.25">
      <c r="A28" s="93" t="str">
        <f>VLOOKUP(E28,'LISTADO ATM'!$A$2:$C$901,3,0)</f>
        <v>DISTRITO NACIONAL</v>
      </c>
      <c r="B28" s="105" t="s">
        <v>2517</v>
      </c>
      <c r="C28" s="94">
        <v>44274.616759259261</v>
      </c>
      <c r="D28" s="93" t="s">
        <v>2469</v>
      </c>
      <c r="E28" s="102">
        <v>686</v>
      </c>
      <c r="F28" s="93" t="str">
        <f>VLOOKUP(E28,VIP!$A$2:$O12058,2,0)</f>
        <v>DRBR686</v>
      </c>
      <c r="G28" s="93" t="str">
        <f>VLOOKUP(E28,'LISTADO ATM'!$A$2:$B$900,2,0)</f>
        <v>ATM Autoservicio Oficina Máximo Gómez</v>
      </c>
      <c r="H28" s="93" t="str">
        <f>VLOOKUP(E28,VIP!$A$2:$O16979,7,FALSE)</f>
        <v>Si</v>
      </c>
      <c r="I28" s="93" t="str">
        <f>VLOOKUP(E28,VIP!$A$2:$O8944,8,FALSE)</f>
        <v>Si</v>
      </c>
      <c r="J28" s="93" t="str">
        <f>VLOOKUP(E28,VIP!$A$2:$O8894,8,FALSE)</f>
        <v>Si</v>
      </c>
      <c r="K28" s="93" t="str">
        <f>VLOOKUP(E28,VIP!$A$2:$O12468,6,0)</f>
        <v>NO</v>
      </c>
      <c r="L28" s="95" t="s">
        <v>2502</v>
      </c>
      <c r="M28" s="96" t="s">
        <v>2466</v>
      </c>
      <c r="N28" s="96" t="s">
        <v>2473</v>
      </c>
      <c r="O28" s="93" t="s">
        <v>2474</v>
      </c>
      <c r="P28" s="122"/>
      <c r="Q28" s="97" t="s">
        <v>2502</v>
      </c>
    </row>
    <row r="29" spans="1:17" ht="18" x14ac:dyDescent="0.25">
      <c r="A29" s="93" t="str">
        <f>VLOOKUP(E29,'LISTADO ATM'!$A$2:$C$901,3,0)</f>
        <v>ESTE</v>
      </c>
      <c r="B29" s="105" t="s">
        <v>2548</v>
      </c>
      <c r="C29" s="94">
        <v>44274.660775462966</v>
      </c>
      <c r="D29" s="93" t="s">
        <v>2469</v>
      </c>
      <c r="E29" s="102">
        <v>399</v>
      </c>
      <c r="F29" s="93" t="str">
        <f>VLOOKUP(E29,VIP!$A$2:$O12037,2,0)</f>
        <v>DRBR399</v>
      </c>
      <c r="G29" s="93" t="str">
        <f>VLOOKUP(E29,'LISTADO ATM'!$A$2:$B$900,2,0)</f>
        <v xml:space="preserve">ATM Oficina La Romana II </v>
      </c>
      <c r="H29" s="93" t="str">
        <f>VLOOKUP(E29,VIP!$A$2:$O16958,7,FALSE)</f>
        <v>Si</v>
      </c>
      <c r="I29" s="93" t="str">
        <f>VLOOKUP(E29,VIP!$A$2:$O8923,8,FALSE)</f>
        <v>Si</v>
      </c>
      <c r="J29" s="93" t="str">
        <f>VLOOKUP(E29,VIP!$A$2:$O8873,8,FALSE)</f>
        <v>Si</v>
      </c>
      <c r="K29" s="93" t="str">
        <f>VLOOKUP(E29,VIP!$A$2:$O12447,6,0)</f>
        <v>NO</v>
      </c>
      <c r="L29" s="95" t="s">
        <v>2428</v>
      </c>
      <c r="M29" s="96" t="s">
        <v>2466</v>
      </c>
      <c r="N29" s="96" t="s">
        <v>2473</v>
      </c>
      <c r="O29" s="93" t="s">
        <v>2474</v>
      </c>
      <c r="P29" s="122"/>
      <c r="Q29" s="97" t="s">
        <v>2428</v>
      </c>
    </row>
    <row r="30" spans="1:17" ht="18" x14ac:dyDescent="0.25">
      <c r="A30" s="93" t="str">
        <f>VLOOKUP(E30,'LISTADO ATM'!$A$2:$C$901,3,0)</f>
        <v>DISTRITO NACIONAL</v>
      </c>
      <c r="B30" s="105" t="s">
        <v>2547</v>
      </c>
      <c r="C30" s="94">
        <v>44274.665879629632</v>
      </c>
      <c r="D30" s="93" t="s">
        <v>2469</v>
      </c>
      <c r="E30" s="102">
        <v>578</v>
      </c>
      <c r="F30" s="93" t="str">
        <f>VLOOKUP(E30,VIP!$A$2:$O12036,2,0)</f>
        <v>DRBR324</v>
      </c>
      <c r="G30" s="93" t="str">
        <f>VLOOKUP(E30,'LISTADO ATM'!$A$2:$B$900,2,0)</f>
        <v xml:space="preserve">ATM Procuraduría General de la República </v>
      </c>
      <c r="H30" s="93" t="str">
        <f>VLOOKUP(E30,VIP!$A$2:$O16957,7,FALSE)</f>
        <v>Si</v>
      </c>
      <c r="I30" s="93" t="str">
        <f>VLOOKUP(E30,VIP!$A$2:$O8922,8,FALSE)</f>
        <v>No</v>
      </c>
      <c r="J30" s="93" t="str">
        <f>VLOOKUP(E30,VIP!$A$2:$O8872,8,FALSE)</f>
        <v>No</v>
      </c>
      <c r="K30" s="93" t="str">
        <f>VLOOKUP(E30,VIP!$A$2:$O12446,6,0)</f>
        <v>NO</v>
      </c>
      <c r="L30" s="95" t="s">
        <v>2459</v>
      </c>
      <c r="M30" s="96" t="s">
        <v>2466</v>
      </c>
      <c r="N30" s="96" t="s">
        <v>2473</v>
      </c>
      <c r="O30" s="93" t="s">
        <v>2474</v>
      </c>
      <c r="P30" s="122"/>
      <c r="Q30" s="97" t="s">
        <v>2459</v>
      </c>
    </row>
    <row r="31" spans="1:17" ht="18" x14ac:dyDescent="0.25">
      <c r="A31" s="93" t="str">
        <f>VLOOKUP(E31,'LISTADO ATM'!$A$2:$C$901,3,0)</f>
        <v>SUR</v>
      </c>
      <c r="B31" s="105" t="s">
        <v>2546</v>
      </c>
      <c r="C31" s="94">
        <v>44274.666979166665</v>
      </c>
      <c r="D31" s="93" t="s">
        <v>2189</v>
      </c>
      <c r="E31" s="102">
        <v>677</v>
      </c>
      <c r="F31" s="93" t="str">
        <f>VLOOKUP(E31,VIP!$A$2:$O12035,2,0)</f>
        <v>DRBR677</v>
      </c>
      <c r="G31" s="93" t="str">
        <f>VLOOKUP(E31,'LISTADO ATM'!$A$2:$B$900,2,0)</f>
        <v>ATM PBG Villa Jaragua</v>
      </c>
      <c r="H31" s="93" t="str">
        <f>VLOOKUP(E31,VIP!$A$2:$O16956,7,FALSE)</f>
        <v>Si</v>
      </c>
      <c r="I31" s="93" t="str">
        <f>VLOOKUP(E31,VIP!$A$2:$O8921,8,FALSE)</f>
        <v>Si</v>
      </c>
      <c r="J31" s="93" t="str">
        <f>VLOOKUP(E31,VIP!$A$2:$O8871,8,FALSE)</f>
        <v>Si</v>
      </c>
      <c r="K31" s="93" t="str">
        <f>VLOOKUP(E31,VIP!$A$2:$O12445,6,0)</f>
        <v>SI</v>
      </c>
      <c r="L31" s="95" t="s">
        <v>2489</v>
      </c>
      <c r="M31" s="96" t="s">
        <v>2466</v>
      </c>
      <c r="N31" s="96" t="s">
        <v>2495</v>
      </c>
      <c r="O31" s="93" t="s">
        <v>2475</v>
      </c>
      <c r="P31" s="122"/>
      <c r="Q31" s="97" t="s">
        <v>2489</v>
      </c>
    </row>
    <row r="32" spans="1:17" ht="18" x14ac:dyDescent="0.25">
      <c r="A32" s="93" t="str">
        <f>VLOOKUP(E32,'LISTADO ATM'!$A$2:$C$901,3,0)</f>
        <v>DISTRITO NACIONAL</v>
      </c>
      <c r="B32" s="105" t="s">
        <v>2545</v>
      </c>
      <c r="C32" s="94">
        <v>44274.669583333336</v>
      </c>
      <c r="D32" s="93" t="s">
        <v>2189</v>
      </c>
      <c r="E32" s="102">
        <v>622</v>
      </c>
      <c r="F32" s="93" t="str">
        <f>VLOOKUP(E32,VIP!$A$2:$O12033,2,0)</f>
        <v>DRBR622</v>
      </c>
      <c r="G32" s="93" t="str">
        <f>VLOOKUP(E32,'LISTADO ATM'!$A$2:$B$900,2,0)</f>
        <v xml:space="preserve">ATM Ayuntamiento D.N. </v>
      </c>
      <c r="H32" s="93" t="str">
        <f>VLOOKUP(E32,VIP!$A$2:$O16954,7,FALSE)</f>
        <v>Si</v>
      </c>
      <c r="I32" s="93" t="str">
        <f>VLOOKUP(E32,VIP!$A$2:$O8919,8,FALSE)</f>
        <v>Si</v>
      </c>
      <c r="J32" s="93" t="str">
        <f>VLOOKUP(E32,VIP!$A$2:$O8869,8,FALSE)</f>
        <v>Si</v>
      </c>
      <c r="K32" s="93" t="str">
        <f>VLOOKUP(E32,VIP!$A$2:$O12443,6,0)</f>
        <v>NO</v>
      </c>
      <c r="L32" s="95" t="s">
        <v>2489</v>
      </c>
      <c r="M32" s="96" t="s">
        <v>2466</v>
      </c>
      <c r="N32" s="96" t="s">
        <v>2495</v>
      </c>
      <c r="O32" s="93" t="s">
        <v>2475</v>
      </c>
      <c r="P32" s="122"/>
      <c r="Q32" s="97" t="s">
        <v>2489</v>
      </c>
    </row>
    <row r="33" spans="1:17" ht="18" x14ac:dyDescent="0.25">
      <c r="A33" s="93" t="str">
        <f>VLOOKUP(E33,'LISTADO ATM'!$A$2:$C$901,3,0)</f>
        <v>ESTE</v>
      </c>
      <c r="B33" s="105" t="s">
        <v>2544</v>
      </c>
      <c r="C33" s="94">
        <v>44274.688634259262</v>
      </c>
      <c r="D33" s="93" t="s">
        <v>2496</v>
      </c>
      <c r="E33" s="102">
        <v>838</v>
      </c>
      <c r="F33" s="93" t="str">
        <f>VLOOKUP(E33,VIP!$A$2:$O12032,2,0)</f>
        <v>DRBR838</v>
      </c>
      <c r="G33" s="93" t="str">
        <f>VLOOKUP(E33,'LISTADO ATM'!$A$2:$B$900,2,0)</f>
        <v xml:space="preserve">ATM UNP Consuelo </v>
      </c>
      <c r="H33" s="93" t="str">
        <f>VLOOKUP(E33,VIP!$A$2:$O16953,7,FALSE)</f>
        <v>Si</v>
      </c>
      <c r="I33" s="93" t="str">
        <f>VLOOKUP(E33,VIP!$A$2:$O8918,8,FALSE)</f>
        <v>Si</v>
      </c>
      <c r="J33" s="93" t="str">
        <f>VLOOKUP(E33,VIP!$A$2:$O8868,8,FALSE)</f>
        <v>Si</v>
      </c>
      <c r="K33" s="93" t="str">
        <f>VLOOKUP(E33,VIP!$A$2:$O12442,6,0)</f>
        <v>NO</v>
      </c>
      <c r="L33" s="95" t="s">
        <v>2428</v>
      </c>
      <c r="M33" s="96" t="s">
        <v>2466</v>
      </c>
      <c r="N33" s="96" t="s">
        <v>2473</v>
      </c>
      <c r="O33" s="93" t="s">
        <v>2497</v>
      </c>
      <c r="P33" s="122"/>
      <c r="Q33" s="97" t="s">
        <v>2428</v>
      </c>
    </row>
    <row r="34" spans="1:17" ht="18" x14ac:dyDescent="0.25">
      <c r="A34" s="93" t="str">
        <f>VLOOKUP(E34,'LISTADO ATM'!$A$2:$C$901,3,0)</f>
        <v>DISTRITO NACIONAL</v>
      </c>
      <c r="B34" s="105" t="s">
        <v>2543</v>
      </c>
      <c r="C34" s="94">
        <v>44274.693136574075</v>
      </c>
      <c r="D34" s="93" t="s">
        <v>2469</v>
      </c>
      <c r="E34" s="102">
        <v>13</v>
      </c>
      <c r="F34" s="93" t="str">
        <f>VLOOKUP(E34,VIP!$A$2:$O12031,2,0)</f>
        <v>DRBR013</v>
      </c>
      <c r="G34" s="93" t="str">
        <f>VLOOKUP(E34,'LISTADO ATM'!$A$2:$B$900,2,0)</f>
        <v xml:space="preserve">ATM CDEEE </v>
      </c>
      <c r="H34" s="93" t="str">
        <f>VLOOKUP(E34,VIP!$A$2:$O16952,7,FALSE)</f>
        <v>Si</v>
      </c>
      <c r="I34" s="93" t="str">
        <f>VLOOKUP(E34,VIP!$A$2:$O8917,8,FALSE)</f>
        <v>Si</v>
      </c>
      <c r="J34" s="93" t="str">
        <f>VLOOKUP(E34,VIP!$A$2:$O8867,8,FALSE)</f>
        <v>Si</v>
      </c>
      <c r="K34" s="93" t="str">
        <f>VLOOKUP(E34,VIP!$A$2:$O12441,6,0)</f>
        <v>NO</v>
      </c>
      <c r="L34" s="95" t="s">
        <v>2459</v>
      </c>
      <c r="M34" s="96" t="s">
        <v>2466</v>
      </c>
      <c r="N34" s="96" t="s">
        <v>2473</v>
      </c>
      <c r="O34" s="93" t="s">
        <v>2474</v>
      </c>
      <c r="P34" s="122"/>
      <c r="Q34" s="97" t="s">
        <v>2459</v>
      </c>
    </row>
    <row r="35" spans="1:17" ht="18" x14ac:dyDescent="0.25">
      <c r="A35" s="93" t="str">
        <f>VLOOKUP(E35,'LISTADO ATM'!$A$2:$C$901,3,0)</f>
        <v>SUR</v>
      </c>
      <c r="B35" s="105" t="s">
        <v>2542</v>
      </c>
      <c r="C35" s="94">
        <v>44274.696053240739</v>
      </c>
      <c r="D35" s="93" t="s">
        <v>2496</v>
      </c>
      <c r="E35" s="102">
        <v>781</v>
      </c>
      <c r="F35" s="93" t="str">
        <f>VLOOKUP(E35,VIP!$A$2:$O12030,2,0)</f>
        <v>DRBR186</v>
      </c>
      <c r="G35" s="93" t="str">
        <f>VLOOKUP(E35,'LISTADO ATM'!$A$2:$B$900,2,0)</f>
        <v xml:space="preserve">ATM Estación Isla Barahona </v>
      </c>
      <c r="H35" s="93" t="str">
        <f>VLOOKUP(E35,VIP!$A$2:$O16951,7,FALSE)</f>
        <v>Si</v>
      </c>
      <c r="I35" s="93" t="str">
        <f>VLOOKUP(E35,VIP!$A$2:$O8916,8,FALSE)</f>
        <v>Si</v>
      </c>
      <c r="J35" s="93" t="str">
        <f>VLOOKUP(E35,VIP!$A$2:$O8866,8,FALSE)</f>
        <v>Si</v>
      </c>
      <c r="K35" s="93" t="str">
        <f>VLOOKUP(E35,VIP!$A$2:$O12440,6,0)</f>
        <v>NO</v>
      </c>
      <c r="L35" s="95" t="s">
        <v>2428</v>
      </c>
      <c r="M35" s="96" t="s">
        <v>2466</v>
      </c>
      <c r="N35" s="96" t="s">
        <v>2473</v>
      </c>
      <c r="O35" s="93" t="s">
        <v>2497</v>
      </c>
      <c r="P35" s="122"/>
      <c r="Q35" s="97" t="s">
        <v>2428</v>
      </c>
    </row>
    <row r="36" spans="1:17" ht="18" x14ac:dyDescent="0.25">
      <c r="A36" s="93" t="str">
        <f>VLOOKUP(E36,'LISTADO ATM'!$A$2:$C$901,3,0)</f>
        <v>SUR</v>
      </c>
      <c r="B36" s="105" t="s">
        <v>2541</v>
      </c>
      <c r="C36" s="94">
        <v>44274.701689814814</v>
      </c>
      <c r="D36" s="93" t="s">
        <v>2496</v>
      </c>
      <c r="E36" s="102">
        <v>182</v>
      </c>
      <c r="F36" s="93" t="str">
        <f>VLOOKUP(E36,VIP!$A$2:$O12029,2,0)</f>
        <v>DRBR182</v>
      </c>
      <c r="G36" s="93" t="str">
        <f>VLOOKUP(E36,'LISTADO ATM'!$A$2:$B$900,2,0)</f>
        <v xml:space="preserve">ATM Barahona Comb </v>
      </c>
      <c r="H36" s="93" t="str">
        <f>VLOOKUP(E36,VIP!$A$2:$O16950,7,FALSE)</f>
        <v>Si</v>
      </c>
      <c r="I36" s="93" t="str">
        <f>VLOOKUP(E36,VIP!$A$2:$O8915,8,FALSE)</f>
        <v>Si</v>
      </c>
      <c r="J36" s="93" t="str">
        <f>VLOOKUP(E36,VIP!$A$2:$O8865,8,FALSE)</f>
        <v>Si</v>
      </c>
      <c r="K36" s="93" t="str">
        <f>VLOOKUP(E36,VIP!$A$2:$O12439,6,0)</f>
        <v>NO</v>
      </c>
      <c r="L36" s="95" t="s">
        <v>2428</v>
      </c>
      <c r="M36" s="96" t="s">
        <v>2466</v>
      </c>
      <c r="N36" s="96" t="s">
        <v>2473</v>
      </c>
      <c r="O36" s="93" t="s">
        <v>2497</v>
      </c>
      <c r="P36" s="122"/>
      <c r="Q36" s="97" t="s">
        <v>2428</v>
      </c>
    </row>
    <row r="37" spans="1:17" ht="18" x14ac:dyDescent="0.25">
      <c r="A37" s="93" t="str">
        <f>VLOOKUP(E37,'LISTADO ATM'!$A$2:$C$901,3,0)</f>
        <v>DISTRITO NACIONAL</v>
      </c>
      <c r="B37" s="105" t="s">
        <v>2540</v>
      </c>
      <c r="C37" s="94">
        <v>44274.711493055554</v>
      </c>
      <c r="D37" s="93" t="s">
        <v>2189</v>
      </c>
      <c r="E37" s="102">
        <v>160</v>
      </c>
      <c r="F37" s="93" t="str">
        <f>VLOOKUP(E37,VIP!$A$2:$O12028,2,0)</f>
        <v>DRBR160</v>
      </c>
      <c r="G37" s="93" t="str">
        <f>VLOOKUP(E37,'LISTADO ATM'!$A$2:$B$900,2,0)</f>
        <v xml:space="preserve">ATM Oficina Herrera </v>
      </c>
      <c r="H37" s="93" t="str">
        <f>VLOOKUP(E37,VIP!$A$2:$O16949,7,FALSE)</f>
        <v>Si</v>
      </c>
      <c r="I37" s="93" t="str">
        <f>VLOOKUP(E37,VIP!$A$2:$O8914,8,FALSE)</f>
        <v>Si</v>
      </c>
      <c r="J37" s="93" t="str">
        <f>VLOOKUP(E37,VIP!$A$2:$O8864,8,FALSE)</f>
        <v>Si</v>
      </c>
      <c r="K37" s="93" t="str">
        <f>VLOOKUP(E37,VIP!$A$2:$O12438,6,0)</f>
        <v>NO</v>
      </c>
      <c r="L37" s="95" t="s">
        <v>2228</v>
      </c>
      <c r="M37" s="96" t="s">
        <v>2466</v>
      </c>
      <c r="N37" s="96" t="s">
        <v>2473</v>
      </c>
      <c r="O37" s="93" t="s">
        <v>2475</v>
      </c>
      <c r="P37" s="122"/>
      <c r="Q37" s="97" t="s">
        <v>2228</v>
      </c>
    </row>
    <row r="38" spans="1:17" ht="18" x14ac:dyDescent="0.25">
      <c r="A38" s="93" t="str">
        <f>VLOOKUP(E38,'LISTADO ATM'!$A$2:$C$901,3,0)</f>
        <v>ESTE</v>
      </c>
      <c r="B38" s="105" t="s">
        <v>2539</v>
      </c>
      <c r="C38" s="94">
        <v>44274.716805555552</v>
      </c>
      <c r="D38" s="93" t="s">
        <v>2189</v>
      </c>
      <c r="E38" s="102">
        <v>385</v>
      </c>
      <c r="F38" s="93" t="str">
        <f>VLOOKUP(E38,VIP!$A$2:$O12026,2,0)</f>
        <v>DRBR385</v>
      </c>
      <c r="G38" s="93" t="str">
        <f>VLOOKUP(E38,'LISTADO ATM'!$A$2:$B$900,2,0)</f>
        <v xml:space="preserve">ATM Plaza Verón I </v>
      </c>
      <c r="H38" s="93" t="str">
        <f>VLOOKUP(E38,VIP!$A$2:$O16947,7,FALSE)</f>
        <v>Si</v>
      </c>
      <c r="I38" s="93" t="str">
        <f>VLOOKUP(E38,VIP!$A$2:$O8912,8,FALSE)</f>
        <v>Si</v>
      </c>
      <c r="J38" s="93" t="str">
        <f>VLOOKUP(E38,VIP!$A$2:$O8862,8,FALSE)</f>
        <v>Si</v>
      </c>
      <c r="K38" s="93" t="str">
        <f>VLOOKUP(E38,VIP!$A$2:$O12436,6,0)</f>
        <v>NO</v>
      </c>
      <c r="L38" s="95" t="s">
        <v>2228</v>
      </c>
      <c r="M38" s="96" t="s">
        <v>2466</v>
      </c>
      <c r="N38" s="96" t="s">
        <v>2473</v>
      </c>
      <c r="O38" s="93" t="s">
        <v>2475</v>
      </c>
      <c r="P38" s="122"/>
      <c r="Q38" s="97" t="s">
        <v>2228</v>
      </c>
    </row>
    <row r="39" spans="1:17" ht="18" x14ac:dyDescent="0.25">
      <c r="A39" s="93" t="str">
        <f>VLOOKUP(E39,'LISTADO ATM'!$A$2:$C$901,3,0)</f>
        <v>DISTRITO NACIONAL</v>
      </c>
      <c r="B39" s="105" t="s">
        <v>2538</v>
      </c>
      <c r="C39" s="94">
        <v>44274.719571759262</v>
      </c>
      <c r="D39" s="93" t="s">
        <v>2189</v>
      </c>
      <c r="E39" s="102">
        <v>900</v>
      </c>
      <c r="F39" s="93" t="str">
        <f>VLOOKUP(E39,VIP!$A$2:$O12025,2,0)</f>
        <v>DRBR900</v>
      </c>
      <c r="G39" s="93" t="str">
        <f>VLOOKUP(E39,'LISTADO ATM'!$A$2:$B$900,2,0)</f>
        <v xml:space="preserve">ATM UNP Merca Santo Domingo </v>
      </c>
      <c r="H39" s="93" t="str">
        <f>VLOOKUP(E39,VIP!$A$2:$O16946,7,FALSE)</f>
        <v>Si</v>
      </c>
      <c r="I39" s="93" t="str">
        <f>VLOOKUP(E39,VIP!$A$2:$O8911,8,FALSE)</f>
        <v>Si</v>
      </c>
      <c r="J39" s="93" t="str">
        <f>VLOOKUP(E39,VIP!$A$2:$O8861,8,FALSE)</f>
        <v>Si</v>
      </c>
      <c r="K39" s="93" t="str">
        <f>VLOOKUP(E39,VIP!$A$2:$O12435,6,0)</f>
        <v>NO</v>
      </c>
      <c r="L39" s="95" t="s">
        <v>2228</v>
      </c>
      <c r="M39" s="96" t="s">
        <v>2466</v>
      </c>
      <c r="N39" s="96" t="s">
        <v>2473</v>
      </c>
      <c r="O39" s="93" t="s">
        <v>2475</v>
      </c>
      <c r="P39" s="122"/>
      <c r="Q39" s="97" t="s">
        <v>2228</v>
      </c>
    </row>
    <row r="40" spans="1:17" ht="18" x14ac:dyDescent="0.25">
      <c r="A40" s="93" t="str">
        <f>VLOOKUP(E40,'LISTADO ATM'!$A$2:$C$901,3,0)</f>
        <v>DISTRITO NACIONAL</v>
      </c>
      <c r="B40" s="105" t="s">
        <v>2537</v>
      </c>
      <c r="C40" s="94">
        <v>44274.721087962964</v>
      </c>
      <c r="D40" s="93" t="s">
        <v>2189</v>
      </c>
      <c r="E40" s="102">
        <v>152</v>
      </c>
      <c r="F40" s="93" t="str">
        <f>VLOOKUP(E40,VIP!$A$2:$O12024,2,0)</f>
        <v>DRBR152</v>
      </c>
      <c r="G40" s="93" t="str">
        <f>VLOOKUP(E40,'LISTADO ATM'!$A$2:$B$900,2,0)</f>
        <v xml:space="preserve">ATM Kiosco Megacentro II </v>
      </c>
      <c r="H40" s="93" t="str">
        <f>VLOOKUP(E40,VIP!$A$2:$O16945,7,FALSE)</f>
        <v>Si</v>
      </c>
      <c r="I40" s="93" t="str">
        <f>VLOOKUP(E40,VIP!$A$2:$O8910,8,FALSE)</f>
        <v>Si</v>
      </c>
      <c r="J40" s="93" t="str">
        <f>VLOOKUP(E40,VIP!$A$2:$O8860,8,FALSE)</f>
        <v>Si</v>
      </c>
      <c r="K40" s="93" t="str">
        <f>VLOOKUP(E40,VIP!$A$2:$O12434,6,0)</f>
        <v>NO</v>
      </c>
      <c r="L40" s="95" t="s">
        <v>2228</v>
      </c>
      <c r="M40" s="96" t="s">
        <v>2466</v>
      </c>
      <c r="N40" s="96" t="s">
        <v>2473</v>
      </c>
      <c r="O40" s="93" t="s">
        <v>2475</v>
      </c>
      <c r="P40" s="122"/>
      <c r="Q40" s="97" t="s">
        <v>2228</v>
      </c>
    </row>
    <row r="41" spans="1:17" ht="18" x14ac:dyDescent="0.25">
      <c r="A41" s="93" t="str">
        <f>VLOOKUP(E41,'LISTADO ATM'!$A$2:$C$901,3,0)</f>
        <v>NORTE</v>
      </c>
      <c r="B41" s="105" t="s">
        <v>2536</v>
      </c>
      <c r="C41" s="94">
        <v>44274.72384259259</v>
      </c>
      <c r="D41" s="93" t="s">
        <v>2189</v>
      </c>
      <c r="E41" s="102">
        <v>649</v>
      </c>
      <c r="F41" s="93" t="str">
        <f>VLOOKUP(E41,VIP!$A$2:$O12023,2,0)</f>
        <v>DRBR649</v>
      </c>
      <c r="G41" s="93" t="str">
        <f>VLOOKUP(E41,'LISTADO ATM'!$A$2:$B$900,2,0)</f>
        <v xml:space="preserve">ATM Oficina Galería 56 (San Francisco de Macorís) </v>
      </c>
      <c r="H41" s="93" t="str">
        <f>VLOOKUP(E41,VIP!$A$2:$O16944,7,FALSE)</f>
        <v>Si</v>
      </c>
      <c r="I41" s="93" t="str">
        <f>VLOOKUP(E41,VIP!$A$2:$O8909,8,FALSE)</f>
        <v>Si</v>
      </c>
      <c r="J41" s="93" t="str">
        <f>VLOOKUP(E41,VIP!$A$2:$O8859,8,FALSE)</f>
        <v>Si</v>
      </c>
      <c r="K41" s="93" t="str">
        <f>VLOOKUP(E41,VIP!$A$2:$O12433,6,0)</f>
        <v>SI</v>
      </c>
      <c r="L41" s="95" t="s">
        <v>2228</v>
      </c>
      <c r="M41" s="96" t="s">
        <v>2466</v>
      </c>
      <c r="N41" s="96" t="s">
        <v>2473</v>
      </c>
      <c r="O41" s="93" t="s">
        <v>2475</v>
      </c>
      <c r="P41" s="122"/>
      <c r="Q41" s="97" t="s">
        <v>2228</v>
      </c>
    </row>
    <row r="42" spans="1:17" ht="18" x14ac:dyDescent="0.25">
      <c r="A42" s="93" t="str">
        <f>VLOOKUP(E42,'LISTADO ATM'!$A$2:$C$901,3,0)</f>
        <v>DISTRITO NACIONAL</v>
      </c>
      <c r="B42" s="105">
        <v>335828048</v>
      </c>
      <c r="C42" s="94">
        <v>44274.725104166668</v>
      </c>
      <c r="D42" s="93" t="s">
        <v>2189</v>
      </c>
      <c r="E42" s="102">
        <v>20</v>
      </c>
      <c r="F42" s="93" t="str">
        <f>VLOOKUP(E42,VIP!$A$2:$O12006,2,0)</f>
        <v>DRBR049</v>
      </c>
      <c r="G42" s="93" t="str">
        <f>VLOOKUP(E42,'LISTADO ATM'!$A$2:$B$900,2,0)</f>
        <v>ATM S/M Aprezio Las Palmas</v>
      </c>
      <c r="H42" s="93" t="str">
        <f>VLOOKUP(E42,VIP!$A$2:$O16927,7,FALSE)</f>
        <v>Si</v>
      </c>
      <c r="I42" s="93" t="str">
        <f>VLOOKUP(E42,VIP!$A$2:$O8892,8,FALSE)</f>
        <v>Si</v>
      </c>
      <c r="J42" s="93" t="str">
        <f>VLOOKUP(E42,VIP!$A$2:$O8842,8,FALSE)</f>
        <v>Si</v>
      </c>
      <c r="K42" s="93" t="str">
        <f>VLOOKUP(E42,VIP!$A$2:$O12416,6,0)</f>
        <v>NO</v>
      </c>
      <c r="L42" s="95" t="s">
        <v>2489</v>
      </c>
      <c r="M42" s="96" t="s">
        <v>2466</v>
      </c>
      <c r="N42" s="96" t="s">
        <v>2473</v>
      </c>
      <c r="O42" s="93" t="s">
        <v>2475</v>
      </c>
      <c r="P42" s="122"/>
      <c r="Q42" s="97" t="s">
        <v>2489</v>
      </c>
    </row>
    <row r="43" spans="1:17" s="98" customFormat="1" ht="18" x14ac:dyDescent="0.25">
      <c r="A43" s="127"/>
      <c r="B43" s="115">
        <v>335828051</v>
      </c>
      <c r="C43" s="94">
        <v>44274.725925925923</v>
      </c>
      <c r="D43" s="93" t="s">
        <v>2189</v>
      </c>
      <c r="E43" s="114">
        <v>338</v>
      </c>
      <c r="F43" s="127" t="str">
        <f>VLOOKUP(E43,VIP!$A$2:$O12072,2,0)</f>
        <v>DRBR338</v>
      </c>
      <c r="G43" s="127" t="str">
        <f>VLOOKUP(E43,'LISTADO ATM'!$A$2:$B$900,2,0)</f>
        <v>ATM S/M Aprezio Pantoja</v>
      </c>
      <c r="H43" s="127" t="str">
        <f>VLOOKUP(E43,VIP!$A$2:$O16993,7,FALSE)</f>
        <v>Si</v>
      </c>
      <c r="I43" s="127" t="str">
        <f>VLOOKUP(E43,VIP!$A$2:$O8958,8,FALSE)</f>
        <v>Si</v>
      </c>
      <c r="J43" s="127" t="str">
        <f>VLOOKUP(E43,VIP!$A$2:$O8908,8,FALSE)</f>
        <v>Si</v>
      </c>
      <c r="K43" s="127" t="str">
        <f>VLOOKUP(E43,VIP!$A$2:$O12482,6,0)</f>
        <v>NO</v>
      </c>
      <c r="L43" s="128" t="s">
        <v>2489</v>
      </c>
      <c r="M43" s="123" t="s">
        <v>2466</v>
      </c>
      <c r="N43" s="123" t="s">
        <v>2519</v>
      </c>
      <c r="O43" s="127" t="s">
        <v>2475</v>
      </c>
      <c r="P43" s="122"/>
      <c r="Q43" s="129" t="s">
        <v>2489</v>
      </c>
    </row>
    <row r="44" spans="1:17" ht="18" x14ac:dyDescent="0.25">
      <c r="A44" s="93" t="str">
        <f>VLOOKUP(E44,'LISTADO ATM'!$A$2:$C$901,3,0)</f>
        <v>DISTRITO NACIONAL</v>
      </c>
      <c r="B44" s="105" t="s">
        <v>2535</v>
      </c>
      <c r="C44" s="94">
        <v>44274.728206018517</v>
      </c>
      <c r="D44" s="93" t="s">
        <v>2189</v>
      </c>
      <c r="E44" s="102">
        <v>493</v>
      </c>
      <c r="F44" s="93" t="str">
        <f>VLOOKUP(E44,VIP!$A$2:$O12019,2,0)</f>
        <v>DRBR493</v>
      </c>
      <c r="G44" s="93" t="str">
        <f>VLOOKUP(E44,'LISTADO ATM'!$A$2:$B$900,2,0)</f>
        <v xml:space="preserve">ATM Oficina Haina Occidental II </v>
      </c>
      <c r="H44" s="93" t="str">
        <f>VLOOKUP(E44,VIP!$A$2:$O16940,7,FALSE)</f>
        <v>Si</v>
      </c>
      <c r="I44" s="93" t="str">
        <f>VLOOKUP(E44,VIP!$A$2:$O8905,8,FALSE)</f>
        <v>Si</v>
      </c>
      <c r="J44" s="93" t="str">
        <f>VLOOKUP(E44,VIP!$A$2:$O8855,8,FALSE)</f>
        <v>Si</v>
      </c>
      <c r="K44" s="93" t="str">
        <f>VLOOKUP(E44,VIP!$A$2:$O12429,6,0)</f>
        <v>NO</v>
      </c>
      <c r="L44" s="95" t="s">
        <v>2489</v>
      </c>
      <c r="M44" s="96" t="s">
        <v>2466</v>
      </c>
      <c r="N44" s="96" t="s">
        <v>2473</v>
      </c>
      <c r="O44" s="93" t="s">
        <v>2475</v>
      </c>
      <c r="P44" s="122"/>
      <c r="Q44" s="97" t="s">
        <v>2489</v>
      </c>
    </row>
    <row r="45" spans="1:17" ht="18" x14ac:dyDescent="0.25">
      <c r="A45" s="93" t="str">
        <f>VLOOKUP(E45,'LISTADO ATM'!$A$2:$C$901,3,0)</f>
        <v>DISTRITO NACIONAL</v>
      </c>
      <c r="B45" s="105" t="s">
        <v>2534</v>
      </c>
      <c r="C45" s="94">
        <v>44274.732847222222</v>
      </c>
      <c r="D45" s="93" t="s">
        <v>2189</v>
      </c>
      <c r="E45" s="102">
        <v>35</v>
      </c>
      <c r="F45" s="93" t="str">
        <f>VLOOKUP(E45,VIP!$A$2:$O12018,2,0)</f>
        <v>DRBR035</v>
      </c>
      <c r="G45" s="93" t="str">
        <f>VLOOKUP(E45,'LISTADO ATM'!$A$2:$B$900,2,0)</f>
        <v xml:space="preserve">ATM Dirección General de Aduanas I </v>
      </c>
      <c r="H45" s="93" t="str">
        <f>VLOOKUP(E45,VIP!$A$2:$O16939,7,FALSE)</f>
        <v>Si</v>
      </c>
      <c r="I45" s="93" t="str">
        <f>VLOOKUP(E45,VIP!$A$2:$O8904,8,FALSE)</f>
        <v>Si</v>
      </c>
      <c r="J45" s="93" t="str">
        <f>VLOOKUP(E45,VIP!$A$2:$O8854,8,FALSE)</f>
        <v>Si</v>
      </c>
      <c r="K45" s="93" t="str">
        <f>VLOOKUP(E45,VIP!$A$2:$O12428,6,0)</f>
        <v>NO</v>
      </c>
      <c r="L45" s="95" t="s">
        <v>2228</v>
      </c>
      <c r="M45" s="96" t="s">
        <v>2466</v>
      </c>
      <c r="N45" s="96" t="s">
        <v>2473</v>
      </c>
      <c r="O45" s="93" t="s">
        <v>2475</v>
      </c>
      <c r="P45" s="122"/>
      <c r="Q45" s="97" t="s">
        <v>2228</v>
      </c>
    </row>
    <row r="46" spans="1:17" ht="18" x14ac:dyDescent="0.25">
      <c r="A46" s="93" t="str">
        <f>VLOOKUP(E46,'LISTADO ATM'!$A$2:$C$901,3,0)</f>
        <v>NORTE</v>
      </c>
      <c r="B46" s="105" t="s">
        <v>2533</v>
      </c>
      <c r="C46" s="94">
        <v>44274.733252314814</v>
      </c>
      <c r="D46" s="93" t="s">
        <v>2190</v>
      </c>
      <c r="E46" s="102">
        <v>99</v>
      </c>
      <c r="F46" s="93" t="str">
        <f>VLOOKUP(E46,VIP!$A$2:$O12017,2,0)</f>
        <v>DRBR099</v>
      </c>
      <c r="G46" s="93" t="str">
        <f>VLOOKUP(E46,'LISTADO ATM'!$A$2:$B$900,2,0)</f>
        <v xml:space="preserve">ATM Multicentro La Sirena S.F.M. </v>
      </c>
      <c r="H46" s="93" t="str">
        <f>VLOOKUP(E46,VIP!$A$2:$O16938,7,FALSE)</f>
        <v>Si</v>
      </c>
      <c r="I46" s="93" t="str">
        <f>VLOOKUP(E46,VIP!$A$2:$O8903,8,FALSE)</f>
        <v>Si</v>
      </c>
      <c r="J46" s="93" t="str">
        <f>VLOOKUP(E46,VIP!$A$2:$O8853,8,FALSE)</f>
        <v>Si</v>
      </c>
      <c r="K46" s="93" t="str">
        <f>VLOOKUP(E46,VIP!$A$2:$O12427,6,0)</f>
        <v>NO</v>
      </c>
      <c r="L46" s="95" t="s">
        <v>2228</v>
      </c>
      <c r="M46" s="96" t="s">
        <v>2466</v>
      </c>
      <c r="N46" s="96" t="s">
        <v>2473</v>
      </c>
      <c r="O46" s="93" t="s">
        <v>2506</v>
      </c>
      <c r="P46" s="122"/>
      <c r="Q46" s="97" t="s">
        <v>2228</v>
      </c>
    </row>
    <row r="47" spans="1:17" ht="18" x14ac:dyDescent="0.25">
      <c r="A47" s="93" t="str">
        <f>VLOOKUP(E47,'LISTADO ATM'!$A$2:$C$901,3,0)</f>
        <v>ESTE</v>
      </c>
      <c r="B47" s="105" t="s">
        <v>2532</v>
      </c>
      <c r="C47" s="94">
        <v>44274.733703703707</v>
      </c>
      <c r="D47" s="93" t="s">
        <v>2189</v>
      </c>
      <c r="E47" s="102">
        <v>111</v>
      </c>
      <c r="F47" s="93" t="str">
        <f>VLOOKUP(E47,VIP!$A$2:$O12016,2,0)</f>
        <v>DRBR111</v>
      </c>
      <c r="G47" s="93" t="str">
        <f>VLOOKUP(E47,'LISTADO ATM'!$A$2:$B$900,2,0)</f>
        <v xml:space="preserve">ATM Oficina San Pedro </v>
      </c>
      <c r="H47" s="93" t="str">
        <f>VLOOKUP(E47,VIP!$A$2:$O16937,7,FALSE)</f>
        <v>Si</v>
      </c>
      <c r="I47" s="93" t="str">
        <f>VLOOKUP(E47,VIP!$A$2:$O8902,8,FALSE)</f>
        <v>Si</v>
      </c>
      <c r="J47" s="93" t="str">
        <f>VLOOKUP(E47,VIP!$A$2:$O8852,8,FALSE)</f>
        <v>Si</v>
      </c>
      <c r="K47" s="93" t="str">
        <f>VLOOKUP(E47,VIP!$A$2:$O12426,6,0)</f>
        <v>SI</v>
      </c>
      <c r="L47" s="95" t="s">
        <v>2228</v>
      </c>
      <c r="M47" s="96" t="s">
        <v>2466</v>
      </c>
      <c r="N47" s="96" t="s">
        <v>2473</v>
      </c>
      <c r="O47" s="93" t="s">
        <v>2475</v>
      </c>
      <c r="P47" s="122"/>
      <c r="Q47" s="97" t="s">
        <v>2228</v>
      </c>
    </row>
    <row r="48" spans="1:17" ht="18" x14ac:dyDescent="0.25">
      <c r="A48" s="93" t="str">
        <f>VLOOKUP(E48,'LISTADO ATM'!$A$2:$C$901,3,0)</f>
        <v>DISTRITO NACIONAL</v>
      </c>
      <c r="B48" s="105" t="s">
        <v>2531</v>
      </c>
      <c r="C48" s="94">
        <v>44274.734155092592</v>
      </c>
      <c r="D48" s="93" t="s">
        <v>2189</v>
      </c>
      <c r="E48" s="102">
        <v>264</v>
      </c>
      <c r="F48" s="93" t="str">
        <f>VLOOKUP(E48,VIP!$A$2:$O12015,2,0)</f>
        <v>DRBR264</v>
      </c>
      <c r="G48" s="93" t="str">
        <f>VLOOKUP(E48,'LISTADO ATM'!$A$2:$B$900,2,0)</f>
        <v xml:space="preserve">ATM S/M Nacional Independencia </v>
      </c>
      <c r="H48" s="93" t="str">
        <f>VLOOKUP(E48,VIP!$A$2:$O16936,7,FALSE)</f>
        <v>Si</v>
      </c>
      <c r="I48" s="93" t="str">
        <f>VLOOKUP(E48,VIP!$A$2:$O8901,8,FALSE)</f>
        <v>Si</v>
      </c>
      <c r="J48" s="93" t="str">
        <f>VLOOKUP(E48,VIP!$A$2:$O8851,8,FALSE)</f>
        <v>Si</v>
      </c>
      <c r="K48" s="93" t="str">
        <f>VLOOKUP(E48,VIP!$A$2:$O12425,6,0)</f>
        <v>SI</v>
      </c>
      <c r="L48" s="95" t="s">
        <v>2228</v>
      </c>
      <c r="M48" s="96" t="s">
        <v>2466</v>
      </c>
      <c r="N48" s="96" t="s">
        <v>2473</v>
      </c>
      <c r="O48" s="93" t="s">
        <v>2475</v>
      </c>
      <c r="P48" s="122"/>
      <c r="Q48" s="97" t="s">
        <v>2228</v>
      </c>
    </row>
    <row r="49" spans="1:17" ht="18" x14ac:dyDescent="0.25">
      <c r="A49" s="93" t="str">
        <f>VLOOKUP(E49,'LISTADO ATM'!$A$2:$C$901,3,0)</f>
        <v>ESTE</v>
      </c>
      <c r="B49" s="105" t="s">
        <v>2530</v>
      </c>
      <c r="C49" s="94">
        <v>44274.736354166664</v>
      </c>
      <c r="D49" s="93" t="s">
        <v>2189</v>
      </c>
      <c r="E49" s="102">
        <v>795</v>
      </c>
      <c r="F49" s="93" t="str">
        <f>VLOOKUP(E49,VIP!$A$2:$O12014,2,0)</f>
        <v>DRBR795</v>
      </c>
      <c r="G49" s="93" t="str">
        <f>VLOOKUP(E49,'LISTADO ATM'!$A$2:$B$900,2,0)</f>
        <v xml:space="preserve">ATM UNP Guaymate (La Romana) </v>
      </c>
      <c r="H49" s="93" t="str">
        <f>VLOOKUP(E49,VIP!$A$2:$O16935,7,FALSE)</f>
        <v>Si</v>
      </c>
      <c r="I49" s="93" t="str">
        <f>VLOOKUP(E49,VIP!$A$2:$O8900,8,FALSE)</f>
        <v>Si</v>
      </c>
      <c r="J49" s="93" t="str">
        <f>VLOOKUP(E49,VIP!$A$2:$O8850,8,FALSE)</f>
        <v>Si</v>
      </c>
      <c r="K49" s="93" t="str">
        <f>VLOOKUP(E49,VIP!$A$2:$O12424,6,0)</f>
        <v>NO</v>
      </c>
      <c r="L49" s="95" t="s">
        <v>2254</v>
      </c>
      <c r="M49" s="96" t="s">
        <v>2466</v>
      </c>
      <c r="N49" s="96" t="s">
        <v>2473</v>
      </c>
      <c r="O49" s="93" t="s">
        <v>2475</v>
      </c>
      <c r="P49" s="122"/>
      <c r="Q49" s="97" t="s">
        <v>2254</v>
      </c>
    </row>
    <row r="50" spans="1:17" ht="18" x14ac:dyDescent="0.25">
      <c r="A50" s="93" t="str">
        <f>VLOOKUP(E50,'LISTADO ATM'!$A$2:$C$901,3,0)</f>
        <v>ESTE</v>
      </c>
      <c r="B50" s="105" t="s">
        <v>2529</v>
      </c>
      <c r="C50" s="94">
        <v>44274.737175925926</v>
      </c>
      <c r="D50" s="93" t="s">
        <v>2189</v>
      </c>
      <c r="E50" s="102">
        <v>824</v>
      </c>
      <c r="F50" s="93" t="str">
        <f>VLOOKUP(E50,VIP!$A$2:$O12013,2,0)</f>
        <v>DRBR824</v>
      </c>
      <c r="G50" s="93" t="str">
        <f>VLOOKUP(E50,'LISTADO ATM'!$A$2:$B$900,2,0)</f>
        <v xml:space="preserve">ATM Multiplaza (Higuey) </v>
      </c>
      <c r="H50" s="93" t="str">
        <f>VLOOKUP(E50,VIP!$A$2:$O16934,7,FALSE)</f>
        <v>Si</v>
      </c>
      <c r="I50" s="93" t="str">
        <f>VLOOKUP(E50,VIP!$A$2:$O8899,8,FALSE)</f>
        <v>Si</v>
      </c>
      <c r="J50" s="93" t="str">
        <f>VLOOKUP(E50,VIP!$A$2:$O8849,8,FALSE)</f>
        <v>Si</v>
      </c>
      <c r="K50" s="93" t="str">
        <f>VLOOKUP(E50,VIP!$A$2:$O12423,6,0)</f>
        <v>NO</v>
      </c>
      <c r="L50" s="95" t="s">
        <v>2228</v>
      </c>
      <c r="M50" s="96" t="s">
        <v>2466</v>
      </c>
      <c r="N50" s="96" t="s">
        <v>2473</v>
      </c>
      <c r="O50" s="93" t="s">
        <v>2475</v>
      </c>
      <c r="P50" s="122"/>
      <c r="Q50" s="97" t="s">
        <v>2228</v>
      </c>
    </row>
    <row r="51" spans="1:17" ht="18" x14ac:dyDescent="0.25">
      <c r="A51" s="93" t="str">
        <f>VLOOKUP(E51,'LISTADO ATM'!$A$2:$C$901,3,0)</f>
        <v>DISTRITO NACIONAL</v>
      </c>
      <c r="B51" s="105" t="s">
        <v>2528</v>
      </c>
      <c r="C51" s="94">
        <v>44274.738854166666</v>
      </c>
      <c r="D51" s="93" t="s">
        <v>2189</v>
      </c>
      <c r="E51" s="102">
        <v>24</v>
      </c>
      <c r="F51" s="93" t="str">
        <f>VLOOKUP(E51,VIP!$A$2:$O12012,2,0)</f>
        <v>DRBR024</v>
      </c>
      <c r="G51" s="93" t="str">
        <f>VLOOKUP(E51,'LISTADO ATM'!$A$2:$B$900,2,0)</f>
        <v xml:space="preserve">ATM Oficina Eusebio Manzueta </v>
      </c>
      <c r="H51" s="93" t="str">
        <f>VLOOKUP(E51,VIP!$A$2:$O16933,7,FALSE)</f>
        <v>No</v>
      </c>
      <c r="I51" s="93" t="str">
        <f>VLOOKUP(E51,VIP!$A$2:$O8898,8,FALSE)</f>
        <v>No</v>
      </c>
      <c r="J51" s="93" t="str">
        <f>VLOOKUP(E51,VIP!$A$2:$O8848,8,FALSE)</f>
        <v>No</v>
      </c>
      <c r="K51" s="93" t="str">
        <f>VLOOKUP(E51,VIP!$A$2:$O12422,6,0)</f>
        <v>NO</v>
      </c>
      <c r="L51" s="95" t="s">
        <v>2228</v>
      </c>
      <c r="M51" s="96" t="s">
        <v>2466</v>
      </c>
      <c r="N51" s="96" t="s">
        <v>2473</v>
      </c>
      <c r="O51" s="93" t="s">
        <v>2475</v>
      </c>
      <c r="P51" s="122"/>
      <c r="Q51" s="97" t="s">
        <v>2228</v>
      </c>
    </row>
    <row r="52" spans="1:17" ht="18" x14ac:dyDescent="0.25">
      <c r="A52" s="93" t="str">
        <f>VLOOKUP(E52,'LISTADO ATM'!$A$2:$C$901,3,0)</f>
        <v>NORTE</v>
      </c>
      <c r="B52" s="105" t="s">
        <v>2527</v>
      </c>
      <c r="C52" s="94">
        <v>44274.739201388889</v>
      </c>
      <c r="D52" s="93" t="s">
        <v>2190</v>
      </c>
      <c r="E52" s="102">
        <v>88</v>
      </c>
      <c r="F52" s="93" t="str">
        <f>VLOOKUP(E52,VIP!$A$2:$O12011,2,0)</f>
        <v>DRBR088</v>
      </c>
      <c r="G52" s="93" t="str">
        <f>VLOOKUP(E52,'LISTADO ATM'!$A$2:$B$900,2,0)</f>
        <v xml:space="preserve">ATM S/M La Fuente (Santiago) </v>
      </c>
      <c r="H52" s="93" t="str">
        <f>VLOOKUP(E52,VIP!$A$2:$O16932,7,FALSE)</f>
        <v>Si</v>
      </c>
      <c r="I52" s="93" t="str">
        <f>VLOOKUP(E52,VIP!$A$2:$O8897,8,FALSE)</f>
        <v>Si</v>
      </c>
      <c r="J52" s="93" t="str">
        <f>VLOOKUP(E52,VIP!$A$2:$O8847,8,FALSE)</f>
        <v>Si</v>
      </c>
      <c r="K52" s="93" t="str">
        <f>VLOOKUP(E52,VIP!$A$2:$O12421,6,0)</f>
        <v>NO</v>
      </c>
      <c r="L52" s="95" t="s">
        <v>2228</v>
      </c>
      <c r="M52" s="96" t="s">
        <v>2466</v>
      </c>
      <c r="N52" s="96" t="s">
        <v>2473</v>
      </c>
      <c r="O52" s="93" t="s">
        <v>2506</v>
      </c>
      <c r="P52" s="122"/>
      <c r="Q52" s="97" t="s">
        <v>2228</v>
      </c>
    </row>
    <row r="53" spans="1:17" ht="18" x14ac:dyDescent="0.25">
      <c r="A53" s="93" t="str">
        <f>VLOOKUP(E53,'LISTADO ATM'!$A$2:$C$901,3,0)</f>
        <v>DISTRITO NACIONAL</v>
      </c>
      <c r="B53" s="105" t="s">
        <v>2526</v>
      </c>
      <c r="C53" s="94">
        <v>44274.740069444444</v>
      </c>
      <c r="D53" s="93" t="s">
        <v>2469</v>
      </c>
      <c r="E53" s="102">
        <v>527</v>
      </c>
      <c r="F53" s="93" t="str">
        <f>VLOOKUP(E53,VIP!$A$2:$O12010,2,0)</f>
        <v>DRBR527</v>
      </c>
      <c r="G53" s="93" t="str">
        <f>VLOOKUP(E53,'LISTADO ATM'!$A$2:$B$900,2,0)</f>
        <v>ATM Oficina Zona Oriental II</v>
      </c>
      <c r="H53" s="93" t="str">
        <f>VLOOKUP(E53,VIP!$A$2:$O16931,7,FALSE)</f>
        <v>Si</v>
      </c>
      <c r="I53" s="93" t="str">
        <f>VLOOKUP(E53,VIP!$A$2:$O8896,8,FALSE)</f>
        <v>Si</v>
      </c>
      <c r="J53" s="93" t="str">
        <f>VLOOKUP(E53,VIP!$A$2:$O8846,8,FALSE)</f>
        <v>Si</v>
      </c>
      <c r="K53" s="93" t="str">
        <f>VLOOKUP(E53,VIP!$A$2:$O12420,6,0)</f>
        <v>SI</v>
      </c>
      <c r="L53" s="95" t="s">
        <v>2502</v>
      </c>
      <c r="M53" s="96" t="s">
        <v>2466</v>
      </c>
      <c r="N53" s="96" t="s">
        <v>2473</v>
      </c>
      <c r="O53" s="93" t="s">
        <v>2474</v>
      </c>
      <c r="P53" s="122"/>
      <c r="Q53" s="97" t="s">
        <v>2502</v>
      </c>
    </row>
    <row r="54" spans="1:17" ht="18" x14ac:dyDescent="0.25">
      <c r="A54" s="93" t="str">
        <f>VLOOKUP(E54,'LISTADO ATM'!$A$2:$C$901,3,0)</f>
        <v>NORTE</v>
      </c>
      <c r="B54" s="105" t="s">
        <v>2525</v>
      </c>
      <c r="C54" s="94">
        <v>44274.744641203702</v>
      </c>
      <c r="D54" s="93" t="s">
        <v>2190</v>
      </c>
      <c r="E54" s="102">
        <v>256</v>
      </c>
      <c r="F54" s="93" t="str">
        <f>VLOOKUP(E54,VIP!$A$2:$O12009,2,0)</f>
        <v>DRBR256</v>
      </c>
      <c r="G54" s="93" t="str">
        <f>VLOOKUP(E54,'LISTADO ATM'!$A$2:$B$900,2,0)</f>
        <v xml:space="preserve">ATM Oficina Licey Al Medio </v>
      </c>
      <c r="H54" s="93" t="str">
        <f>VLOOKUP(E54,VIP!$A$2:$O16930,7,FALSE)</f>
        <v>Si</v>
      </c>
      <c r="I54" s="93" t="str">
        <f>VLOOKUP(E54,VIP!$A$2:$O8895,8,FALSE)</f>
        <v>Si</v>
      </c>
      <c r="J54" s="93" t="str">
        <f>VLOOKUP(E54,VIP!$A$2:$O8845,8,FALSE)</f>
        <v>Si</v>
      </c>
      <c r="K54" s="93" t="str">
        <f>VLOOKUP(E54,VIP!$A$2:$O12419,6,0)</f>
        <v>NO</v>
      </c>
      <c r="L54" s="95" t="s">
        <v>2228</v>
      </c>
      <c r="M54" s="96" t="s">
        <v>2466</v>
      </c>
      <c r="N54" s="96" t="s">
        <v>2473</v>
      </c>
      <c r="O54" s="93" t="s">
        <v>2506</v>
      </c>
      <c r="P54" s="122"/>
      <c r="Q54" s="97" t="s">
        <v>2228</v>
      </c>
    </row>
    <row r="55" spans="1:17" ht="18" x14ac:dyDescent="0.25">
      <c r="A55" s="93" t="str">
        <f>VLOOKUP(E55,'LISTADO ATM'!$A$2:$C$901,3,0)</f>
        <v>ESTE</v>
      </c>
      <c r="B55" s="105" t="s">
        <v>2524</v>
      </c>
      <c r="C55" s="94">
        <v>44274.753321759257</v>
      </c>
      <c r="D55" s="93" t="s">
        <v>2189</v>
      </c>
      <c r="E55" s="102">
        <v>386</v>
      </c>
      <c r="F55" s="93" t="str">
        <f>VLOOKUP(E55,VIP!$A$2:$O12007,2,0)</f>
        <v>DRBR386</v>
      </c>
      <c r="G55" s="93" t="str">
        <f>VLOOKUP(E55,'LISTADO ATM'!$A$2:$B$900,2,0)</f>
        <v xml:space="preserve">ATM Plaza Verón II </v>
      </c>
      <c r="H55" s="93" t="str">
        <f>VLOOKUP(E55,VIP!$A$2:$O16928,7,FALSE)</f>
        <v>Si</v>
      </c>
      <c r="I55" s="93" t="str">
        <f>VLOOKUP(E55,VIP!$A$2:$O8893,8,FALSE)</f>
        <v>Si</v>
      </c>
      <c r="J55" s="93" t="str">
        <f>VLOOKUP(E55,VIP!$A$2:$O8843,8,FALSE)</f>
        <v>Si</v>
      </c>
      <c r="K55" s="93" t="str">
        <f>VLOOKUP(E55,VIP!$A$2:$O12417,6,0)</f>
        <v>NO</v>
      </c>
      <c r="L55" s="95" t="s">
        <v>2228</v>
      </c>
      <c r="M55" s="96" t="s">
        <v>2466</v>
      </c>
      <c r="N55" s="96" t="s">
        <v>2473</v>
      </c>
      <c r="O55" s="93" t="s">
        <v>2475</v>
      </c>
      <c r="P55" s="122"/>
      <c r="Q55" s="97" t="s">
        <v>2228</v>
      </c>
    </row>
    <row r="56" spans="1:17" ht="18" x14ac:dyDescent="0.25">
      <c r="A56" s="93" t="str">
        <f>VLOOKUP(E56,'LISTADO ATM'!$A$2:$C$901,3,0)</f>
        <v>ESTE</v>
      </c>
      <c r="B56" s="105" t="s">
        <v>2523</v>
      </c>
      <c r="C56" s="94">
        <v>44274.754664351851</v>
      </c>
      <c r="D56" s="93" t="s">
        <v>2496</v>
      </c>
      <c r="E56" s="102">
        <v>114</v>
      </c>
      <c r="F56" s="93" t="str">
        <f>VLOOKUP(E56,VIP!$A$2:$O12006,2,0)</f>
        <v>DRBR114</v>
      </c>
      <c r="G56" s="93" t="str">
        <f>VLOOKUP(E56,'LISTADO ATM'!$A$2:$B$900,2,0)</f>
        <v xml:space="preserve">ATM Oficina Hato Mayor </v>
      </c>
      <c r="H56" s="93" t="str">
        <f>VLOOKUP(E56,VIP!$A$2:$O16927,7,FALSE)</f>
        <v>Si</v>
      </c>
      <c r="I56" s="93" t="str">
        <f>VLOOKUP(E56,VIP!$A$2:$O8892,8,FALSE)</f>
        <v>Si</v>
      </c>
      <c r="J56" s="93" t="str">
        <f>VLOOKUP(E56,VIP!$A$2:$O8842,8,FALSE)</f>
        <v>Si</v>
      </c>
      <c r="K56" s="93" t="str">
        <f>VLOOKUP(E56,VIP!$A$2:$O12416,6,0)</f>
        <v>NO</v>
      </c>
      <c r="L56" s="95" t="s">
        <v>2428</v>
      </c>
      <c r="M56" s="96" t="s">
        <v>2466</v>
      </c>
      <c r="N56" s="96" t="s">
        <v>2473</v>
      </c>
      <c r="O56" s="93" t="s">
        <v>2497</v>
      </c>
      <c r="P56" s="122"/>
      <c r="Q56" s="97" t="s">
        <v>2428</v>
      </c>
    </row>
    <row r="57" spans="1:17" ht="18" x14ac:dyDescent="0.25">
      <c r="A57" s="93" t="str">
        <f>VLOOKUP(E57,'LISTADO ATM'!$A$2:$C$901,3,0)</f>
        <v>DISTRITO NACIONAL</v>
      </c>
      <c r="B57" s="105" t="s">
        <v>2522</v>
      </c>
      <c r="C57" s="94">
        <v>44274.763368055559</v>
      </c>
      <c r="D57" s="93" t="s">
        <v>2469</v>
      </c>
      <c r="E57" s="102">
        <v>904</v>
      </c>
      <c r="F57" s="93" t="str">
        <f>VLOOKUP(E57,VIP!$A$2:$O12005,2,0)</f>
        <v>DRBR24B</v>
      </c>
      <c r="G57" s="93" t="str">
        <f>VLOOKUP(E57,'LISTADO ATM'!$A$2:$B$900,2,0)</f>
        <v xml:space="preserve">ATM Oficina Multicentro La Sirena Churchill </v>
      </c>
      <c r="H57" s="93" t="str">
        <f>VLOOKUP(E57,VIP!$A$2:$O16926,7,FALSE)</f>
        <v>Si</v>
      </c>
      <c r="I57" s="93" t="str">
        <f>VLOOKUP(E57,VIP!$A$2:$O8891,8,FALSE)</f>
        <v>Si</v>
      </c>
      <c r="J57" s="93" t="str">
        <f>VLOOKUP(E57,VIP!$A$2:$O8841,8,FALSE)</f>
        <v>Si</v>
      </c>
      <c r="K57" s="93" t="str">
        <f>VLOOKUP(E57,VIP!$A$2:$O12415,6,0)</f>
        <v>SI</v>
      </c>
      <c r="L57" s="95" t="s">
        <v>2502</v>
      </c>
      <c r="M57" s="96" t="s">
        <v>2466</v>
      </c>
      <c r="N57" s="96" t="s">
        <v>2473</v>
      </c>
      <c r="O57" s="93" t="s">
        <v>2474</v>
      </c>
      <c r="P57" s="122"/>
      <c r="Q57" s="97" t="s">
        <v>2502</v>
      </c>
    </row>
    <row r="58" spans="1:17" ht="18" x14ac:dyDescent="0.25">
      <c r="A58" s="93" t="str">
        <f>VLOOKUP(E58,'LISTADO ATM'!$A$2:$C$901,3,0)</f>
        <v>ESTE</v>
      </c>
      <c r="B58" s="105" t="s">
        <v>2521</v>
      </c>
      <c r="C58" s="94">
        <v>44274.779328703706</v>
      </c>
      <c r="D58" s="93" t="s">
        <v>2189</v>
      </c>
      <c r="E58" s="102">
        <v>631</v>
      </c>
      <c r="F58" s="93" t="str">
        <f>VLOOKUP(E58,VIP!$A$2:$O12004,2,0)</f>
        <v>DRBR417</v>
      </c>
      <c r="G58" s="93" t="str">
        <f>VLOOKUP(E58,'LISTADO ATM'!$A$2:$B$900,2,0)</f>
        <v xml:space="preserve">ATM ASOCODEQUI (San Pedro) </v>
      </c>
      <c r="H58" s="93" t="str">
        <f>VLOOKUP(E58,VIP!$A$2:$O16925,7,FALSE)</f>
        <v>Si</v>
      </c>
      <c r="I58" s="93" t="str">
        <f>VLOOKUP(E58,VIP!$A$2:$O8890,8,FALSE)</f>
        <v>Si</v>
      </c>
      <c r="J58" s="93" t="str">
        <f>VLOOKUP(E58,VIP!$A$2:$O8840,8,FALSE)</f>
        <v>Si</v>
      </c>
      <c r="K58" s="93" t="str">
        <f>VLOOKUP(E58,VIP!$A$2:$O12414,6,0)</f>
        <v>NO</v>
      </c>
      <c r="L58" s="95" t="s">
        <v>2489</v>
      </c>
      <c r="M58" s="96" t="s">
        <v>2466</v>
      </c>
      <c r="N58" s="96" t="s">
        <v>2473</v>
      </c>
      <c r="O58" s="93" t="s">
        <v>2475</v>
      </c>
      <c r="P58" s="122"/>
      <c r="Q58" s="97" t="s">
        <v>2489</v>
      </c>
    </row>
    <row r="59" spans="1:17" ht="18" x14ac:dyDescent="0.25">
      <c r="A59" s="93" t="str">
        <f>VLOOKUP(E59,'LISTADO ATM'!$A$2:$C$901,3,0)</f>
        <v>NORTE</v>
      </c>
      <c r="B59" s="105" t="s">
        <v>2520</v>
      </c>
      <c r="C59" s="94">
        <v>44274.780312499999</v>
      </c>
      <c r="D59" s="93" t="s">
        <v>2190</v>
      </c>
      <c r="E59" s="102">
        <v>351</v>
      </c>
      <c r="F59" s="93" t="str">
        <f>VLOOKUP(E59,VIP!$A$2:$O12003,2,0)</f>
        <v>DRBR351</v>
      </c>
      <c r="G59" s="93" t="str">
        <f>VLOOKUP(E59,'LISTADO ATM'!$A$2:$B$900,2,0)</f>
        <v xml:space="preserve">ATM S/M José Luís (Puerto Plata) </v>
      </c>
      <c r="H59" s="93" t="str">
        <f>VLOOKUP(E59,VIP!$A$2:$O16924,7,FALSE)</f>
        <v>Si</v>
      </c>
      <c r="I59" s="93" t="str">
        <f>VLOOKUP(E59,VIP!$A$2:$O8889,8,FALSE)</f>
        <v>Si</v>
      </c>
      <c r="J59" s="93" t="str">
        <f>VLOOKUP(E59,VIP!$A$2:$O8839,8,FALSE)</f>
        <v>Si</v>
      </c>
      <c r="K59" s="93" t="str">
        <f>VLOOKUP(E59,VIP!$A$2:$O12413,6,0)</f>
        <v>NO</v>
      </c>
      <c r="L59" s="95" t="s">
        <v>2489</v>
      </c>
      <c r="M59" s="96" t="s">
        <v>2466</v>
      </c>
      <c r="N59" s="96" t="s">
        <v>2473</v>
      </c>
      <c r="O59" s="93" t="s">
        <v>2506</v>
      </c>
      <c r="P59" s="122"/>
      <c r="Q59" s="97" t="s">
        <v>2489</v>
      </c>
    </row>
    <row r="60" spans="1:17" ht="18" x14ac:dyDescent="0.25">
      <c r="A60" s="93" t="str">
        <f>VLOOKUP(E60,'LISTADO ATM'!$A$2:$C$901,3,0)</f>
        <v>DISTRITO NACIONAL</v>
      </c>
      <c r="B60" s="105" t="s">
        <v>2556</v>
      </c>
      <c r="C60" s="94">
        <v>44274.783206018517</v>
      </c>
      <c r="D60" s="93" t="s">
        <v>2469</v>
      </c>
      <c r="E60" s="102">
        <v>624</v>
      </c>
      <c r="F60" s="93" t="str">
        <f>VLOOKUP(E60,VIP!$A$2:$O12011,2,0)</f>
        <v>DRBR624</v>
      </c>
      <c r="G60" s="93" t="str">
        <f>VLOOKUP(E60,'LISTADO ATM'!$A$2:$B$900,2,0)</f>
        <v xml:space="preserve">ATM Policía Nacional I </v>
      </c>
      <c r="H60" s="93" t="str">
        <f>VLOOKUP(E60,VIP!$A$2:$O16932,7,FALSE)</f>
        <v>Si</v>
      </c>
      <c r="I60" s="93" t="str">
        <f>VLOOKUP(E60,VIP!$A$2:$O8897,8,FALSE)</f>
        <v>Si</v>
      </c>
      <c r="J60" s="93" t="str">
        <f>VLOOKUP(E60,VIP!$A$2:$O8847,8,FALSE)</f>
        <v>Si</v>
      </c>
      <c r="K60" s="93" t="str">
        <f>VLOOKUP(E60,VIP!$A$2:$O12421,6,0)</f>
        <v>NO</v>
      </c>
      <c r="L60" s="95" t="s">
        <v>2459</v>
      </c>
      <c r="M60" s="96" t="s">
        <v>2466</v>
      </c>
      <c r="N60" s="96" t="s">
        <v>2473</v>
      </c>
      <c r="O60" s="93" t="s">
        <v>2474</v>
      </c>
      <c r="P60" s="122"/>
      <c r="Q60" s="97" t="s">
        <v>2459</v>
      </c>
    </row>
    <row r="61" spans="1:17" ht="18" x14ac:dyDescent="0.25">
      <c r="A61" s="93" t="str">
        <f>VLOOKUP(E61,'LISTADO ATM'!$A$2:$C$901,3,0)</f>
        <v>ESTE</v>
      </c>
      <c r="B61" s="105" t="s">
        <v>2555</v>
      </c>
      <c r="C61" s="94">
        <v>44274.784722222219</v>
      </c>
      <c r="D61" s="93" t="s">
        <v>2496</v>
      </c>
      <c r="E61" s="102">
        <v>211</v>
      </c>
      <c r="F61" s="93" t="str">
        <f>VLOOKUP(E61,VIP!$A$2:$O12010,2,0)</f>
        <v>DRBR211</v>
      </c>
      <c r="G61" s="93" t="str">
        <f>VLOOKUP(E61,'LISTADO ATM'!$A$2:$B$900,2,0)</f>
        <v xml:space="preserve">ATM Oficina La Romana I </v>
      </c>
      <c r="H61" s="93" t="str">
        <f>VLOOKUP(E61,VIP!$A$2:$O16931,7,FALSE)</f>
        <v>Si</v>
      </c>
      <c r="I61" s="93" t="str">
        <f>VLOOKUP(E61,VIP!$A$2:$O8896,8,FALSE)</f>
        <v>Si</v>
      </c>
      <c r="J61" s="93" t="str">
        <f>VLOOKUP(E61,VIP!$A$2:$O8846,8,FALSE)</f>
        <v>Si</v>
      </c>
      <c r="K61" s="93" t="str">
        <f>VLOOKUP(E61,VIP!$A$2:$O12420,6,0)</f>
        <v>NO</v>
      </c>
      <c r="L61" s="95" t="s">
        <v>2428</v>
      </c>
      <c r="M61" s="96" t="s">
        <v>2466</v>
      </c>
      <c r="N61" s="96" t="s">
        <v>2473</v>
      </c>
      <c r="O61" s="93" t="s">
        <v>2497</v>
      </c>
      <c r="P61" s="122"/>
      <c r="Q61" s="97" t="s">
        <v>2428</v>
      </c>
    </row>
    <row r="62" spans="1:17" ht="18" x14ac:dyDescent="0.25">
      <c r="A62" s="93" t="str">
        <f>VLOOKUP(E62,'LISTADO ATM'!$A$2:$C$901,3,0)</f>
        <v>SUR</v>
      </c>
      <c r="B62" s="105" t="s">
        <v>2554</v>
      </c>
      <c r="C62" s="94">
        <v>44274.789826388886</v>
      </c>
      <c r="D62" s="93" t="s">
        <v>2469</v>
      </c>
      <c r="E62" s="102">
        <v>584</v>
      </c>
      <c r="F62" s="93" t="str">
        <f>VLOOKUP(E62,VIP!$A$2:$O12009,2,0)</f>
        <v>DRBR404</v>
      </c>
      <c r="G62" s="93" t="str">
        <f>VLOOKUP(E62,'LISTADO ATM'!$A$2:$B$900,2,0)</f>
        <v xml:space="preserve">ATM Oficina San Cristóbal I </v>
      </c>
      <c r="H62" s="93" t="str">
        <f>VLOOKUP(E62,VIP!$A$2:$O16930,7,FALSE)</f>
        <v>Si</v>
      </c>
      <c r="I62" s="93" t="str">
        <f>VLOOKUP(E62,VIP!$A$2:$O8895,8,FALSE)</f>
        <v>Si</v>
      </c>
      <c r="J62" s="93" t="str">
        <f>VLOOKUP(E62,VIP!$A$2:$O8845,8,FALSE)</f>
        <v>Si</v>
      </c>
      <c r="K62" s="93" t="str">
        <f>VLOOKUP(E62,VIP!$A$2:$O12419,6,0)</f>
        <v>SI</v>
      </c>
      <c r="L62" s="95" t="s">
        <v>2428</v>
      </c>
      <c r="M62" s="96" t="s">
        <v>2466</v>
      </c>
      <c r="N62" s="96" t="s">
        <v>2473</v>
      </c>
      <c r="O62" s="93" t="s">
        <v>2474</v>
      </c>
      <c r="P62" s="122"/>
      <c r="Q62" s="97" t="s">
        <v>2428</v>
      </c>
    </row>
    <row r="63" spans="1:17" ht="18" x14ac:dyDescent="0.25">
      <c r="A63" s="93" t="str">
        <f>VLOOKUP(E63,'LISTADO ATM'!$A$2:$C$901,3,0)</f>
        <v>DISTRITO NACIONAL</v>
      </c>
      <c r="B63" s="105" t="s">
        <v>2553</v>
      </c>
      <c r="C63" s="94">
        <v>44274.892488425925</v>
      </c>
      <c r="D63" s="93" t="s">
        <v>2189</v>
      </c>
      <c r="E63" s="102">
        <v>993</v>
      </c>
      <c r="F63" s="93" t="str">
        <f>VLOOKUP(E63,VIP!$A$2:$O12007,2,0)</f>
        <v>DRBR993</v>
      </c>
      <c r="G63" s="93" t="str">
        <f>VLOOKUP(E63,'LISTADO ATM'!$A$2:$B$900,2,0)</f>
        <v xml:space="preserve">ATM Centro Medico Integral II </v>
      </c>
      <c r="H63" s="93" t="str">
        <f>VLOOKUP(E63,VIP!$A$2:$O16928,7,FALSE)</f>
        <v>Si</v>
      </c>
      <c r="I63" s="93" t="str">
        <f>VLOOKUP(E63,VIP!$A$2:$O8893,8,FALSE)</f>
        <v>Si</v>
      </c>
      <c r="J63" s="93" t="str">
        <f>VLOOKUP(E63,VIP!$A$2:$O8843,8,FALSE)</f>
        <v>Si</v>
      </c>
      <c r="K63" s="93" t="str">
        <f>VLOOKUP(E63,VIP!$A$2:$O12417,6,0)</f>
        <v>NO</v>
      </c>
      <c r="L63" s="95" t="s">
        <v>2489</v>
      </c>
      <c r="M63" s="96" t="s">
        <v>2466</v>
      </c>
      <c r="N63" s="96" t="s">
        <v>2473</v>
      </c>
      <c r="O63" s="93" t="s">
        <v>2475</v>
      </c>
      <c r="P63" s="122"/>
      <c r="Q63" s="97" t="s">
        <v>2489</v>
      </c>
    </row>
    <row r="64" spans="1:17" ht="18" x14ac:dyDescent="0.25">
      <c r="A64" s="93" t="str">
        <f>VLOOKUP(E64,'LISTADO ATM'!$A$2:$C$901,3,0)</f>
        <v>DISTRITO NACIONAL</v>
      </c>
      <c r="B64" s="105" t="s">
        <v>2552</v>
      </c>
      <c r="C64" s="94">
        <v>44274.917731481481</v>
      </c>
      <c r="D64" s="93" t="s">
        <v>2189</v>
      </c>
      <c r="E64" s="102">
        <v>935</v>
      </c>
      <c r="F64" s="93" t="str">
        <f>VLOOKUP(E64,VIP!$A$2:$O12005,2,0)</f>
        <v>DRBR16J</v>
      </c>
      <c r="G64" s="93" t="str">
        <f>VLOOKUP(E64,'LISTADO ATM'!$A$2:$B$900,2,0)</f>
        <v xml:space="preserve">ATM Oficina John F. Kennedy </v>
      </c>
      <c r="H64" s="93" t="str">
        <f>VLOOKUP(E64,VIP!$A$2:$O16926,7,FALSE)</f>
        <v>Si</v>
      </c>
      <c r="I64" s="93" t="str">
        <f>VLOOKUP(E64,VIP!$A$2:$O8891,8,FALSE)</f>
        <v>Si</v>
      </c>
      <c r="J64" s="93" t="str">
        <f>VLOOKUP(E64,VIP!$A$2:$O8841,8,FALSE)</f>
        <v>Si</v>
      </c>
      <c r="K64" s="93" t="str">
        <f>VLOOKUP(E64,VIP!$A$2:$O12415,6,0)</f>
        <v>SI</v>
      </c>
      <c r="L64" s="95" t="s">
        <v>2228</v>
      </c>
      <c r="M64" s="96" t="s">
        <v>2466</v>
      </c>
      <c r="N64" s="96" t="s">
        <v>2473</v>
      </c>
      <c r="O64" s="93" t="s">
        <v>2475</v>
      </c>
      <c r="P64" s="122"/>
      <c r="Q64" s="97" t="s">
        <v>2228</v>
      </c>
    </row>
    <row r="65" spans="1:17" ht="18" x14ac:dyDescent="0.25">
      <c r="A65" s="93" t="str">
        <f>VLOOKUP(E65,'LISTADO ATM'!$A$2:$C$901,3,0)</f>
        <v>SUR</v>
      </c>
      <c r="B65" s="105" t="s">
        <v>2551</v>
      </c>
      <c r="C65" s="94">
        <v>44274.918078703704</v>
      </c>
      <c r="D65" s="93" t="s">
        <v>2189</v>
      </c>
      <c r="E65" s="102">
        <v>33</v>
      </c>
      <c r="F65" s="93" t="str">
        <f>VLOOKUP(E65,VIP!$A$2:$O12004,2,0)</f>
        <v>DRBR033</v>
      </c>
      <c r="G65" s="93" t="str">
        <f>VLOOKUP(E65,'LISTADO ATM'!$A$2:$B$900,2,0)</f>
        <v xml:space="preserve">ATM UNP Juan de Herrera </v>
      </c>
      <c r="H65" s="93" t="str">
        <f>VLOOKUP(E65,VIP!$A$2:$O16925,7,FALSE)</f>
        <v>Si</v>
      </c>
      <c r="I65" s="93" t="str">
        <f>VLOOKUP(E65,VIP!$A$2:$O8890,8,FALSE)</f>
        <v>Si</v>
      </c>
      <c r="J65" s="93" t="str">
        <f>VLOOKUP(E65,VIP!$A$2:$O8840,8,FALSE)</f>
        <v>Si</v>
      </c>
      <c r="K65" s="93" t="str">
        <f>VLOOKUP(E65,VIP!$A$2:$O12414,6,0)</f>
        <v>NO</v>
      </c>
      <c r="L65" s="95" t="s">
        <v>2228</v>
      </c>
      <c r="M65" s="96" t="s">
        <v>2466</v>
      </c>
      <c r="N65" s="96" t="s">
        <v>2473</v>
      </c>
      <c r="O65" s="93" t="s">
        <v>2475</v>
      </c>
      <c r="P65" s="122"/>
      <c r="Q65" s="97" t="s">
        <v>2228</v>
      </c>
    </row>
    <row r="66" spans="1:17" ht="18" x14ac:dyDescent="0.25">
      <c r="A66" s="93" t="str">
        <f>VLOOKUP(E66,'LISTADO ATM'!$A$2:$C$901,3,0)</f>
        <v>NORTE</v>
      </c>
      <c r="B66" s="105" t="s">
        <v>2561</v>
      </c>
      <c r="C66" s="94">
        <v>44274.91847222222</v>
      </c>
      <c r="D66" s="93" t="s">
        <v>2190</v>
      </c>
      <c r="E66" s="102">
        <v>253</v>
      </c>
      <c r="F66" s="93" t="str">
        <f>VLOOKUP(E66,VIP!$A$2:$O12009,2,0)</f>
        <v>DRBR253</v>
      </c>
      <c r="G66" s="93" t="str">
        <f>VLOOKUP(E66,'LISTADO ATM'!$A$2:$B$900,2,0)</f>
        <v xml:space="preserve">ATM Centro Cuesta Nacional (Santiago) </v>
      </c>
      <c r="H66" s="93" t="str">
        <f>VLOOKUP(E66,VIP!$A$2:$O16930,7,FALSE)</f>
        <v>Si</v>
      </c>
      <c r="I66" s="93" t="str">
        <f>VLOOKUP(E66,VIP!$A$2:$O8895,8,FALSE)</f>
        <v>Si</v>
      </c>
      <c r="J66" s="93" t="str">
        <f>VLOOKUP(E66,VIP!$A$2:$O8845,8,FALSE)</f>
        <v>Si</v>
      </c>
      <c r="K66" s="93" t="str">
        <f>VLOOKUP(E66,VIP!$A$2:$O12419,6,0)</f>
        <v>NO</v>
      </c>
      <c r="L66" s="95" t="s">
        <v>2228</v>
      </c>
      <c r="M66" s="96" t="s">
        <v>2466</v>
      </c>
      <c r="N66" s="96" t="s">
        <v>2473</v>
      </c>
      <c r="O66" s="93" t="s">
        <v>2506</v>
      </c>
      <c r="P66" s="122"/>
      <c r="Q66" s="97" t="s">
        <v>2228</v>
      </c>
    </row>
    <row r="67" spans="1:17" ht="18" x14ac:dyDescent="0.25">
      <c r="A67" s="93" t="str">
        <f>VLOOKUP(E67,'LISTADO ATM'!$A$2:$C$901,3,0)</f>
        <v>NORTE</v>
      </c>
      <c r="B67" s="105" t="s">
        <v>2560</v>
      </c>
      <c r="C67" s="94">
        <v>44274.918946759259</v>
      </c>
      <c r="D67" s="93" t="s">
        <v>2190</v>
      </c>
      <c r="E67" s="102">
        <v>62</v>
      </c>
      <c r="F67" s="93" t="str">
        <f>VLOOKUP(E67,VIP!$A$2:$O12008,2,0)</f>
        <v>DRBR062</v>
      </c>
      <c r="G67" s="93" t="str">
        <f>VLOOKUP(E67,'LISTADO ATM'!$A$2:$B$900,2,0)</f>
        <v xml:space="preserve">ATM Oficina Dajabón </v>
      </c>
      <c r="H67" s="93" t="str">
        <f>VLOOKUP(E67,VIP!$A$2:$O16929,7,FALSE)</f>
        <v>Si</v>
      </c>
      <c r="I67" s="93" t="str">
        <f>VLOOKUP(E67,VIP!$A$2:$O8894,8,FALSE)</f>
        <v>Si</v>
      </c>
      <c r="J67" s="93" t="str">
        <f>VLOOKUP(E67,VIP!$A$2:$O8844,8,FALSE)</f>
        <v>Si</v>
      </c>
      <c r="K67" s="93" t="str">
        <f>VLOOKUP(E67,VIP!$A$2:$O12418,6,0)</f>
        <v>SI</v>
      </c>
      <c r="L67" s="95" t="s">
        <v>2228</v>
      </c>
      <c r="M67" s="96" t="s">
        <v>2466</v>
      </c>
      <c r="N67" s="96" t="s">
        <v>2473</v>
      </c>
      <c r="O67" s="93" t="s">
        <v>2506</v>
      </c>
      <c r="P67" s="122"/>
      <c r="Q67" s="97" t="s">
        <v>2228</v>
      </c>
    </row>
    <row r="68" spans="1:17" ht="18" x14ac:dyDescent="0.25">
      <c r="A68" s="93" t="str">
        <f>VLOOKUP(E68,'LISTADO ATM'!$A$2:$C$901,3,0)</f>
        <v>ESTE</v>
      </c>
      <c r="B68" s="105" t="s">
        <v>2559</v>
      </c>
      <c r="C68" s="94">
        <v>44274.919618055559</v>
      </c>
      <c r="D68" s="93" t="s">
        <v>2189</v>
      </c>
      <c r="E68" s="102">
        <v>289</v>
      </c>
      <c r="F68" s="93" t="str">
        <f>VLOOKUP(E68,VIP!$A$2:$O12007,2,0)</f>
        <v>DRBR910</v>
      </c>
      <c r="G68" s="93" t="str">
        <f>VLOOKUP(E68,'LISTADO ATM'!$A$2:$B$900,2,0)</f>
        <v>ATM Oficina Bávaro II</v>
      </c>
      <c r="H68" s="93" t="str">
        <f>VLOOKUP(E68,VIP!$A$2:$O16928,7,FALSE)</f>
        <v>Si</v>
      </c>
      <c r="I68" s="93" t="str">
        <f>VLOOKUP(E68,VIP!$A$2:$O8893,8,FALSE)</f>
        <v>Si</v>
      </c>
      <c r="J68" s="93" t="str">
        <f>VLOOKUP(E68,VIP!$A$2:$O8843,8,FALSE)</f>
        <v>Si</v>
      </c>
      <c r="K68" s="93" t="str">
        <f>VLOOKUP(E68,VIP!$A$2:$O12417,6,0)</f>
        <v>NO</v>
      </c>
      <c r="L68" s="95" t="s">
        <v>2228</v>
      </c>
      <c r="M68" s="96" t="s">
        <v>2466</v>
      </c>
      <c r="N68" s="96" t="s">
        <v>2473</v>
      </c>
      <c r="O68" s="93" t="s">
        <v>2475</v>
      </c>
      <c r="P68" s="122"/>
      <c r="Q68" s="97" t="s">
        <v>2228</v>
      </c>
    </row>
    <row r="69" spans="1:17" ht="18" x14ac:dyDescent="0.25">
      <c r="A69" s="93" t="str">
        <f>VLOOKUP(E69,'LISTADO ATM'!$A$2:$C$901,3,0)</f>
        <v>SUR</v>
      </c>
      <c r="B69" s="105" t="s">
        <v>2558</v>
      </c>
      <c r="C69" s="94">
        <v>44274.921134259261</v>
      </c>
      <c r="D69" s="93" t="s">
        <v>2496</v>
      </c>
      <c r="E69" s="102">
        <v>5</v>
      </c>
      <c r="F69" s="93" t="str">
        <f>VLOOKUP(E69,VIP!$A$2:$O12006,2,0)</f>
        <v>DRBR005</v>
      </c>
      <c r="G69" s="93" t="str">
        <f>VLOOKUP(E69,'LISTADO ATM'!$A$2:$B$900,2,0)</f>
        <v>ATM Oficina Autoservicio Villa Ofelia (San Juan)</v>
      </c>
      <c r="H69" s="93" t="str">
        <f>VLOOKUP(E69,VIP!$A$2:$O16927,7,FALSE)</f>
        <v>Si</v>
      </c>
      <c r="I69" s="93" t="str">
        <f>VLOOKUP(E69,VIP!$A$2:$O8892,8,FALSE)</f>
        <v>Si</v>
      </c>
      <c r="J69" s="93" t="str">
        <f>VLOOKUP(E69,VIP!$A$2:$O8842,8,FALSE)</f>
        <v>Si</v>
      </c>
      <c r="K69" s="93" t="str">
        <f>VLOOKUP(E69,VIP!$A$2:$O12416,6,0)</f>
        <v>NO</v>
      </c>
      <c r="L69" s="95" t="s">
        <v>2502</v>
      </c>
      <c r="M69" s="96" t="s">
        <v>2466</v>
      </c>
      <c r="N69" s="96" t="s">
        <v>2473</v>
      </c>
      <c r="O69" s="93" t="s">
        <v>2497</v>
      </c>
      <c r="P69" s="122"/>
      <c r="Q69" s="97" t="s">
        <v>2502</v>
      </c>
    </row>
    <row r="70" spans="1:17" ht="18" x14ac:dyDescent="0.25">
      <c r="A70" s="93" t="str">
        <f>VLOOKUP(E70,'LISTADO ATM'!$A$2:$C$901,3,0)</f>
        <v>DISTRITO NACIONAL</v>
      </c>
      <c r="B70" s="105" t="s">
        <v>2557</v>
      </c>
      <c r="C70" s="94">
        <v>44274.922326388885</v>
      </c>
      <c r="D70" s="93" t="s">
        <v>2189</v>
      </c>
      <c r="E70" s="102">
        <v>623</v>
      </c>
      <c r="F70" s="93" t="str">
        <f>VLOOKUP(E70,VIP!$A$2:$O12005,2,0)</f>
        <v>DRBR623</v>
      </c>
      <c r="G70" s="93" t="str">
        <f>VLOOKUP(E70,'LISTADO ATM'!$A$2:$B$900,2,0)</f>
        <v xml:space="preserve">ATM Operaciones Especiales (Manoguayabo) </v>
      </c>
      <c r="H70" s="93" t="str">
        <f>VLOOKUP(E70,VIP!$A$2:$O16926,7,FALSE)</f>
        <v>Si</v>
      </c>
      <c r="I70" s="93" t="str">
        <f>VLOOKUP(E70,VIP!$A$2:$O8891,8,FALSE)</f>
        <v>Si</v>
      </c>
      <c r="J70" s="93" t="str">
        <f>VLOOKUP(E70,VIP!$A$2:$O8841,8,FALSE)</f>
        <v>Si</v>
      </c>
      <c r="K70" s="93" t="str">
        <f>VLOOKUP(E70,VIP!$A$2:$O12415,6,0)</f>
        <v>No</v>
      </c>
      <c r="L70" s="95" t="s">
        <v>2228</v>
      </c>
      <c r="M70" s="96" t="s">
        <v>2466</v>
      </c>
      <c r="N70" s="96" t="s">
        <v>2473</v>
      </c>
      <c r="O70" s="93" t="s">
        <v>2475</v>
      </c>
      <c r="P70" s="122"/>
      <c r="Q70" s="97" t="s">
        <v>2228</v>
      </c>
    </row>
    <row r="71" spans="1:17" ht="18" x14ac:dyDescent="0.25">
      <c r="A71" s="93" t="str">
        <f>VLOOKUP(E71,'LISTADO ATM'!$A$2:$C$901,3,0)</f>
        <v>DISTRITO NACIONAL</v>
      </c>
      <c r="B71" s="105" t="s">
        <v>2567</v>
      </c>
      <c r="C71" s="94">
        <v>44274.987870370373</v>
      </c>
      <c r="D71" s="93" t="s">
        <v>2189</v>
      </c>
      <c r="E71" s="102">
        <v>490</v>
      </c>
      <c r="F71" s="93" t="str">
        <f>VLOOKUP(E71,VIP!$A$2:$O12011,2,0)</f>
        <v>DRBR490</v>
      </c>
      <c r="G71" s="93" t="str">
        <f>VLOOKUP(E71,'LISTADO ATM'!$A$2:$B$900,2,0)</f>
        <v xml:space="preserve">ATM Hospital Ney Arias Lora </v>
      </c>
      <c r="H71" s="93" t="str">
        <f>VLOOKUP(E71,VIP!$A$2:$O16932,7,FALSE)</f>
        <v>Si</v>
      </c>
      <c r="I71" s="93" t="str">
        <f>VLOOKUP(E71,VIP!$A$2:$O8897,8,FALSE)</f>
        <v>Si</v>
      </c>
      <c r="J71" s="93" t="str">
        <f>VLOOKUP(E71,VIP!$A$2:$O8847,8,FALSE)</f>
        <v>Si</v>
      </c>
      <c r="K71" s="93" t="str">
        <f>VLOOKUP(E71,VIP!$A$2:$O12421,6,0)</f>
        <v>NO</v>
      </c>
      <c r="L71" s="95" t="s">
        <v>2228</v>
      </c>
      <c r="M71" s="96" t="s">
        <v>2466</v>
      </c>
      <c r="N71" s="96" t="s">
        <v>2473</v>
      </c>
      <c r="O71" s="93" t="s">
        <v>2475</v>
      </c>
      <c r="P71" s="122"/>
      <c r="Q71" s="97" t="s">
        <v>2228</v>
      </c>
    </row>
    <row r="72" spans="1:17" ht="18" x14ac:dyDescent="0.25">
      <c r="A72" s="93" t="str">
        <f>VLOOKUP(E72,'LISTADO ATM'!$A$2:$C$901,3,0)</f>
        <v>ESTE</v>
      </c>
      <c r="B72" s="105" t="s">
        <v>2566</v>
      </c>
      <c r="C72" s="94">
        <v>44275.008310185185</v>
      </c>
      <c r="D72" s="93" t="s">
        <v>2469</v>
      </c>
      <c r="E72" s="102">
        <v>843</v>
      </c>
      <c r="F72" s="93" t="str">
        <f>VLOOKUP(E72,VIP!$A$2:$O12010,2,0)</f>
        <v>DRBR843</v>
      </c>
      <c r="G72" s="93" t="str">
        <f>VLOOKUP(E72,'LISTADO ATM'!$A$2:$B$900,2,0)</f>
        <v xml:space="preserve">ATM Oficina Romana Centro </v>
      </c>
      <c r="H72" s="93" t="str">
        <f>VLOOKUP(E72,VIP!$A$2:$O16931,7,FALSE)</f>
        <v>Si</v>
      </c>
      <c r="I72" s="93" t="str">
        <f>VLOOKUP(E72,VIP!$A$2:$O8896,8,FALSE)</f>
        <v>Si</v>
      </c>
      <c r="J72" s="93" t="str">
        <f>VLOOKUP(E72,VIP!$A$2:$O8846,8,FALSE)</f>
        <v>Si</v>
      </c>
      <c r="K72" s="93" t="str">
        <f>VLOOKUP(E72,VIP!$A$2:$O12420,6,0)</f>
        <v>NO</v>
      </c>
      <c r="L72" s="95" t="s">
        <v>2428</v>
      </c>
      <c r="M72" s="96" t="s">
        <v>2466</v>
      </c>
      <c r="N72" s="96" t="s">
        <v>2473</v>
      </c>
      <c r="O72" s="93" t="s">
        <v>2474</v>
      </c>
      <c r="P72" s="122"/>
      <c r="Q72" s="97" t="s">
        <v>2428</v>
      </c>
    </row>
    <row r="73" spans="1:17" ht="18" x14ac:dyDescent="0.25">
      <c r="A73" s="93" t="str">
        <f>VLOOKUP(E73,'LISTADO ATM'!$A$2:$C$901,3,0)</f>
        <v>DISTRITO NACIONAL</v>
      </c>
      <c r="B73" s="105" t="s">
        <v>2565</v>
      </c>
      <c r="C73" s="94">
        <v>44275.046944444446</v>
      </c>
      <c r="D73" s="93" t="s">
        <v>2189</v>
      </c>
      <c r="E73" s="102">
        <v>648</v>
      </c>
      <c r="F73" s="93" t="str">
        <f>VLOOKUP(E73,VIP!$A$2:$O12008,2,0)</f>
        <v>DRBR190</v>
      </c>
      <c r="G73" s="93" t="str">
        <f>VLOOKUP(E73,'LISTADO ATM'!$A$2:$B$900,2,0)</f>
        <v xml:space="preserve">ATM Hermandad de Pensionados </v>
      </c>
      <c r="H73" s="93" t="str">
        <f>VLOOKUP(E73,VIP!$A$2:$O16929,7,FALSE)</f>
        <v>Si</v>
      </c>
      <c r="I73" s="93" t="str">
        <f>VLOOKUP(E73,VIP!$A$2:$O8894,8,FALSE)</f>
        <v>No</v>
      </c>
      <c r="J73" s="93" t="str">
        <f>VLOOKUP(E73,VIP!$A$2:$O8844,8,FALSE)</f>
        <v>No</v>
      </c>
      <c r="K73" s="93" t="str">
        <f>VLOOKUP(E73,VIP!$A$2:$O12418,6,0)</f>
        <v>NO</v>
      </c>
      <c r="L73" s="95" t="s">
        <v>2228</v>
      </c>
      <c r="M73" s="96" t="s">
        <v>2466</v>
      </c>
      <c r="N73" s="96" t="s">
        <v>2473</v>
      </c>
      <c r="O73" s="93" t="s">
        <v>2475</v>
      </c>
      <c r="P73" s="122"/>
      <c r="Q73" s="97" t="s">
        <v>2228</v>
      </c>
    </row>
    <row r="74" spans="1:17" ht="18" x14ac:dyDescent="0.25">
      <c r="A74" s="93" t="str">
        <f>VLOOKUP(E74,'LISTADO ATM'!$A$2:$C$901,3,0)</f>
        <v>DISTRITO NACIONAL</v>
      </c>
      <c r="B74" s="105" t="s">
        <v>2564</v>
      </c>
      <c r="C74" s="94">
        <v>44275.047939814816</v>
      </c>
      <c r="D74" s="93" t="s">
        <v>2189</v>
      </c>
      <c r="E74" s="102">
        <v>875</v>
      </c>
      <c r="F74" s="93" t="str">
        <f>VLOOKUP(E74,VIP!$A$2:$O12007,2,0)</f>
        <v>DRBR875</v>
      </c>
      <c r="G74" s="93" t="str">
        <f>VLOOKUP(E74,'LISTADO ATM'!$A$2:$B$900,2,0)</f>
        <v xml:space="preserve">ATM Texaco Aut. Duarte KM 14 1/2 (Los Alcarrizos) </v>
      </c>
      <c r="H74" s="93" t="str">
        <f>VLOOKUP(E74,VIP!$A$2:$O16928,7,FALSE)</f>
        <v>Si</v>
      </c>
      <c r="I74" s="93" t="str">
        <f>VLOOKUP(E74,VIP!$A$2:$O8893,8,FALSE)</f>
        <v>Si</v>
      </c>
      <c r="J74" s="93" t="str">
        <f>VLOOKUP(E74,VIP!$A$2:$O8843,8,FALSE)</f>
        <v>Si</v>
      </c>
      <c r="K74" s="93" t="str">
        <f>VLOOKUP(E74,VIP!$A$2:$O12417,6,0)</f>
        <v>NO</v>
      </c>
      <c r="L74" s="95" t="s">
        <v>2254</v>
      </c>
      <c r="M74" s="96" t="s">
        <v>2466</v>
      </c>
      <c r="N74" s="96" t="s">
        <v>2473</v>
      </c>
      <c r="O74" s="93" t="s">
        <v>2475</v>
      </c>
      <c r="P74" s="122"/>
      <c r="Q74" s="97" t="s">
        <v>2254</v>
      </c>
    </row>
    <row r="75" spans="1:17" ht="18" x14ac:dyDescent="0.25">
      <c r="A75" s="93" t="str">
        <f>VLOOKUP(E75,'LISTADO ATM'!$A$2:$C$901,3,0)</f>
        <v>ESTE</v>
      </c>
      <c r="B75" s="105" t="s">
        <v>2563</v>
      </c>
      <c r="C75" s="94">
        <v>44275.061192129629</v>
      </c>
      <c r="D75" s="93" t="s">
        <v>2189</v>
      </c>
      <c r="E75" s="102">
        <v>661</v>
      </c>
      <c r="F75" s="93" t="str">
        <f>VLOOKUP(E75,VIP!$A$2:$O12006,2,0)</f>
        <v>DRBR661</v>
      </c>
      <c r="G75" s="93" t="str">
        <f>VLOOKUP(E75,'LISTADO ATM'!$A$2:$B$900,2,0)</f>
        <v xml:space="preserve">ATM Almacenes Iberia (San Pedro) </v>
      </c>
      <c r="H75" s="93" t="str">
        <f>VLOOKUP(E75,VIP!$A$2:$O16927,7,FALSE)</f>
        <v>N/A</v>
      </c>
      <c r="I75" s="93" t="str">
        <f>VLOOKUP(E75,VIP!$A$2:$O8892,8,FALSE)</f>
        <v>N/A</v>
      </c>
      <c r="J75" s="93" t="str">
        <f>VLOOKUP(E75,VIP!$A$2:$O8842,8,FALSE)</f>
        <v>N/A</v>
      </c>
      <c r="K75" s="93" t="str">
        <f>VLOOKUP(E75,VIP!$A$2:$O12416,6,0)</f>
        <v>N/A</v>
      </c>
      <c r="L75" s="95" t="s">
        <v>2228</v>
      </c>
      <c r="M75" s="96" t="s">
        <v>2466</v>
      </c>
      <c r="N75" s="96" t="s">
        <v>2473</v>
      </c>
      <c r="O75" s="93" t="s">
        <v>2475</v>
      </c>
      <c r="P75" s="122"/>
      <c r="Q75" s="97" t="s">
        <v>2228</v>
      </c>
    </row>
    <row r="76" spans="1:17" ht="18" x14ac:dyDescent="0.25">
      <c r="A76" s="93" t="str">
        <f>VLOOKUP(E76,'LISTADO ATM'!$A$2:$C$901,3,0)</f>
        <v>DISTRITO NACIONAL</v>
      </c>
      <c r="B76" s="105">
        <v>335828150</v>
      </c>
      <c r="C76" s="94">
        <v>44275.133333333331</v>
      </c>
      <c r="D76" s="93" t="s">
        <v>2189</v>
      </c>
      <c r="E76" s="102">
        <v>23</v>
      </c>
      <c r="F76" s="93" t="str">
        <f>VLOOKUP(E76,VIP!$A$2:$O12008,2,0)</f>
        <v>DRBR023</v>
      </c>
      <c r="G76" s="93" t="str">
        <f>VLOOKUP(E76,'LISTADO ATM'!$A$2:$B$900,2,0)</f>
        <v xml:space="preserve">ATM Oficina México </v>
      </c>
      <c r="H76" s="93" t="str">
        <f>VLOOKUP(E76,VIP!$A$2:$O16929,7,FALSE)</f>
        <v>Si</v>
      </c>
      <c r="I76" s="93" t="str">
        <f>VLOOKUP(E76,VIP!$A$2:$O8894,8,FALSE)</f>
        <v>Si</v>
      </c>
      <c r="J76" s="93" t="str">
        <f>VLOOKUP(E76,VIP!$A$2:$O8844,8,FALSE)</f>
        <v>Si</v>
      </c>
      <c r="K76" s="93" t="str">
        <f>VLOOKUP(E76,VIP!$A$2:$O12418,6,0)</f>
        <v>NO</v>
      </c>
      <c r="L76" s="95" t="s">
        <v>2254</v>
      </c>
      <c r="M76" s="96" t="s">
        <v>2466</v>
      </c>
      <c r="N76" s="96" t="s">
        <v>2473</v>
      </c>
      <c r="O76" s="93" t="s">
        <v>2475</v>
      </c>
      <c r="P76" s="122"/>
      <c r="Q76" s="97" t="s">
        <v>2254</v>
      </c>
    </row>
    <row r="77" spans="1:17" ht="18" x14ac:dyDescent="0.25">
      <c r="A77" s="93" t="str">
        <f>VLOOKUP(E77,'LISTADO ATM'!$A$2:$C$901,3,0)</f>
        <v>SUR</v>
      </c>
      <c r="B77" s="105" t="s">
        <v>2580</v>
      </c>
      <c r="C77" s="94">
        <v>44275.303553240738</v>
      </c>
      <c r="D77" s="93" t="s">
        <v>2496</v>
      </c>
      <c r="E77" s="102">
        <v>962</v>
      </c>
      <c r="F77" s="93" t="str">
        <f>VLOOKUP(E77,VIP!$A$2:$O12014,2,0)</f>
        <v>DRBR962</v>
      </c>
      <c r="G77" s="93" t="str">
        <f>VLOOKUP(E77,'LISTADO ATM'!$A$2:$B$900,2,0)</f>
        <v xml:space="preserve">ATM Oficina Villa Ofelia II (San Juan) </v>
      </c>
      <c r="H77" s="93" t="str">
        <f>VLOOKUP(E77,VIP!$A$2:$O16935,7,FALSE)</f>
        <v>Si</v>
      </c>
      <c r="I77" s="93" t="str">
        <f>VLOOKUP(E77,VIP!$A$2:$O8900,8,FALSE)</f>
        <v>Si</v>
      </c>
      <c r="J77" s="93" t="str">
        <f>VLOOKUP(E77,VIP!$A$2:$O8850,8,FALSE)</f>
        <v>Si</v>
      </c>
      <c r="K77" s="93" t="str">
        <f>VLOOKUP(E77,VIP!$A$2:$O12424,6,0)</f>
        <v>NO</v>
      </c>
      <c r="L77" s="95" t="s">
        <v>2459</v>
      </c>
      <c r="M77" s="96" t="s">
        <v>2466</v>
      </c>
      <c r="N77" s="96" t="s">
        <v>2473</v>
      </c>
      <c r="O77" s="93" t="s">
        <v>2497</v>
      </c>
      <c r="P77" s="122"/>
      <c r="Q77" s="97" t="s">
        <v>2459</v>
      </c>
    </row>
    <row r="78" spans="1:17" ht="18" x14ac:dyDescent="0.25">
      <c r="A78" s="93" t="str">
        <f>VLOOKUP(E78,'LISTADO ATM'!$A$2:$C$901,3,0)</f>
        <v>DISTRITO NACIONAL</v>
      </c>
      <c r="B78" s="105" t="s">
        <v>2579</v>
      </c>
      <c r="C78" s="94">
        <v>44275.31322916667</v>
      </c>
      <c r="D78" s="93" t="s">
        <v>2469</v>
      </c>
      <c r="E78" s="102">
        <v>911</v>
      </c>
      <c r="F78" s="93" t="str">
        <f>VLOOKUP(E78,VIP!$A$2:$O12013,2,0)</f>
        <v>DRBR911</v>
      </c>
      <c r="G78" s="93" t="str">
        <f>VLOOKUP(E78,'LISTADO ATM'!$A$2:$B$900,2,0)</f>
        <v xml:space="preserve">ATM Oficina Venezuela II </v>
      </c>
      <c r="H78" s="93" t="str">
        <f>VLOOKUP(E78,VIP!$A$2:$O16934,7,FALSE)</f>
        <v>Si</v>
      </c>
      <c r="I78" s="93" t="str">
        <f>VLOOKUP(E78,VIP!$A$2:$O8899,8,FALSE)</f>
        <v>Si</v>
      </c>
      <c r="J78" s="93" t="str">
        <f>VLOOKUP(E78,VIP!$A$2:$O8849,8,FALSE)</f>
        <v>Si</v>
      </c>
      <c r="K78" s="93" t="str">
        <f>VLOOKUP(E78,VIP!$A$2:$O12423,6,0)</f>
        <v>SI</v>
      </c>
      <c r="L78" s="95" t="s">
        <v>2428</v>
      </c>
      <c r="M78" s="96" t="s">
        <v>2466</v>
      </c>
      <c r="N78" s="96" t="s">
        <v>2473</v>
      </c>
      <c r="O78" s="93" t="s">
        <v>2474</v>
      </c>
      <c r="P78" s="122"/>
      <c r="Q78" s="97" t="s">
        <v>2428</v>
      </c>
    </row>
    <row r="79" spans="1:17" ht="18" x14ac:dyDescent="0.25">
      <c r="A79" s="93" t="str">
        <f>VLOOKUP(E79,'LISTADO ATM'!$A$2:$C$901,3,0)</f>
        <v>DISTRITO NACIONAL</v>
      </c>
      <c r="B79" s="105" t="s">
        <v>2578</v>
      </c>
      <c r="C79" s="94">
        <v>44275.317812499998</v>
      </c>
      <c r="D79" s="93" t="s">
        <v>2189</v>
      </c>
      <c r="E79" s="102">
        <v>939</v>
      </c>
      <c r="F79" s="93" t="str">
        <f>VLOOKUP(E79,VIP!$A$2:$O12012,2,0)</f>
        <v>DRBR939</v>
      </c>
      <c r="G79" s="93" t="str">
        <f>VLOOKUP(E79,'LISTADO ATM'!$A$2:$B$900,2,0)</f>
        <v xml:space="preserve">ATM Estación Texaco Máximo Gómez </v>
      </c>
      <c r="H79" s="93" t="str">
        <f>VLOOKUP(E79,VIP!$A$2:$O16933,7,FALSE)</f>
        <v>Si</v>
      </c>
      <c r="I79" s="93" t="str">
        <f>VLOOKUP(E79,VIP!$A$2:$O8898,8,FALSE)</f>
        <v>Si</v>
      </c>
      <c r="J79" s="93" t="str">
        <f>VLOOKUP(E79,VIP!$A$2:$O8848,8,FALSE)</f>
        <v>Si</v>
      </c>
      <c r="K79" s="93" t="str">
        <f>VLOOKUP(E79,VIP!$A$2:$O12422,6,0)</f>
        <v>NO</v>
      </c>
      <c r="L79" s="95" t="s">
        <v>2254</v>
      </c>
      <c r="M79" s="96" t="s">
        <v>2466</v>
      </c>
      <c r="N79" s="96" t="s">
        <v>2473</v>
      </c>
      <c r="O79" s="93" t="s">
        <v>2475</v>
      </c>
      <c r="P79" s="122"/>
      <c r="Q79" s="97" t="s">
        <v>2254</v>
      </c>
    </row>
    <row r="80" spans="1:17" ht="18" x14ac:dyDescent="0.25">
      <c r="A80" s="93" t="str">
        <f>VLOOKUP(E80,'LISTADO ATM'!$A$2:$C$901,3,0)</f>
        <v>DISTRITO NACIONAL</v>
      </c>
      <c r="B80" s="105" t="s">
        <v>2577</v>
      </c>
      <c r="C80" s="94">
        <v>44275.317997685182</v>
      </c>
      <c r="D80" s="93" t="s">
        <v>2189</v>
      </c>
      <c r="E80" s="102">
        <v>363</v>
      </c>
      <c r="F80" s="93" t="e">
        <f>VLOOKUP(E80,VIP!$A$2:$O12011,2,0)</f>
        <v>#N/A</v>
      </c>
      <c r="G80" s="93" t="str">
        <f>VLOOKUP(E80,'LISTADO ATM'!$A$2:$B$900,2,0)</f>
        <v>ATM Sirena Villa Mella</v>
      </c>
      <c r="H80" s="93" t="e">
        <f>VLOOKUP(E80,VIP!$A$2:$O16932,7,FALSE)</f>
        <v>#N/A</v>
      </c>
      <c r="I80" s="93" t="e">
        <f>VLOOKUP(E80,VIP!$A$2:$O8897,8,FALSE)</f>
        <v>#N/A</v>
      </c>
      <c r="J80" s="93" t="e">
        <f>VLOOKUP(E80,VIP!$A$2:$O8847,8,FALSE)</f>
        <v>#N/A</v>
      </c>
      <c r="K80" s="93" t="e">
        <f>VLOOKUP(E80,VIP!$A$2:$O12421,6,0)</f>
        <v>#N/A</v>
      </c>
      <c r="L80" s="95" t="s">
        <v>2581</v>
      </c>
      <c r="M80" s="96" t="s">
        <v>2466</v>
      </c>
      <c r="N80" s="96" t="s">
        <v>2473</v>
      </c>
      <c r="O80" s="93" t="s">
        <v>2475</v>
      </c>
      <c r="P80" s="122"/>
      <c r="Q80" s="97" t="s">
        <v>2581</v>
      </c>
    </row>
    <row r="81" spans="1:17" ht="18" x14ac:dyDescent="0.25">
      <c r="A81" s="93" t="str">
        <f>VLOOKUP(E81,'LISTADO ATM'!$A$2:$C$901,3,0)</f>
        <v>DISTRITO NACIONAL</v>
      </c>
      <c r="B81" s="105" t="s">
        <v>2576</v>
      </c>
      <c r="C81" s="94">
        <v>44275.321261574078</v>
      </c>
      <c r="D81" s="93" t="s">
        <v>2189</v>
      </c>
      <c r="E81" s="102">
        <v>672</v>
      </c>
      <c r="F81" s="93" t="str">
        <f>VLOOKUP(E81,VIP!$A$2:$O12010,2,0)</f>
        <v>DRBR672</v>
      </c>
      <c r="G81" s="93" t="str">
        <f>VLOOKUP(E81,'LISTADO ATM'!$A$2:$B$900,2,0)</f>
        <v>ATM Destacamento Policía Nacional La Victoria</v>
      </c>
      <c r="H81" s="93" t="str">
        <f>VLOOKUP(E81,VIP!$A$2:$O16931,7,FALSE)</f>
        <v>Si</v>
      </c>
      <c r="I81" s="93" t="str">
        <f>VLOOKUP(E81,VIP!$A$2:$O8896,8,FALSE)</f>
        <v>Si</v>
      </c>
      <c r="J81" s="93" t="str">
        <f>VLOOKUP(E81,VIP!$A$2:$O8846,8,FALSE)</f>
        <v>Si</v>
      </c>
      <c r="K81" s="93" t="str">
        <f>VLOOKUP(E81,VIP!$A$2:$O12420,6,0)</f>
        <v>SI</v>
      </c>
      <c r="L81" s="95" t="s">
        <v>2228</v>
      </c>
      <c r="M81" s="96" t="s">
        <v>2466</v>
      </c>
      <c r="N81" s="96" t="s">
        <v>2473</v>
      </c>
      <c r="O81" s="93" t="s">
        <v>2475</v>
      </c>
      <c r="P81" s="122"/>
      <c r="Q81" s="97" t="s">
        <v>2228</v>
      </c>
    </row>
    <row r="82" spans="1:17" ht="18" x14ac:dyDescent="0.25">
      <c r="A82" s="93" t="str">
        <f>VLOOKUP(E82,'LISTADO ATM'!$A$2:$C$901,3,0)</f>
        <v>ESTE</v>
      </c>
      <c r="B82" s="105" t="s">
        <v>2575</v>
      </c>
      <c r="C82" s="94">
        <v>44275.322951388887</v>
      </c>
      <c r="D82" s="93" t="s">
        <v>2189</v>
      </c>
      <c r="E82" s="102">
        <v>963</v>
      </c>
      <c r="F82" s="93" t="str">
        <f>VLOOKUP(E82,VIP!$A$2:$O12009,2,0)</f>
        <v>DRBR963</v>
      </c>
      <c r="G82" s="93" t="str">
        <f>VLOOKUP(E82,'LISTADO ATM'!$A$2:$B$900,2,0)</f>
        <v xml:space="preserve">ATM Multiplaza La Romana </v>
      </c>
      <c r="H82" s="93" t="str">
        <f>VLOOKUP(E82,VIP!$A$2:$O16930,7,FALSE)</f>
        <v>Si</v>
      </c>
      <c r="I82" s="93" t="str">
        <f>VLOOKUP(E82,VIP!$A$2:$O8895,8,FALSE)</f>
        <v>Si</v>
      </c>
      <c r="J82" s="93" t="str">
        <f>VLOOKUP(E82,VIP!$A$2:$O8845,8,FALSE)</f>
        <v>Si</v>
      </c>
      <c r="K82" s="93" t="str">
        <f>VLOOKUP(E82,VIP!$A$2:$O12419,6,0)</f>
        <v>NO</v>
      </c>
      <c r="L82" s="95" t="s">
        <v>2228</v>
      </c>
      <c r="M82" s="96" t="s">
        <v>2466</v>
      </c>
      <c r="N82" s="96" t="s">
        <v>2473</v>
      </c>
      <c r="O82" s="93" t="s">
        <v>2475</v>
      </c>
      <c r="P82" s="122"/>
      <c r="Q82" s="97" t="s">
        <v>2228</v>
      </c>
    </row>
  </sheetData>
  <autoFilter ref="A4:Q4">
    <sortState ref="A5:Q8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0:E76 E1:E4 E83:E1048576">
    <cfRule type="duplicateValues" dxfId="294" priority="272"/>
    <cfRule type="duplicateValues" dxfId="293" priority="283"/>
  </conditionalFormatting>
  <conditionalFormatting sqref="E70:E76 E1:E4 E83:E1048576">
    <cfRule type="duplicateValues" dxfId="292" priority="258"/>
  </conditionalFormatting>
  <conditionalFormatting sqref="B50:B55">
    <cfRule type="duplicateValues" dxfId="291" priority="257"/>
  </conditionalFormatting>
  <conditionalFormatting sqref="E70:E76 E83:E1048576">
    <cfRule type="duplicateValues" dxfId="290" priority="243"/>
  </conditionalFormatting>
  <conditionalFormatting sqref="E70:E76 E83:E1048576">
    <cfRule type="duplicateValues" dxfId="289" priority="234"/>
    <cfRule type="duplicateValues" dxfId="288" priority="235"/>
  </conditionalFormatting>
  <conditionalFormatting sqref="B50:B55">
    <cfRule type="duplicateValues" dxfId="287" priority="223"/>
  </conditionalFormatting>
  <conditionalFormatting sqref="E70:E76 E1:E7 E83:E1048576">
    <cfRule type="duplicateValues" dxfId="286" priority="209"/>
    <cfRule type="duplicateValues" dxfId="285" priority="211"/>
  </conditionalFormatting>
  <conditionalFormatting sqref="E8:E19">
    <cfRule type="duplicateValues" dxfId="284" priority="206"/>
    <cfRule type="duplicateValues" dxfId="283" priority="207"/>
  </conditionalFormatting>
  <conditionalFormatting sqref="B8:B19">
    <cfRule type="duplicateValues" dxfId="282" priority="204"/>
    <cfRule type="duplicateValues" dxfId="281" priority="205"/>
  </conditionalFormatting>
  <conditionalFormatting sqref="B8:B19">
    <cfRule type="duplicateValues" dxfId="280" priority="203"/>
  </conditionalFormatting>
  <conditionalFormatting sqref="E8:E19">
    <cfRule type="duplicateValues" dxfId="279" priority="202"/>
  </conditionalFormatting>
  <conditionalFormatting sqref="B8:B19">
    <cfRule type="duplicateValues" dxfId="278" priority="201"/>
  </conditionalFormatting>
  <conditionalFormatting sqref="E8:E19">
    <cfRule type="duplicateValues" dxfId="277" priority="199"/>
    <cfRule type="duplicateValues" dxfId="276" priority="200"/>
  </conditionalFormatting>
  <conditionalFormatting sqref="E8:E19">
    <cfRule type="duplicateValues" dxfId="275" priority="198"/>
  </conditionalFormatting>
  <conditionalFormatting sqref="E8:E19">
    <cfRule type="duplicateValues" dxfId="274" priority="196"/>
    <cfRule type="duplicateValues" dxfId="273" priority="197"/>
  </conditionalFormatting>
  <conditionalFormatting sqref="E8:E19">
    <cfRule type="duplicateValues" dxfId="272" priority="195"/>
  </conditionalFormatting>
  <conditionalFormatting sqref="B8:B19">
    <cfRule type="duplicateValues" dxfId="271" priority="194"/>
  </conditionalFormatting>
  <conditionalFormatting sqref="E8:E19">
    <cfRule type="duplicateValues" dxfId="270" priority="192"/>
    <cfRule type="duplicateValues" dxfId="269" priority="193"/>
  </conditionalFormatting>
  <conditionalFormatting sqref="B8:B19">
    <cfRule type="duplicateValues" dxfId="268" priority="190"/>
    <cfRule type="duplicateValues" dxfId="267" priority="191"/>
  </conditionalFormatting>
  <conditionalFormatting sqref="E70:E76 E1:E19 E83:E1048576">
    <cfRule type="duplicateValues" dxfId="266" priority="189"/>
  </conditionalFormatting>
  <conditionalFormatting sqref="E70:E76 E1:E49 E83:E1048576">
    <cfRule type="duplicateValues" dxfId="265" priority="156"/>
  </conditionalFormatting>
  <conditionalFormatting sqref="B50:B55">
    <cfRule type="duplicateValues" dxfId="264" priority="154"/>
    <cfRule type="duplicateValues" dxfId="263" priority="155"/>
  </conditionalFormatting>
  <conditionalFormatting sqref="B50:B55">
    <cfRule type="duplicateValues" dxfId="262" priority="153"/>
  </conditionalFormatting>
  <conditionalFormatting sqref="B50:B55">
    <cfRule type="duplicateValues" dxfId="261" priority="152"/>
  </conditionalFormatting>
  <conditionalFormatting sqref="B50:B55">
    <cfRule type="duplicateValues" dxfId="260" priority="151"/>
  </conditionalFormatting>
  <conditionalFormatting sqref="B50:B55">
    <cfRule type="duplicateValues" dxfId="259" priority="149"/>
    <cfRule type="duplicateValues" dxfId="258" priority="150"/>
  </conditionalFormatting>
  <conditionalFormatting sqref="E50:E55">
    <cfRule type="duplicateValues" dxfId="257" priority="147"/>
    <cfRule type="duplicateValues" dxfId="256" priority="148"/>
  </conditionalFormatting>
  <conditionalFormatting sqref="E50:E55">
    <cfRule type="duplicateValues" dxfId="255" priority="146"/>
  </conditionalFormatting>
  <conditionalFormatting sqref="E50:E55">
    <cfRule type="duplicateValues" dxfId="254" priority="144"/>
    <cfRule type="duplicateValues" dxfId="253" priority="145"/>
  </conditionalFormatting>
  <conditionalFormatting sqref="E50:E55">
    <cfRule type="duplicateValues" dxfId="252" priority="143"/>
  </conditionalFormatting>
  <conditionalFormatting sqref="E50:E55">
    <cfRule type="duplicateValues" dxfId="251" priority="141"/>
    <cfRule type="duplicateValues" dxfId="250" priority="142"/>
  </conditionalFormatting>
  <conditionalFormatting sqref="E50:E55">
    <cfRule type="duplicateValues" dxfId="249" priority="140"/>
  </conditionalFormatting>
  <conditionalFormatting sqref="E50:E55">
    <cfRule type="duplicateValues" dxfId="248" priority="138"/>
    <cfRule type="duplicateValues" dxfId="247" priority="139"/>
  </conditionalFormatting>
  <conditionalFormatting sqref="E50:E55">
    <cfRule type="duplicateValues" dxfId="246" priority="137"/>
  </conditionalFormatting>
  <conditionalFormatting sqref="E50:E55">
    <cfRule type="duplicateValues" dxfId="245" priority="136"/>
  </conditionalFormatting>
  <conditionalFormatting sqref="B56:B63">
    <cfRule type="duplicateValues" dxfId="244" priority="134"/>
    <cfRule type="duplicateValues" dxfId="243" priority="135"/>
  </conditionalFormatting>
  <conditionalFormatting sqref="B56:B63">
    <cfRule type="duplicateValues" dxfId="242" priority="133"/>
  </conditionalFormatting>
  <conditionalFormatting sqref="B56:B63">
    <cfRule type="duplicateValues" dxfId="241" priority="132"/>
  </conditionalFormatting>
  <conditionalFormatting sqref="B56:B63">
    <cfRule type="duplicateValues" dxfId="240" priority="131"/>
  </conditionalFormatting>
  <conditionalFormatting sqref="B56:B63">
    <cfRule type="duplicateValues" dxfId="239" priority="130"/>
  </conditionalFormatting>
  <conditionalFormatting sqref="B56:B63">
    <cfRule type="duplicateValues" dxfId="238" priority="128"/>
    <cfRule type="duplicateValues" dxfId="237" priority="129"/>
  </conditionalFormatting>
  <conditionalFormatting sqref="B56:B63">
    <cfRule type="duplicateValues" dxfId="236" priority="127"/>
  </conditionalFormatting>
  <conditionalFormatting sqref="B56:B63">
    <cfRule type="duplicateValues" dxfId="235" priority="125"/>
    <cfRule type="duplicateValues" dxfId="234" priority="126"/>
  </conditionalFormatting>
  <conditionalFormatting sqref="B56:B63">
    <cfRule type="duplicateValues" dxfId="233" priority="124"/>
  </conditionalFormatting>
  <conditionalFormatting sqref="B56:B63">
    <cfRule type="duplicateValues" dxfId="232" priority="123"/>
  </conditionalFormatting>
  <conditionalFormatting sqref="B56:B63">
    <cfRule type="duplicateValues" dxfId="231" priority="122"/>
  </conditionalFormatting>
  <conditionalFormatting sqref="B56:B63">
    <cfRule type="duplicateValues" dxfId="230" priority="120"/>
    <cfRule type="duplicateValues" dxfId="229" priority="121"/>
  </conditionalFormatting>
  <conditionalFormatting sqref="E56:E63">
    <cfRule type="duplicateValues" dxfId="228" priority="118"/>
    <cfRule type="duplicateValues" dxfId="227" priority="119"/>
  </conditionalFormatting>
  <conditionalFormatting sqref="E56:E63">
    <cfRule type="duplicateValues" dxfId="226" priority="117"/>
  </conditionalFormatting>
  <conditionalFormatting sqref="E56:E63">
    <cfRule type="duplicateValues" dxfId="225" priority="115"/>
    <cfRule type="duplicateValues" dxfId="224" priority="116"/>
  </conditionalFormatting>
  <conditionalFormatting sqref="E56:E63">
    <cfRule type="duplicateValues" dxfId="223" priority="114"/>
  </conditionalFormatting>
  <conditionalFormatting sqref="E56:E63">
    <cfRule type="duplicateValues" dxfId="222" priority="112"/>
    <cfRule type="duplicateValues" dxfId="221" priority="113"/>
  </conditionalFormatting>
  <conditionalFormatting sqref="E56:E63">
    <cfRule type="duplicateValues" dxfId="220" priority="111"/>
  </conditionalFormatting>
  <conditionalFormatting sqref="E56:E63">
    <cfRule type="duplicateValues" dxfId="219" priority="109"/>
    <cfRule type="duplicateValues" dxfId="218" priority="110"/>
  </conditionalFormatting>
  <conditionalFormatting sqref="E56:E63">
    <cfRule type="duplicateValues" dxfId="217" priority="108"/>
  </conditionalFormatting>
  <conditionalFormatting sqref="E56:E63">
    <cfRule type="duplicateValues" dxfId="216" priority="107"/>
  </conditionalFormatting>
  <conditionalFormatting sqref="B64:B68">
    <cfRule type="duplicateValues" dxfId="215" priority="105"/>
    <cfRule type="duplicateValues" dxfId="214" priority="106"/>
  </conditionalFormatting>
  <conditionalFormatting sqref="B64:B68">
    <cfRule type="duplicateValues" dxfId="213" priority="104"/>
  </conditionalFormatting>
  <conditionalFormatting sqref="B64:B68">
    <cfRule type="duplicateValues" dxfId="212" priority="103"/>
  </conditionalFormatting>
  <conditionalFormatting sqref="B64:B68">
    <cfRule type="duplicateValues" dxfId="211" priority="102"/>
  </conditionalFormatting>
  <conditionalFormatting sqref="B64:B68">
    <cfRule type="duplicateValues" dxfId="210" priority="101"/>
  </conditionalFormatting>
  <conditionalFormatting sqref="B64:B68">
    <cfRule type="duplicateValues" dxfId="209" priority="99"/>
    <cfRule type="duplicateValues" dxfId="208" priority="100"/>
  </conditionalFormatting>
  <conditionalFormatting sqref="B64:B68">
    <cfRule type="duplicateValues" dxfId="207" priority="98"/>
  </conditionalFormatting>
  <conditionalFormatting sqref="B64:B68">
    <cfRule type="duplicateValues" dxfId="206" priority="96"/>
    <cfRule type="duplicateValues" dxfId="205" priority="97"/>
  </conditionalFormatting>
  <conditionalFormatting sqref="B64:B68">
    <cfRule type="duplicateValues" dxfId="204" priority="95"/>
  </conditionalFormatting>
  <conditionalFormatting sqref="B64:B68">
    <cfRule type="duplicateValues" dxfId="203" priority="94"/>
  </conditionalFormatting>
  <conditionalFormatting sqref="B64:B68">
    <cfRule type="duplicateValues" dxfId="202" priority="93"/>
  </conditionalFormatting>
  <conditionalFormatting sqref="B64:B68">
    <cfRule type="duplicateValues" dxfId="201" priority="91"/>
    <cfRule type="duplicateValues" dxfId="200" priority="92"/>
  </conditionalFormatting>
  <conditionalFormatting sqref="E64:E68">
    <cfRule type="duplicateValues" dxfId="199" priority="89"/>
    <cfRule type="duplicateValues" dxfId="198" priority="90"/>
  </conditionalFormatting>
  <conditionalFormatting sqref="E64:E68">
    <cfRule type="duplicateValues" dxfId="197" priority="88"/>
  </conditionalFormatting>
  <conditionalFormatting sqref="E64:E68">
    <cfRule type="duplicateValues" dxfId="196" priority="86"/>
    <cfRule type="duplicateValues" dxfId="195" priority="87"/>
  </conditionalFormatting>
  <conditionalFormatting sqref="E64:E68">
    <cfRule type="duplicateValues" dxfId="194" priority="85"/>
  </conditionalFormatting>
  <conditionalFormatting sqref="E64:E68">
    <cfRule type="duplicateValues" dxfId="193" priority="83"/>
    <cfRule type="duplicateValues" dxfId="192" priority="84"/>
  </conditionalFormatting>
  <conditionalFormatting sqref="E64:E68">
    <cfRule type="duplicateValues" dxfId="191" priority="82"/>
  </conditionalFormatting>
  <conditionalFormatting sqref="E64:E68">
    <cfRule type="duplicateValues" dxfId="190" priority="80"/>
    <cfRule type="duplicateValues" dxfId="189" priority="81"/>
  </conditionalFormatting>
  <conditionalFormatting sqref="E64:E68">
    <cfRule type="duplicateValues" dxfId="188" priority="79"/>
  </conditionalFormatting>
  <conditionalFormatting sqref="E64:E68">
    <cfRule type="duplicateValues" dxfId="187" priority="78"/>
  </conditionalFormatting>
  <conditionalFormatting sqref="B50:B55 B1:B4 B71:B76 B83:B1048576">
    <cfRule type="duplicateValues" dxfId="186" priority="119803"/>
    <cfRule type="duplicateValues" dxfId="185" priority="119804"/>
  </conditionalFormatting>
  <conditionalFormatting sqref="B50:B55 B71:B76 B83:B1048576">
    <cfRule type="duplicateValues" dxfId="184" priority="119811"/>
  </conditionalFormatting>
  <conditionalFormatting sqref="B50:B55 B1:B4 B71:B76 B83:B1048576">
    <cfRule type="duplicateValues" dxfId="183" priority="119814"/>
  </conditionalFormatting>
  <conditionalFormatting sqref="B50:B55 B1:B7 B71:B76 B83:B1048576">
    <cfRule type="duplicateValues" dxfId="182" priority="119828"/>
    <cfRule type="duplicateValues" dxfId="181" priority="119829"/>
  </conditionalFormatting>
  <conditionalFormatting sqref="B71:B76 B1:B55 B83:B1048576">
    <cfRule type="duplicateValues" dxfId="180" priority="119838"/>
  </conditionalFormatting>
  <conditionalFormatting sqref="B69:B76">
    <cfRule type="duplicateValues" dxfId="179" priority="76"/>
    <cfRule type="duplicateValues" dxfId="178" priority="77"/>
  </conditionalFormatting>
  <conditionalFormatting sqref="B69:B76">
    <cfRule type="duplicateValues" dxfId="177" priority="75"/>
  </conditionalFormatting>
  <conditionalFormatting sqref="B69:B76">
    <cfRule type="duplicateValues" dxfId="176" priority="74"/>
  </conditionalFormatting>
  <conditionalFormatting sqref="B69:B76">
    <cfRule type="duplicateValues" dxfId="175" priority="73"/>
  </conditionalFormatting>
  <conditionalFormatting sqref="B69:B76">
    <cfRule type="duplicateValues" dxfId="174" priority="72"/>
  </conditionalFormatting>
  <conditionalFormatting sqref="B69:B76">
    <cfRule type="duplicateValues" dxfId="173" priority="70"/>
    <cfRule type="duplicateValues" dxfId="172" priority="71"/>
  </conditionalFormatting>
  <conditionalFormatting sqref="B69:B76">
    <cfRule type="duplicateValues" dxfId="171" priority="69"/>
  </conditionalFormatting>
  <conditionalFormatting sqref="B69:B76">
    <cfRule type="duplicateValues" dxfId="170" priority="67"/>
    <cfRule type="duplicateValues" dxfId="169" priority="68"/>
  </conditionalFormatting>
  <conditionalFormatting sqref="B69:B76">
    <cfRule type="duplicateValues" dxfId="168" priority="66"/>
  </conditionalFormatting>
  <conditionalFormatting sqref="B69:B76">
    <cfRule type="duplicateValues" dxfId="167" priority="65"/>
  </conditionalFormatting>
  <conditionalFormatting sqref="B69:B76">
    <cfRule type="duplicateValues" dxfId="166" priority="64"/>
  </conditionalFormatting>
  <conditionalFormatting sqref="B69:B76">
    <cfRule type="duplicateValues" dxfId="165" priority="62"/>
    <cfRule type="duplicateValues" dxfId="164" priority="63"/>
  </conditionalFormatting>
  <conditionalFormatting sqref="E69:E76">
    <cfRule type="duplicateValues" dxfId="163" priority="60"/>
    <cfRule type="duplicateValues" dxfId="162" priority="61"/>
  </conditionalFormatting>
  <conditionalFormatting sqref="E69:E76">
    <cfRule type="duplicateValues" dxfId="161" priority="59"/>
  </conditionalFormatting>
  <conditionalFormatting sqref="E69:E76">
    <cfRule type="duplicateValues" dxfId="160" priority="57"/>
    <cfRule type="duplicateValues" dxfId="159" priority="58"/>
  </conditionalFormatting>
  <conditionalFormatting sqref="E69:E76">
    <cfRule type="duplicateValues" dxfId="158" priority="56"/>
  </conditionalFormatting>
  <conditionalFormatting sqref="E69:E76">
    <cfRule type="duplicateValues" dxfId="157" priority="54"/>
    <cfRule type="duplicateValues" dxfId="156" priority="55"/>
  </conditionalFormatting>
  <conditionalFormatting sqref="E69:E76">
    <cfRule type="duplicateValues" dxfId="155" priority="53"/>
  </conditionalFormatting>
  <conditionalFormatting sqref="E69:E76">
    <cfRule type="duplicateValues" dxfId="154" priority="51"/>
    <cfRule type="duplicateValues" dxfId="153" priority="52"/>
  </conditionalFormatting>
  <conditionalFormatting sqref="E69:E76">
    <cfRule type="duplicateValues" dxfId="152" priority="50"/>
  </conditionalFormatting>
  <conditionalFormatting sqref="E69:E76">
    <cfRule type="duplicateValues" dxfId="151" priority="49"/>
  </conditionalFormatting>
  <conditionalFormatting sqref="E5:E7">
    <cfRule type="duplicateValues" dxfId="150" priority="119901"/>
    <cfRule type="duplicateValues" dxfId="149" priority="119902"/>
  </conditionalFormatting>
  <conditionalFormatting sqref="B5:B7">
    <cfRule type="duplicateValues" dxfId="148" priority="119905"/>
    <cfRule type="duplicateValues" dxfId="147" priority="119906"/>
  </conditionalFormatting>
  <conditionalFormatting sqref="B5:B7">
    <cfRule type="duplicateValues" dxfId="146" priority="119909"/>
  </conditionalFormatting>
  <conditionalFormatting sqref="E5:E7">
    <cfRule type="duplicateValues" dxfId="145" priority="119911"/>
  </conditionalFormatting>
  <conditionalFormatting sqref="E1:E76 E83:E1048576">
    <cfRule type="duplicateValues" dxfId="144" priority="48"/>
  </conditionalFormatting>
  <conditionalFormatting sqref="B20:B49">
    <cfRule type="duplicateValues" dxfId="52" priority="120038"/>
    <cfRule type="duplicateValues" dxfId="51" priority="120039"/>
  </conditionalFormatting>
  <conditionalFormatting sqref="B20:B49">
    <cfRule type="duplicateValues" dxfId="50" priority="120042"/>
  </conditionalFormatting>
  <conditionalFormatting sqref="E20:E49">
    <cfRule type="duplicateValues" dxfId="49" priority="120044"/>
    <cfRule type="duplicateValues" dxfId="48" priority="120045"/>
  </conditionalFormatting>
  <conditionalFormatting sqref="E20:E49">
    <cfRule type="duplicateValues" dxfId="47" priority="120048"/>
  </conditionalFormatting>
  <conditionalFormatting sqref="E77:E82">
    <cfRule type="duplicateValues" dxfId="46" priority="46"/>
    <cfRule type="duplicateValues" dxfId="45" priority="47"/>
  </conditionalFormatting>
  <conditionalFormatting sqref="E77:E82">
    <cfRule type="duplicateValues" dxfId="44" priority="45"/>
  </conditionalFormatting>
  <conditionalFormatting sqref="E77:E82">
    <cfRule type="duplicateValues" dxfId="43" priority="44"/>
  </conditionalFormatting>
  <conditionalFormatting sqref="E77:E82">
    <cfRule type="duplicateValues" dxfId="42" priority="42"/>
    <cfRule type="duplicateValues" dxfId="41" priority="43"/>
  </conditionalFormatting>
  <conditionalFormatting sqref="E77:E82">
    <cfRule type="duplicateValues" dxfId="40" priority="40"/>
    <cfRule type="duplicateValues" dxfId="39" priority="41"/>
  </conditionalFormatting>
  <conditionalFormatting sqref="E77:E82">
    <cfRule type="duplicateValues" dxfId="38" priority="39"/>
  </conditionalFormatting>
  <conditionalFormatting sqref="E77:E82">
    <cfRule type="duplicateValues" dxfId="37" priority="38"/>
  </conditionalFormatting>
  <conditionalFormatting sqref="B77:B82">
    <cfRule type="duplicateValues" dxfId="36" priority="36"/>
    <cfRule type="duplicateValues" dxfId="35" priority="37"/>
  </conditionalFormatting>
  <conditionalFormatting sqref="B77:B82">
    <cfRule type="duplicateValues" dxfId="34" priority="35"/>
  </conditionalFormatting>
  <conditionalFormatting sqref="B77:B82">
    <cfRule type="duplicateValues" dxfId="33" priority="34"/>
  </conditionalFormatting>
  <conditionalFormatting sqref="B77:B82">
    <cfRule type="duplicateValues" dxfId="32" priority="32"/>
    <cfRule type="duplicateValues" dxfId="31" priority="33"/>
  </conditionalFormatting>
  <conditionalFormatting sqref="B77:B82">
    <cfRule type="duplicateValues" dxfId="30" priority="31"/>
  </conditionalFormatting>
  <conditionalFormatting sqref="B77:B82">
    <cfRule type="duplicateValues" dxfId="29" priority="29"/>
    <cfRule type="duplicateValues" dxfId="28" priority="30"/>
  </conditionalFormatting>
  <conditionalFormatting sqref="B77:B82">
    <cfRule type="duplicateValues" dxfId="27" priority="28"/>
  </conditionalFormatting>
  <conditionalFormatting sqref="B77:B82">
    <cfRule type="duplicateValues" dxfId="26" priority="27"/>
  </conditionalFormatting>
  <conditionalFormatting sqref="B77:B82">
    <cfRule type="duplicateValues" dxfId="25" priority="26"/>
  </conditionalFormatting>
  <conditionalFormatting sqref="B77:B82">
    <cfRule type="duplicateValues" dxfId="24" priority="25"/>
  </conditionalFormatting>
  <conditionalFormatting sqref="B77:B82">
    <cfRule type="duplicateValues" dxfId="23" priority="23"/>
    <cfRule type="duplicateValues" dxfId="22" priority="24"/>
  </conditionalFormatting>
  <conditionalFormatting sqref="B77:B82">
    <cfRule type="duplicateValues" dxfId="21" priority="22"/>
  </conditionalFormatting>
  <conditionalFormatting sqref="B77:B82">
    <cfRule type="duplicateValues" dxfId="20" priority="20"/>
    <cfRule type="duplicateValues" dxfId="19" priority="21"/>
  </conditionalFormatting>
  <conditionalFormatting sqref="B77:B82">
    <cfRule type="duplicateValues" dxfId="18" priority="19"/>
  </conditionalFormatting>
  <conditionalFormatting sqref="B77:B82">
    <cfRule type="duplicateValues" dxfId="17" priority="18"/>
  </conditionalFormatting>
  <conditionalFormatting sqref="B77:B82">
    <cfRule type="duplicateValues" dxfId="16" priority="17"/>
  </conditionalFormatting>
  <conditionalFormatting sqref="B77:B82">
    <cfRule type="duplicateValues" dxfId="15" priority="15"/>
    <cfRule type="duplicateValues" dxfId="14" priority="16"/>
  </conditionalFormatting>
  <conditionalFormatting sqref="E77:E82">
    <cfRule type="duplicateValues" dxfId="13" priority="13"/>
    <cfRule type="duplicateValues" dxfId="12" priority="14"/>
  </conditionalFormatting>
  <conditionalFormatting sqref="E77:E82">
    <cfRule type="duplicateValues" dxfId="11" priority="12"/>
  </conditionalFormatting>
  <conditionalFormatting sqref="E77:E82">
    <cfRule type="duplicateValues" dxfId="10" priority="10"/>
    <cfRule type="duplicateValues" dxfId="9" priority="11"/>
  </conditionalFormatting>
  <conditionalFormatting sqref="E77:E82">
    <cfRule type="duplicateValues" dxfId="8" priority="9"/>
  </conditionalFormatting>
  <conditionalFormatting sqref="E77:E82">
    <cfRule type="duplicateValues" dxfId="7" priority="7"/>
    <cfRule type="duplicateValues" dxfId="6" priority="8"/>
  </conditionalFormatting>
  <conditionalFormatting sqref="E77:E82">
    <cfRule type="duplicateValues" dxfId="5" priority="6"/>
  </conditionalFormatting>
  <conditionalFormatting sqref="E77:E82">
    <cfRule type="duplicateValues" dxfId="4" priority="4"/>
    <cfRule type="duplicateValues" dxfId="3" priority="5"/>
  </conditionalFormatting>
  <conditionalFormatting sqref="E77:E82">
    <cfRule type="duplicateValues" dxfId="2" priority="3"/>
  </conditionalFormatting>
  <conditionalFormatting sqref="E77:E82">
    <cfRule type="duplicateValues" dxfId="1" priority="2"/>
  </conditionalFormatting>
  <conditionalFormatting sqref="E77:E8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7" t="s">
        <v>0</v>
      </c>
      <c r="B1" s="16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9" t="s">
        <v>8</v>
      </c>
      <c r="B9" s="17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1" t="s">
        <v>9</v>
      </c>
      <c r="B14" s="17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85" zoomScaleNormal="85" workbookViewId="0">
      <selection activeCell="C55" sqref="C55"/>
    </sheetView>
  </sheetViews>
  <sheetFormatPr baseColWidth="10" defaultColWidth="52.7109375" defaultRowHeight="15" x14ac:dyDescent="0.25"/>
  <cols>
    <col min="1" max="1" width="27.140625" style="104" customWidth="1"/>
    <col min="2" max="2" width="18.28515625" style="98" bestFit="1" customWidth="1"/>
    <col min="3" max="3" width="55.140625" style="98" bestFit="1" customWidth="1"/>
    <col min="4" max="4" width="38.42578125" style="98" bestFit="1" customWidth="1"/>
    <col min="5" max="5" width="11.7109375" style="98" bestFit="1" customWidth="1"/>
    <col min="6" max="16384" width="52.7109375" style="98"/>
  </cols>
  <sheetData>
    <row r="1" spans="1:5" ht="22.5" x14ac:dyDescent="0.25">
      <c r="A1" s="151" t="s">
        <v>2158</v>
      </c>
      <c r="B1" s="152"/>
      <c r="C1" s="152"/>
      <c r="D1" s="152"/>
      <c r="E1" s="153"/>
    </row>
    <row r="2" spans="1:5" ht="25.5" x14ac:dyDescent="0.25">
      <c r="A2" s="154" t="s">
        <v>2471</v>
      </c>
      <c r="B2" s="155"/>
      <c r="C2" s="155"/>
      <c r="D2" s="155"/>
      <c r="E2" s="156"/>
    </row>
    <row r="3" spans="1:5" ht="18" x14ac:dyDescent="0.25">
      <c r="A3" s="98"/>
      <c r="B3" s="99"/>
      <c r="C3" s="99"/>
      <c r="D3" s="99"/>
      <c r="E3" s="130"/>
    </row>
    <row r="4" spans="1:5" ht="18.75" thickBot="1" x14ac:dyDescent="0.3">
      <c r="A4" s="108" t="s">
        <v>2423</v>
      </c>
      <c r="B4" s="113">
        <v>44274.708333333336</v>
      </c>
      <c r="C4" s="99"/>
      <c r="D4" s="99"/>
      <c r="E4" s="110"/>
    </row>
    <row r="5" spans="1:5" ht="18.75" thickBot="1" x14ac:dyDescent="0.3">
      <c r="A5" s="108" t="s">
        <v>2424</v>
      </c>
      <c r="B5" s="113">
        <v>44275.25</v>
      </c>
      <c r="C5" s="109"/>
      <c r="D5" s="99"/>
      <c r="E5" s="110"/>
    </row>
    <row r="6" spans="1:5" ht="18" x14ac:dyDescent="0.25">
      <c r="A6" s="98"/>
      <c r="B6" s="99"/>
      <c r="C6" s="99"/>
      <c r="D6" s="99"/>
      <c r="E6" s="131"/>
    </row>
    <row r="7" spans="1:5" ht="18" x14ac:dyDescent="0.25">
      <c r="A7" s="157" t="s">
        <v>2425</v>
      </c>
      <c r="B7" s="158"/>
      <c r="C7" s="158"/>
      <c r="D7" s="158"/>
      <c r="E7" s="159"/>
    </row>
    <row r="8" spans="1:5" ht="18" x14ac:dyDescent="0.25">
      <c r="A8" s="100" t="s">
        <v>15</v>
      </c>
      <c r="B8" s="107" t="s">
        <v>2426</v>
      </c>
      <c r="C8" s="100" t="s">
        <v>46</v>
      </c>
      <c r="D8" s="111" t="s">
        <v>2429</v>
      </c>
      <c r="E8" s="107" t="s">
        <v>2427</v>
      </c>
    </row>
    <row r="9" spans="1:5" ht="18" x14ac:dyDescent="0.25">
      <c r="A9" s="132" t="e">
        <f>VLOOKUP(B9,'[1]LISTADO ATM'!$A$2:$C$820,3,0)</f>
        <v>#N/A</v>
      </c>
      <c r="B9" s="114"/>
      <c r="C9" s="114" t="e">
        <f>VLOOKUP(B9,'[1]LISTADO ATM'!$A$2:$B$820,2,0)</f>
        <v>#N/A</v>
      </c>
      <c r="D9" s="118" t="s">
        <v>2501</v>
      </c>
      <c r="E9" s="115"/>
    </row>
    <row r="10" spans="1:5" ht="18.75" thickBot="1" x14ac:dyDescent="0.3">
      <c r="A10" s="133" t="s">
        <v>2568</v>
      </c>
      <c r="B10" s="106">
        <f>COUNT(B9:B9)</f>
        <v>0</v>
      </c>
      <c r="C10" s="160"/>
      <c r="D10" s="161"/>
      <c r="E10" s="162"/>
    </row>
    <row r="11" spans="1:5" x14ac:dyDescent="0.25">
      <c r="A11" s="98"/>
      <c r="B11" s="104"/>
      <c r="E11" s="104"/>
    </row>
    <row r="12" spans="1:5" ht="18" x14ac:dyDescent="0.25">
      <c r="A12" s="157" t="s">
        <v>2569</v>
      </c>
      <c r="B12" s="158"/>
      <c r="C12" s="158"/>
      <c r="D12" s="158"/>
      <c r="E12" s="159"/>
    </row>
    <row r="13" spans="1:5" ht="18" x14ac:dyDescent="0.25">
      <c r="A13" s="100" t="s">
        <v>15</v>
      </c>
      <c r="B13" s="107" t="s">
        <v>2426</v>
      </c>
      <c r="C13" s="100" t="s">
        <v>46</v>
      </c>
      <c r="D13" s="111" t="s">
        <v>2429</v>
      </c>
      <c r="E13" s="107" t="s">
        <v>2427</v>
      </c>
    </row>
    <row r="14" spans="1:5" ht="18" x14ac:dyDescent="0.25">
      <c r="A14" s="132" t="e">
        <f>VLOOKUP(B14,'[1]LISTADO ATM'!$A$2:$C$820,3,0)</f>
        <v>#N/A</v>
      </c>
      <c r="B14" s="114"/>
      <c r="C14" s="114" t="e">
        <f>VLOOKUP(B14,'[1]LISTADO ATM'!$A$2:$B$820,2,0)</f>
        <v>#N/A</v>
      </c>
      <c r="D14" s="118" t="s">
        <v>2503</v>
      </c>
      <c r="E14" s="115"/>
    </row>
    <row r="15" spans="1:5" ht="18.75" thickBot="1" x14ac:dyDescent="0.3">
      <c r="A15" s="133" t="s">
        <v>2568</v>
      </c>
      <c r="B15" s="106">
        <f>COUNT(B14:B14)</f>
        <v>0</v>
      </c>
      <c r="C15" s="160"/>
      <c r="D15" s="161"/>
      <c r="E15" s="162"/>
    </row>
    <row r="16" spans="1:5" ht="15.75" thickBot="1" x14ac:dyDescent="0.3">
      <c r="A16" s="98"/>
      <c r="B16" s="104"/>
      <c r="E16" s="104"/>
    </row>
    <row r="17" spans="1:5" ht="18.75" thickBot="1" x14ac:dyDescent="0.3">
      <c r="A17" s="138" t="s">
        <v>2570</v>
      </c>
      <c r="B17" s="139"/>
      <c r="C17" s="139"/>
      <c r="D17" s="139"/>
      <c r="E17" s="140"/>
    </row>
    <row r="18" spans="1:5" ht="18" x14ac:dyDescent="0.25">
      <c r="A18" s="100" t="s">
        <v>15</v>
      </c>
      <c r="B18" s="107" t="s">
        <v>2426</v>
      </c>
      <c r="C18" s="101" t="s">
        <v>46</v>
      </c>
      <c r="D18" s="101" t="s">
        <v>2429</v>
      </c>
      <c r="E18" s="107" t="s">
        <v>2427</v>
      </c>
    </row>
    <row r="19" spans="1:5" ht="18" x14ac:dyDescent="0.25">
      <c r="A19" s="132" t="str">
        <f>VLOOKUP(B19,'[1]LISTADO ATM'!$A$2:$C$820,3,0)</f>
        <v>SUR</v>
      </c>
      <c r="B19" s="114">
        <v>403</v>
      </c>
      <c r="C19" s="114" t="str">
        <f>VLOOKUP(B19,'[1]LISTADO ATM'!$A$2:$B$820,2,0)</f>
        <v xml:space="preserve">ATM Oficina Vicente Noble </v>
      </c>
      <c r="D19" s="116" t="s">
        <v>2451</v>
      </c>
      <c r="E19" s="121">
        <v>335826840</v>
      </c>
    </row>
    <row r="20" spans="1:5" ht="18" x14ac:dyDescent="0.25">
      <c r="A20" s="132" t="str">
        <f>VLOOKUP(B20,'[1]LISTADO ATM'!$A$2:$C$820,3,0)</f>
        <v>ESTE</v>
      </c>
      <c r="B20" s="114">
        <v>838</v>
      </c>
      <c r="C20" s="114" t="str">
        <f>VLOOKUP(B20,'[1]LISTADO ATM'!$A$2:$B$820,2,0)</f>
        <v xml:space="preserve">ATM UNP Consuelo </v>
      </c>
      <c r="D20" s="116" t="s">
        <v>2451</v>
      </c>
      <c r="E20" s="121">
        <v>335827985</v>
      </c>
    </row>
    <row r="21" spans="1:5" ht="18" x14ac:dyDescent="0.25">
      <c r="A21" s="132" t="str">
        <f>VLOOKUP(B21,'[1]LISTADO ATM'!$A$2:$C$820,3,0)</f>
        <v>ESTE</v>
      </c>
      <c r="B21" s="114">
        <v>114</v>
      </c>
      <c r="C21" s="114" t="str">
        <f>VLOOKUP(B21,'[1]LISTADO ATM'!$A$2:$B$820,2,0)</f>
        <v xml:space="preserve">ATM Oficina Hato Mayor </v>
      </c>
      <c r="D21" s="116" t="s">
        <v>2451</v>
      </c>
      <c r="E21" s="121">
        <v>335828096</v>
      </c>
    </row>
    <row r="22" spans="1:5" ht="18" x14ac:dyDescent="0.25">
      <c r="A22" s="132" t="str">
        <f>VLOOKUP(B22,'[1]LISTADO ATM'!$A$2:$C$820,3,0)</f>
        <v>ESTE</v>
      </c>
      <c r="B22" s="114">
        <v>399</v>
      </c>
      <c r="C22" s="114" t="str">
        <f>VLOOKUP(B22,'[1]LISTADO ATM'!$A$2:$B$820,2,0)</f>
        <v xml:space="preserve">ATM Oficina La Romana II </v>
      </c>
      <c r="D22" s="116" t="s">
        <v>2451</v>
      </c>
      <c r="E22" s="121">
        <v>335827933</v>
      </c>
    </row>
    <row r="23" spans="1:5" ht="18" x14ac:dyDescent="0.25">
      <c r="A23" s="132" t="str">
        <f>VLOOKUP(B23,'[1]LISTADO ATM'!$A$2:$C$820,3,0)</f>
        <v>SUR</v>
      </c>
      <c r="B23" s="114">
        <v>584</v>
      </c>
      <c r="C23" s="114" t="str">
        <f>VLOOKUP(B23,'[1]LISTADO ATM'!$A$2:$B$820,2,0)</f>
        <v xml:space="preserve">ATM Oficina San Cristóbal I </v>
      </c>
      <c r="D23" s="116" t="s">
        <v>2451</v>
      </c>
      <c r="E23" s="121">
        <v>335828116</v>
      </c>
    </row>
    <row r="24" spans="1:5" ht="18" x14ac:dyDescent="0.25">
      <c r="A24" s="132" t="str">
        <f>VLOOKUP(B24,'[1]LISTADO ATM'!$A$2:$C$820,3,0)</f>
        <v>ESTE</v>
      </c>
      <c r="B24" s="114">
        <v>211</v>
      </c>
      <c r="C24" s="114" t="str">
        <f>VLOOKUP(B24,'[1]LISTADO ATM'!$A$2:$B$820,2,0)</f>
        <v xml:space="preserve">ATM Oficina La Romana I </v>
      </c>
      <c r="D24" s="116" t="s">
        <v>2451</v>
      </c>
      <c r="E24" s="121">
        <v>335828115</v>
      </c>
    </row>
    <row r="25" spans="1:5" ht="18" x14ac:dyDescent="0.25">
      <c r="A25" s="132" t="str">
        <f>VLOOKUP(B25,'[1]LISTADO ATM'!$A$2:$C$820,3,0)</f>
        <v>SUR</v>
      </c>
      <c r="B25" s="114">
        <v>182</v>
      </c>
      <c r="C25" s="114" t="str">
        <f>VLOOKUP(B25,'[1]LISTADO ATM'!$A$2:$B$820,2,0)</f>
        <v xml:space="preserve">ATM Barahona Comb </v>
      </c>
      <c r="D25" s="116" t="s">
        <v>2451</v>
      </c>
      <c r="E25" s="121">
        <v>335828014</v>
      </c>
    </row>
    <row r="26" spans="1:5" ht="18" x14ac:dyDescent="0.25">
      <c r="A26" s="132" t="str">
        <f>VLOOKUP(B26,'[1]LISTADO ATM'!$A$2:$C$820,3,0)</f>
        <v>SUR</v>
      </c>
      <c r="B26" s="114">
        <v>781</v>
      </c>
      <c r="C26" s="114" t="str">
        <f>VLOOKUP(B26,'[1]LISTADO ATM'!$A$2:$B$820,2,0)</f>
        <v xml:space="preserve">ATM Estación Isla Barahona </v>
      </c>
      <c r="D26" s="116" t="s">
        <v>2451</v>
      </c>
      <c r="E26" s="121">
        <v>335828001</v>
      </c>
    </row>
    <row r="27" spans="1:5" ht="18" x14ac:dyDescent="0.25">
      <c r="A27" s="132" t="str">
        <f>VLOOKUP(B27,'[1]LISTADO ATM'!$A$2:$C$820,3,0)</f>
        <v>ESTE</v>
      </c>
      <c r="B27" s="114">
        <v>843</v>
      </c>
      <c r="C27" s="114" t="str">
        <f>VLOOKUP(B27,'[1]LISTADO ATM'!$A$2:$B$820,2,0)</f>
        <v xml:space="preserve">ATM Oficina Romana Centro </v>
      </c>
      <c r="D27" s="116" t="s">
        <v>2451</v>
      </c>
      <c r="E27" s="121">
        <v>335828143</v>
      </c>
    </row>
    <row r="28" spans="1:5" ht="18.75" thickBot="1" x14ac:dyDescent="0.3">
      <c r="A28" s="134" t="s">
        <v>2568</v>
      </c>
      <c r="B28" s="106">
        <f>COUNT(B19:B27)</f>
        <v>9</v>
      </c>
      <c r="C28" s="112"/>
      <c r="D28" s="112"/>
      <c r="E28" s="112"/>
    </row>
    <row r="29" spans="1:5" ht="15.75" thickBot="1" x14ac:dyDescent="0.3">
      <c r="A29" s="98"/>
      <c r="B29" s="104"/>
      <c r="E29" s="104"/>
    </row>
    <row r="30" spans="1:5" ht="18.75" thickBot="1" x14ac:dyDescent="0.3">
      <c r="A30" s="138" t="s">
        <v>2571</v>
      </c>
      <c r="B30" s="139"/>
      <c r="C30" s="139"/>
      <c r="D30" s="139"/>
      <c r="E30" s="140"/>
    </row>
    <row r="31" spans="1:5" ht="18" x14ac:dyDescent="0.25">
      <c r="A31" s="100" t="s">
        <v>15</v>
      </c>
      <c r="B31" s="107" t="s">
        <v>2426</v>
      </c>
      <c r="C31" s="101" t="s">
        <v>46</v>
      </c>
      <c r="D31" s="101" t="s">
        <v>2429</v>
      </c>
      <c r="E31" s="107" t="s">
        <v>2427</v>
      </c>
    </row>
    <row r="32" spans="1:5" ht="18" x14ac:dyDescent="0.25">
      <c r="A32" s="132" t="str">
        <f>VLOOKUP(B32,'[1]LISTADO ATM'!$A$2:$C$820,3,0)</f>
        <v>DISTRITO NACIONAL</v>
      </c>
      <c r="B32" s="114">
        <v>578</v>
      </c>
      <c r="C32" s="114" t="str">
        <f>VLOOKUP(B32,'[1]LISTADO ATM'!$A$2:$B$820,2,0)</f>
        <v xml:space="preserve">ATM Procuraduría General de la República </v>
      </c>
      <c r="D32" s="114" t="s">
        <v>2490</v>
      </c>
      <c r="E32" s="121">
        <v>335827944</v>
      </c>
    </row>
    <row r="33" spans="1:5" ht="18" x14ac:dyDescent="0.25">
      <c r="A33" s="132" t="str">
        <f>VLOOKUP(B33,'[1]LISTADO ATM'!$A$2:$C$820,3,0)</f>
        <v>DISTRITO NACIONAL</v>
      </c>
      <c r="B33" s="114">
        <v>13</v>
      </c>
      <c r="C33" s="114" t="str">
        <f>VLOOKUP(B33,'[1]LISTADO ATM'!$A$2:$B$820,2,0)</f>
        <v xml:space="preserve">ATM CDEEE </v>
      </c>
      <c r="D33" s="114" t="s">
        <v>2490</v>
      </c>
      <c r="E33" s="121">
        <v>335827992</v>
      </c>
    </row>
    <row r="34" spans="1:5" ht="18" x14ac:dyDescent="0.25">
      <c r="A34" s="132" t="str">
        <f>VLOOKUP(B34,'[1]LISTADO ATM'!$A$2:$C$820,3,0)</f>
        <v>DISTRITO NACIONAL</v>
      </c>
      <c r="B34" s="114">
        <v>624</v>
      </c>
      <c r="C34" s="114" t="str">
        <f>VLOOKUP(B34,'[1]LISTADO ATM'!$A$2:$B$820,2,0)</f>
        <v xml:space="preserve">ATM Policía Nacional I </v>
      </c>
      <c r="D34" s="114" t="s">
        <v>2490</v>
      </c>
      <c r="E34" s="121">
        <v>335828114</v>
      </c>
    </row>
    <row r="35" spans="1:5" ht="18" x14ac:dyDescent="0.25">
      <c r="A35" s="132" t="str">
        <f>VLOOKUP(B35,'[1]LISTADO ATM'!$A$2:$C$820,3,0)</f>
        <v>DISTRITO NACIONAL</v>
      </c>
      <c r="B35" s="114">
        <v>938</v>
      </c>
      <c r="C35" s="114" t="str">
        <f>VLOOKUP(B35,'[1]LISTADO ATM'!$A$2:$B$820,2,0)</f>
        <v xml:space="preserve">ATM Autobanco Oficina Filadelfia Plaza </v>
      </c>
      <c r="D35" s="114" t="s">
        <v>2490</v>
      </c>
      <c r="E35" s="121">
        <v>335827768</v>
      </c>
    </row>
    <row r="36" spans="1:5" ht="18" x14ac:dyDescent="0.25">
      <c r="A36" s="132" t="str">
        <f>VLOOKUP(B36,'[1]LISTADO ATM'!$A$2:$C$820,3,0)</f>
        <v>DISTRITO NACIONAL</v>
      </c>
      <c r="B36" s="114">
        <v>787</v>
      </c>
      <c r="C36" s="114" t="str">
        <f>VLOOKUP(B36,'[1]LISTADO ATM'!$A$2:$B$820,2,0)</f>
        <v xml:space="preserve">ATM Cafetería CTB II </v>
      </c>
      <c r="D36" s="114" t="s">
        <v>2490</v>
      </c>
      <c r="E36" s="121">
        <v>335827729</v>
      </c>
    </row>
    <row r="37" spans="1:5" ht="18.75" thickBot="1" x14ac:dyDescent="0.3">
      <c r="A37" s="133" t="s">
        <v>2568</v>
      </c>
      <c r="B37" s="106">
        <f>COUNT(B32:B36)</f>
        <v>5</v>
      </c>
      <c r="C37" s="112"/>
      <c r="D37" s="125"/>
      <c r="E37" s="126"/>
    </row>
    <row r="38" spans="1:5" ht="15.75" thickBot="1" x14ac:dyDescent="0.3">
      <c r="A38" s="98"/>
      <c r="B38" s="104"/>
      <c r="E38" s="104"/>
    </row>
    <row r="39" spans="1:5" ht="18.75" thickBot="1" x14ac:dyDescent="0.3">
      <c r="A39" s="138" t="s">
        <v>2572</v>
      </c>
      <c r="B39" s="139"/>
      <c r="C39" s="139"/>
      <c r="D39" s="145"/>
      <c r="E39" s="146"/>
    </row>
    <row r="40" spans="1:5" ht="18" x14ac:dyDescent="0.25">
      <c r="A40" s="107" t="s">
        <v>15</v>
      </c>
      <c r="B40" s="107" t="s">
        <v>2426</v>
      </c>
      <c r="C40" s="103" t="s">
        <v>46</v>
      </c>
      <c r="D40" s="119" t="s">
        <v>2429</v>
      </c>
      <c r="E40" s="107" t="s">
        <v>2427</v>
      </c>
    </row>
    <row r="41" spans="1:5" ht="18" x14ac:dyDescent="0.25">
      <c r="A41" s="114" t="str">
        <f>VLOOKUP(B41,'[1]LISTADO ATM'!$A$2:$C$820,3,0)</f>
        <v>DISTRITO NACIONAL</v>
      </c>
      <c r="B41" s="114">
        <v>686</v>
      </c>
      <c r="C41" s="114" t="str">
        <f>VLOOKUP(B41,'[1]LISTADO ATM'!$A$2:$B$820,2,0)</f>
        <v>ATM Autoservicio Oficina Máximo Gómez</v>
      </c>
      <c r="D41" s="114" t="s">
        <v>2549</v>
      </c>
      <c r="E41" s="115">
        <v>335825614</v>
      </c>
    </row>
    <row r="42" spans="1:5" ht="18" x14ac:dyDescent="0.25">
      <c r="A42" s="114" t="str">
        <f>VLOOKUP(B42,'[1]LISTADO ATM'!$A$2:$C$820,3,0)</f>
        <v>DISTRITO NACIONAL</v>
      </c>
      <c r="B42" s="114">
        <v>904</v>
      </c>
      <c r="C42" s="114" t="str">
        <f>VLOOKUP(B42,'[1]LISTADO ATM'!$A$2:$B$820,2,0)</f>
        <v xml:space="preserve">ATM Oficina Multicentro La Sirena Churchill </v>
      </c>
      <c r="D42" s="114" t="s">
        <v>2549</v>
      </c>
      <c r="E42" s="115">
        <v>335828104</v>
      </c>
    </row>
    <row r="43" spans="1:5" ht="18" x14ac:dyDescent="0.25">
      <c r="A43" s="114" t="str">
        <f>VLOOKUP(B43,'[1]LISTADO ATM'!$A$2:$C$820,3,0)</f>
        <v>DISTRITO NACIONAL</v>
      </c>
      <c r="B43" s="114">
        <v>527</v>
      </c>
      <c r="C43" s="114" t="str">
        <f>VLOOKUP(B43,'[1]LISTADO ATM'!$A$2:$B$820,2,0)</f>
        <v>ATM Oficina Zona Oriental II</v>
      </c>
      <c r="D43" s="114" t="s">
        <v>2549</v>
      </c>
      <c r="E43" s="115">
        <v>335828080</v>
      </c>
    </row>
    <row r="44" spans="1:5" ht="18" x14ac:dyDescent="0.25">
      <c r="A44" s="114" t="str">
        <f>VLOOKUP(B44,'[1]LISTADO ATM'!$A$2:$C$820,3,0)</f>
        <v>SUR</v>
      </c>
      <c r="B44" s="114">
        <v>5</v>
      </c>
      <c r="C44" s="114" t="str">
        <f>VLOOKUP(B44,'[1]LISTADO ATM'!$A$2:$B$820,2,0)</f>
        <v>ATM Oficina Autoservicio Villa Ofelia (San Juan)</v>
      </c>
      <c r="D44" s="114" t="s">
        <v>2549</v>
      </c>
      <c r="E44" s="115">
        <v>335828137</v>
      </c>
    </row>
    <row r="45" spans="1:5" ht="18" x14ac:dyDescent="0.25">
      <c r="A45" s="114" t="str">
        <f>VLOOKUP(B45,'[1]LISTADO ATM'!$A$2:$C$820,3,0)</f>
        <v>DISTRITO NACIONAL</v>
      </c>
      <c r="B45" s="114">
        <v>192</v>
      </c>
      <c r="C45" s="114" t="str">
        <f>VLOOKUP(B45,'[1]LISTADO ATM'!$A$2:$B$820,2,0)</f>
        <v xml:space="preserve">ATM Autobanco Luperón II </v>
      </c>
      <c r="D45" s="114" t="s">
        <v>2550</v>
      </c>
      <c r="E45" s="115">
        <v>335826393</v>
      </c>
    </row>
    <row r="46" spans="1:5" ht="18.75" thickBot="1" x14ac:dyDescent="0.3">
      <c r="A46" s="133" t="s">
        <v>2568</v>
      </c>
      <c r="B46" s="106">
        <f>COUNT(B41:B45)</f>
        <v>5</v>
      </c>
      <c r="C46" s="124"/>
      <c r="D46" s="120"/>
      <c r="E46" s="120"/>
    </row>
    <row r="47" spans="1:5" ht="15.75" thickBot="1" x14ac:dyDescent="0.3">
      <c r="A47" s="98"/>
      <c r="B47" s="104"/>
      <c r="E47" s="104"/>
    </row>
    <row r="48" spans="1:5" ht="18.75" thickBot="1" x14ac:dyDescent="0.3">
      <c r="A48" s="147" t="s">
        <v>2573</v>
      </c>
      <c r="B48" s="148"/>
      <c r="D48" s="104"/>
      <c r="E48" s="104"/>
    </row>
    <row r="49" spans="1:5" ht="18.75" thickBot="1" x14ac:dyDescent="0.3">
      <c r="A49" s="149">
        <f>+B28+B37+B46</f>
        <v>19</v>
      </c>
      <c r="B49" s="150"/>
    </row>
    <row r="50" spans="1:5" ht="15.75" thickBot="1" x14ac:dyDescent="0.3">
      <c r="A50" s="98"/>
      <c r="B50" s="104"/>
      <c r="E50" s="104"/>
    </row>
    <row r="51" spans="1:5" ht="18.75" thickBot="1" x14ac:dyDescent="0.3">
      <c r="A51" s="138" t="s">
        <v>2574</v>
      </c>
      <c r="B51" s="139"/>
      <c r="C51" s="139"/>
      <c r="D51" s="139"/>
      <c r="E51" s="140"/>
    </row>
    <row r="52" spans="1:5" ht="18" x14ac:dyDescent="0.25">
      <c r="A52" s="107" t="s">
        <v>15</v>
      </c>
      <c r="B52" s="107" t="s">
        <v>2426</v>
      </c>
      <c r="C52" s="103" t="s">
        <v>46</v>
      </c>
      <c r="D52" s="141" t="s">
        <v>2429</v>
      </c>
      <c r="E52" s="142"/>
    </row>
    <row r="53" spans="1:5" ht="18" x14ac:dyDescent="0.25">
      <c r="A53" s="114" t="str">
        <f>VLOOKUP(B53,'[1]LISTADO ATM'!$A$2:$C$820,3,0)</f>
        <v>DISTRITO NACIONAL</v>
      </c>
      <c r="B53" s="114">
        <v>152</v>
      </c>
      <c r="C53" s="114" t="str">
        <f>VLOOKUP(B53,'[1]LISTADO ATM'!$A$2:$B$820,2,0)</f>
        <v xml:space="preserve">ATM Kiosco Megacentro II </v>
      </c>
      <c r="D53" s="143" t="s">
        <v>2494</v>
      </c>
      <c r="E53" s="144"/>
    </row>
    <row r="54" spans="1:5" ht="18" x14ac:dyDescent="0.25">
      <c r="A54" s="114" t="str">
        <f>VLOOKUP(B54,'[1]LISTADO ATM'!$A$2:$C$820,3,0)</f>
        <v>DISTRITO NACIONAL</v>
      </c>
      <c r="B54" s="114">
        <v>557</v>
      </c>
      <c r="C54" s="114" t="str">
        <f>VLOOKUP(B54,'[1]LISTADO ATM'!$A$2:$B$820,2,0)</f>
        <v xml:space="preserve">ATM Multicentro La Sirena Ave. Mella </v>
      </c>
      <c r="D54" s="143" t="s">
        <v>2504</v>
      </c>
      <c r="E54" s="144"/>
    </row>
    <row r="55" spans="1:5" ht="18" x14ac:dyDescent="0.25">
      <c r="A55" s="114" t="str">
        <f>VLOOKUP(B55,'[1]LISTADO ATM'!$A$2:$C$820,3,0)</f>
        <v>DISTRITO NACIONAL</v>
      </c>
      <c r="B55" s="114">
        <v>812</v>
      </c>
      <c r="C55" s="114" t="str">
        <f>VLOOKUP(B55,'[1]LISTADO ATM'!$A$2:$B$820,2,0)</f>
        <v xml:space="preserve">ATM Canasta del Pueblo </v>
      </c>
      <c r="D55" s="143" t="s">
        <v>2494</v>
      </c>
      <c r="E55" s="144"/>
    </row>
    <row r="56" spans="1:5" ht="18" x14ac:dyDescent="0.25">
      <c r="A56" s="114" t="str">
        <f>VLOOKUP(B56,'[1]LISTADO ATM'!$A$2:$C$820,3,0)</f>
        <v>NORTE</v>
      </c>
      <c r="B56" s="114">
        <v>749</v>
      </c>
      <c r="C56" s="114" t="str">
        <f>VLOOKUP(B56,'[1]LISTADO ATM'!$A$2:$B$820,2,0)</f>
        <v xml:space="preserve">ATM Oficina Yaque </v>
      </c>
      <c r="D56" s="143" t="s">
        <v>2504</v>
      </c>
      <c r="E56" s="144"/>
    </row>
    <row r="57" spans="1:5" ht="18" x14ac:dyDescent="0.25">
      <c r="A57" s="114" t="str">
        <f>VLOOKUP(B57,'[1]LISTADO ATM'!$A$2:$C$820,3,0)</f>
        <v>DISTRITO NACIONAL</v>
      </c>
      <c r="B57" s="114">
        <v>434</v>
      </c>
      <c r="C57" s="114" t="str">
        <f>VLOOKUP(B57,'[1]LISTADO ATM'!$A$2:$B$820,2,0)</f>
        <v xml:space="preserve">ATM Generadora Hidroeléctrica Dom. (EGEHID) </v>
      </c>
      <c r="D57" s="143" t="s">
        <v>2494</v>
      </c>
      <c r="E57" s="144"/>
    </row>
    <row r="58" spans="1:5" ht="18.75" thickBot="1" x14ac:dyDescent="0.3">
      <c r="A58" s="133" t="s">
        <v>2568</v>
      </c>
      <c r="B58" s="106">
        <f>COUNT(B53:B57)</f>
        <v>5</v>
      </c>
      <c r="C58" s="124"/>
      <c r="D58" s="120"/>
      <c r="E58" s="120"/>
    </row>
  </sheetData>
  <mergeCells count="18">
    <mergeCell ref="C15:E15"/>
    <mergeCell ref="D56:E56"/>
    <mergeCell ref="D57:E57"/>
    <mergeCell ref="A1:E1"/>
    <mergeCell ref="A2:E2"/>
    <mergeCell ref="A7:E7"/>
    <mergeCell ref="C10:E10"/>
    <mergeCell ref="A12:E12"/>
    <mergeCell ref="A17:E17"/>
    <mergeCell ref="A30:E30"/>
    <mergeCell ref="A39:E39"/>
    <mergeCell ref="A48:B48"/>
    <mergeCell ref="A49:B49"/>
    <mergeCell ref="A51:E51"/>
    <mergeCell ref="D52:E52"/>
    <mergeCell ref="D53:E53"/>
    <mergeCell ref="D54:E54"/>
    <mergeCell ref="D55:E55"/>
  </mergeCells>
  <phoneticPr fontId="46" type="noConversion"/>
  <conditionalFormatting sqref="B28">
    <cfRule type="duplicateValues" dxfId="143" priority="14"/>
  </conditionalFormatting>
  <conditionalFormatting sqref="B15">
    <cfRule type="duplicateValues" dxfId="142" priority="13"/>
  </conditionalFormatting>
  <conditionalFormatting sqref="E54">
    <cfRule type="duplicateValues" dxfId="141" priority="12"/>
  </conditionalFormatting>
  <conditionalFormatting sqref="E55">
    <cfRule type="duplicateValues" dxfId="140" priority="11"/>
  </conditionalFormatting>
  <conditionalFormatting sqref="E56">
    <cfRule type="duplicateValues" dxfId="139" priority="10"/>
  </conditionalFormatting>
  <conditionalFormatting sqref="E56">
    <cfRule type="duplicateValues" dxfId="138" priority="9"/>
  </conditionalFormatting>
  <conditionalFormatting sqref="E57">
    <cfRule type="duplicateValues" dxfId="137" priority="8"/>
  </conditionalFormatting>
  <conditionalFormatting sqref="E57">
    <cfRule type="duplicateValues" dxfId="136" priority="7"/>
  </conditionalFormatting>
  <conditionalFormatting sqref="B14">
    <cfRule type="duplicateValues" dxfId="135" priority="15"/>
  </conditionalFormatting>
  <conditionalFormatting sqref="B12 B14">
    <cfRule type="duplicateValues" dxfId="134" priority="16"/>
  </conditionalFormatting>
  <conditionalFormatting sqref="B55:B57">
    <cfRule type="duplicateValues" dxfId="133" priority="17"/>
  </conditionalFormatting>
  <conditionalFormatting sqref="E32:E36">
    <cfRule type="duplicateValues" dxfId="132" priority="18"/>
  </conditionalFormatting>
  <conditionalFormatting sqref="B39 B41:B46">
    <cfRule type="duplicateValues" dxfId="131" priority="19"/>
  </conditionalFormatting>
  <conditionalFormatting sqref="E27">
    <cfRule type="duplicateValues" dxfId="130" priority="2"/>
  </conditionalFormatting>
  <conditionalFormatting sqref="E27">
    <cfRule type="duplicateValues" dxfId="129" priority="3"/>
  </conditionalFormatting>
  <conditionalFormatting sqref="B27">
    <cfRule type="duplicateValues" dxfId="128" priority="4"/>
  </conditionalFormatting>
  <conditionalFormatting sqref="B27">
    <cfRule type="duplicateValues" dxfId="127" priority="5"/>
  </conditionalFormatting>
  <conditionalFormatting sqref="B27">
    <cfRule type="duplicateValues" dxfId="126" priority="6"/>
  </conditionalFormatting>
  <conditionalFormatting sqref="B1:B58">
    <cfRule type="duplicateValues" dxfId="125" priority="1"/>
  </conditionalFormatting>
  <conditionalFormatting sqref="E1:E7 E19:E26 E37:E39 E41:E54 E58 E9:E12 E14:E17 E28:E30">
    <cfRule type="duplicateValues" dxfId="124" priority="20"/>
  </conditionalFormatting>
  <conditionalFormatting sqref="B47:B51 B29:B30 B16:B17 B11 B1:B7 B32:B38 B53:B57 B9 B19:B26">
    <cfRule type="duplicateValues" dxfId="123" priority="21"/>
  </conditionalFormatting>
  <conditionalFormatting sqref="B53:B57 B1:B7 B11:B12 B41:B51 B32:B39 B9 B14:B17 B19:B26 B28:B30">
    <cfRule type="duplicateValues" dxfId="122" priority="22"/>
  </conditionalFormatting>
  <conditionalFormatting sqref="B53:B58 B1:B7 B41:B51 B32:B39 B9:B12 B14:B17 B19:B26 B28:B30">
    <cfRule type="duplicateValues" dxfId="121" priority="23"/>
  </conditionalFormatting>
  <conditionalFormatting sqref="E58 E1:E7 E19:E26 E37:E39 E41:E53 E9:E12 E14:E17 E28:E30">
    <cfRule type="duplicateValues" dxfId="120" priority="2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3" t="s">
        <v>2433</v>
      </c>
      <c r="B1" s="164"/>
      <c r="C1" s="164"/>
      <c r="D1" s="164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3" t="s">
        <v>2443</v>
      </c>
      <c r="B25" s="164"/>
      <c r="C25" s="164"/>
      <c r="D25" s="164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19" priority="119152"/>
  </conditionalFormatting>
  <conditionalFormatting sqref="A7:A11">
    <cfRule type="duplicateValues" dxfId="118" priority="119156"/>
    <cfRule type="duplicateValues" dxfId="117" priority="119157"/>
  </conditionalFormatting>
  <conditionalFormatting sqref="A7:A11">
    <cfRule type="duplicateValues" dxfId="116" priority="119160"/>
    <cfRule type="duplicateValues" dxfId="115" priority="119161"/>
  </conditionalFormatting>
  <conditionalFormatting sqref="B3">
    <cfRule type="duplicateValues" dxfId="114" priority="193"/>
    <cfRule type="duplicateValues" dxfId="113" priority="194"/>
  </conditionalFormatting>
  <conditionalFormatting sqref="B3">
    <cfRule type="duplicateValues" dxfId="112" priority="192"/>
  </conditionalFormatting>
  <conditionalFormatting sqref="B3">
    <cfRule type="duplicateValues" dxfId="111" priority="191"/>
  </conditionalFormatting>
  <conditionalFormatting sqref="B3">
    <cfRule type="duplicateValues" dxfId="110" priority="189"/>
    <cfRule type="duplicateValues" dxfId="109" priority="190"/>
  </conditionalFormatting>
  <conditionalFormatting sqref="A4:A6">
    <cfRule type="duplicateValues" dxfId="108" priority="188"/>
  </conditionalFormatting>
  <conditionalFormatting sqref="A4:A6">
    <cfRule type="duplicateValues" dxfId="107" priority="186"/>
    <cfRule type="duplicateValues" dxfId="106" priority="187"/>
  </conditionalFormatting>
  <conditionalFormatting sqref="A4:A6">
    <cfRule type="duplicateValues" dxfId="105" priority="184"/>
    <cfRule type="duplicateValues" dxfId="104" priority="185"/>
  </conditionalFormatting>
  <conditionalFormatting sqref="A3:A6">
    <cfRule type="duplicateValues" dxfId="103" priority="165"/>
  </conditionalFormatting>
  <conditionalFormatting sqref="A3:A6">
    <cfRule type="duplicateValues" dxfId="102" priority="163"/>
    <cfRule type="duplicateValues" dxfId="101" priority="164"/>
  </conditionalFormatting>
  <conditionalFormatting sqref="A3:A6">
    <cfRule type="duplicateValues" dxfId="100" priority="161"/>
    <cfRule type="duplicateValues" dxfId="99" priority="162"/>
  </conditionalFormatting>
  <conditionalFormatting sqref="B4:B6">
    <cfRule type="duplicateValues" dxfId="98" priority="158"/>
    <cfRule type="duplicateValues" dxfId="97" priority="159"/>
  </conditionalFormatting>
  <conditionalFormatting sqref="B4:B6">
    <cfRule type="duplicateValues" dxfId="96" priority="157"/>
  </conditionalFormatting>
  <conditionalFormatting sqref="B4:B6">
    <cfRule type="duplicateValues" dxfId="95" priority="156"/>
  </conditionalFormatting>
  <conditionalFormatting sqref="B4:B6">
    <cfRule type="duplicateValues" dxfId="94" priority="154"/>
    <cfRule type="duplicateValues" dxfId="93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182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163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162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162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161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160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121.5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120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120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126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79.15079861111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18.6746064814797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2" priority="69"/>
  </conditionalFormatting>
  <conditionalFormatting sqref="E9:E1048576 E1:E2">
    <cfRule type="duplicateValues" dxfId="91" priority="99250"/>
  </conditionalFormatting>
  <conditionalFormatting sqref="E4">
    <cfRule type="duplicateValues" dxfId="90" priority="62"/>
  </conditionalFormatting>
  <conditionalFormatting sqref="E5:E8">
    <cfRule type="duplicateValues" dxfId="89" priority="60"/>
  </conditionalFormatting>
  <conditionalFormatting sqref="B12">
    <cfRule type="duplicateValues" dxfId="88" priority="34"/>
    <cfRule type="duplicateValues" dxfId="87" priority="35"/>
    <cfRule type="duplicateValues" dxfId="86" priority="36"/>
  </conditionalFormatting>
  <conditionalFormatting sqref="B12">
    <cfRule type="duplicateValues" dxfId="85" priority="33"/>
  </conditionalFormatting>
  <conditionalFormatting sqref="B12">
    <cfRule type="duplicateValues" dxfId="84" priority="31"/>
    <cfRule type="duplicateValues" dxfId="83" priority="32"/>
  </conditionalFormatting>
  <conditionalFormatting sqref="B12">
    <cfRule type="duplicateValues" dxfId="82" priority="28"/>
    <cfRule type="duplicateValues" dxfId="81" priority="29"/>
    <cfRule type="duplicateValues" dxfId="80" priority="30"/>
  </conditionalFormatting>
  <conditionalFormatting sqref="B12">
    <cfRule type="duplicateValues" dxfId="79" priority="27"/>
  </conditionalFormatting>
  <conditionalFormatting sqref="B12">
    <cfRule type="duplicateValues" dxfId="78" priority="25"/>
    <cfRule type="duplicateValues" dxfId="77" priority="26"/>
  </conditionalFormatting>
  <conditionalFormatting sqref="B12">
    <cfRule type="duplicateValues" dxfId="76" priority="24"/>
  </conditionalFormatting>
  <conditionalFormatting sqref="B12">
    <cfRule type="duplicateValues" dxfId="75" priority="21"/>
    <cfRule type="duplicateValues" dxfId="74" priority="22"/>
    <cfRule type="duplicateValues" dxfId="73" priority="23"/>
  </conditionalFormatting>
  <conditionalFormatting sqref="B12">
    <cfRule type="duplicateValues" dxfId="72" priority="20"/>
  </conditionalFormatting>
  <conditionalFormatting sqref="B12">
    <cfRule type="duplicateValues" dxfId="71" priority="19"/>
  </conditionalFormatting>
  <conditionalFormatting sqref="B14">
    <cfRule type="duplicateValues" dxfId="70" priority="18"/>
  </conditionalFormatting>
  <conditionalFormatting sqref="B14">
    <cfRule type="duplicateValues" dxfId="69" priority="15"/>
    <cfRule type="duplicateValues" dxfId="68" priority="16"/>
    <cfRule type="duplicateValues" dxfId="67" priority="17"/>
  </conditionalFormatting>
  <conditionalFormatting sqref="B14">
    <cfRule type="duplicateValues" dxfId="66" priority="13"/>
    <cfRule type="duplicateValues" dxfId="65" priority="14"/>
  </conditionalFormatting>
  <conditionalFormatting sqref="B14">
    <cfRule type="duplicateValues" dxfId="64" priority="10"/>
    <cfRule type="duplicateValues" dxfId="63" priority="11"/>
    <cfRule type="duplicateValues" dxfId="62" priority="12"/>
  </conditionalFormatting>
  <conditionalFormatting sqref="B14">
    <cfRule type="duplicateValues" dxfId="61" priority="9"/>
  </conditionalFormatting>
  <conditionalFormatting sqref="B14">
    <cfRule type="duplicateValues" dxfId="60" priority="8"/>
  </conditionalFormatting>
  <conditionalFormatting sqref="B14">
    <cfRule type="duplicateValues" dxfId="59" priority="7"/>
  </conditionalFormatting>
  <conditionalFormatting sqref="B14">
    <cfRule type="duplicateValues" dxfId="58" priority="4"/>
    <cfRule type="duplicateValues" dxfId="57" priority="5"/>
    <cfRule type="duplicateValues" dxfId="56" priority="6"/>
  </conditionalFormatting>
  <conditionalFormatting sqref="B14">
    <cfRule type="duplicateValues" dxfId="55" priority="2"/>
    <cfRule type="duplicateValues" dxfId="54" priority="3"/>
  </conditionalFormatting>
  <conditionalFormatting sqref="C14">
    <cfRule type="duplicateValues" dxfId="5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2021-03-20T11:49:37Z</dcterms:modified>
</cp:coreProperties>
</file>