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75" i="1" l="1"/>
  <c r="A174" i="1"/>
  <c r="A173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B70" i="16" l="1"/>
  <c r="B149" i="16"/>
  <c r="B53" i="16"/>
  <c r="A35" i="16" l="1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4" i="16"/>
  <c r="C144" i="16"/>
  <c r="A145" i="16"/>
  <c r="C145" i="16"/>
  <c r="A146" i="16"/>
  <c r="C146" i="16"/>
  <c r="A147" i="16"/>
  <c r="C147" i="16"/>
  <c r="A148" i="16"/>
  <c r="C148" i="16"/>
  <c r="A143" i="16"/>
  <c r="C143" i="16"/>
  <c r="B105" i="16"/>
  <c r="F96" i="1"/>
  <c r="G96" i="1"/>
  <c r="H96" i="1"/>
  <c r="I96" i="1"/>
  <c r="J96" i="1"/>
  <c r="K96" i="1"/>
  <c r="F92" i="1"/>
  <c r="G92" i="1"/>
  <c r="H92" i="1"/>
  <c r="I92" i="1"/>
  <c r="J92" i="1"/>
  <c r="K92" i="1"/>
  <c r="A96" i="1"/>
  <c r="A92" i="1"/>
  <c r="B89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30" i="16"/>
  <c r="C30" i="16"/>
  <c r="A31" i="16"/>
  <c r="C31" i="16"/>
  <c r="A32" i="16"/>
  <c r="C32" i="16"/>
  <c r="A33" i="16"/>
  <c r="C33" i="16"/>
  <c r="A34" i="16"/>
  <c r="C34" i="16"/>
  <c r="A48" i="16"/>
  <c r="C48" i="16"/>
  <c r="A49" i="16"/>
  <c r="C49" i="16"/>
  <c r="A50" i="16"/>
  <c r="C50" i="16"/>
  <c r="A51" i="16"/>
  <c r="C51" i="16"/>
  <c r="A57" i="16"/>
  <c r="C57" i="16"/>
  <c r="A58" i="16"/>
  <c r="C58" i="16"/>
  <c r="A66" i="16"/>
  <c r="C66" i="16"/>
  <c r="A67" i="16"/>
  <c r="C67" i="16"/>
  <c r="A68" i="16"/>
  <c r="C68" i="16"/>
  <c r="A137" i="1"/>
  <c r="A98" i="1"/>
  <c r="A136" i="1"/>
  <c r="A135" i="1"/>
  <c r="A134" i="1"/>
  <c r="A133" i="1"/>
  <c r="A97" i="1"/>
  <c r="A95" i="1"/>
  <c r="A94" i="1"/>
  <c r="A93" i="1"/>
  <c r="A132" i="1"/>
  <c r="A131" i="1"/>
  <c r="F137" i="1"/>
  <c r="G137" i="1"/>
  <c r="H137" i="1"/>
  <c r="I137" i="1"/>
  <c r="J137" i="1"/>
  <c r="K137" i="1"/>
  <c r="F98" i="1"/>
  <c r="G98" i="1"/>
  <c r="H98" i="1"/>
  <c r="I98" i="1"/>
  <c r="J98" i="1"/>
  <c r="K9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123" i="16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A116" i="16"/>
  <c r="C116" i="16"/>
  <c r="A117" i="16"/>
  <c r="C117" i="16"/>
  <c r="A118" i="16"/>
  <c r="C118" i="16"/>
  <c r="A119" i="16"/>
  <c r="C119" i="16"/>
  <c r="A120" i="16"/>
  <c r="C120" i="16"/>
  <c r="A87" i="16"/>
  <c r="C87" i="16"/>
  <c r="F89" i="1"/>
  <c r="G89" i="1"/>
  <c r="H89" i="1"/>
  <c r="I89" i="1"/>
  <c r="J89" i="1"/>
  <c r="K89" i="1"/>
  <c r="F88" i="1"/>
  <c r="G88" i="1"/>
  <c r="H88" i="1"/>
  <c r="I88" i="1"/>
  <c r="J88" i="1"/>
  <c r="K88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26" i="1"/>
  <c r="G126" i="1"/>
  <c r="H126" i="1"/>
  <c r="I126" i="1"/>
  <c r="J126" i="1"/>
  <c r="K126" i="1"/>
  <c r="F82" i="1"/>
  <c r="G82" i="1"/>
  <c r="H82" i="1"/>
  <c r="I82" i="1"/>
  <c r="J82" i="1"/>
  <c r="K8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1" i="1"/>
  <c r="G81" i="1"/>
  <c r="H81" i="1"/>
  <c r="I81" i="1"/>
  <c r="J81" i="1"/>
  <c r="K81" i="1"/>
  <c r="F80" i="1"/>
  <c r="G80" i="1"/>
  <c r="H80" i="1"/>
  <c r="I80" i="1"/>
  <c r="J80" i="1"/>
  <c r="K80" i="1"/>
  <c r="F122" i="1"/>
  <c r="G122" i="1"/>
  <c r="H122" i="1"/>
  <c r="I122" i="1"/>
  <c r="J122" i="1"/>
  <c r="K122" i="1"/>
  <c r="F79" i="1"/>
  <c r="G79" i="1"/>
  <c r="H79" i="1"/>
  <c r="I79" i="1"/>
  <c r="J79" i="1"/>
  <c r="K79" i="1"/>
  <c r="F78" i="1"/>
  <c r="G78" i="1"/>
  <c r="H78" i="1"/>
  <c r="I78" i="1"/>
  <c r="J78" i="1"/>
  <c r="K78" i="1"/>
  <c r="A89" i="1"/>
  <c r="A88" i="1"/>
  <c r="A130" i="1"/>
  <c r="A129" i="1"/>
  <c r="A128" i="1"/>
  <c r="A127" i="1"/>
  <c r="A87" i="1"/>
  <c r="A86" i="1"/>
  <c r="A85" i="1"/>
  <c r="A84" i="1"/>
  <c r="A83" i="1"/>
  <c r="A126" i="1"/>
  <c r="A82" i="1"/>
  <c r="A125" i="1"/>
  <c r="A124" i="1"/>
  <c r="A123" i="1"/>
  <c r="A81" i="1"/>
  <c r="A80" i="1"/>
  <c r="A122" i="1"/>
  <c r="A79" i="1"/>
  <c r="A78" i="1"/>
  <c r="A77" i="1" l="1"/>
  <c r="A76" i="1"/>
  <c r="A75" i="1"/>
  <c r="A74" i="1"/>
  <c r="A73" i="1"/>
  <c r="A121" i="1"/>
  <c r="A72" i="1"/>
  <c r="A71" i="1"/>
  <c r="A12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21" i="1"/>
  <c r="G121" i="1"/>
  <c r="H121" i="1"/>
  <c r="I121" i="1"/>
  <c r="J121" i="1"/>
  <c r="K121" i="1"/>
  <c r="F72" i="1"/>
  <c r="G72" i="1"/>
  <c r="H72" i="1"/>
  <c r="I72" i="1"/>
  <c r="J72" i="1"/>
  <c r="K72" i="1"/>
  <c r="F71" i="1"/>
  <c r="G71" i="1"/>
  <c r="H71" i="1"/>
  <c r="I71" i="1"/>
  <c r="J71" i="1"/>
  <c r="K71" i="1"/>
  <c r="F120" i="1"/>
  <c r="G120" i="1"/>
  <c r="H120" i="1"/>
  <c r="I120" i="1"/>
  <c r="J120" i="1"/>
  <c r="K120" i="1"/>
  <c r="A70" i="1" l="1"/>
  <c r="A69" i="1"/>
  <c r="A68" i="1"/>
  <c r="A67" i="1"/>
  <c r="A119" i="1"/>
  <c r="A66" i="1"/>
  <c r="A118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19" i="1"/>
  <c r="G119" i="1"/>
  <c r="H119" i="1"/>
  <c r="I119" i="1"/>
  <c r="J119" i="1"/>
  <c r="K119" i="1"/>
  <c r="F66" i="1"/>
  <c r="G66" i="1"/>
  <c r="H66" i="1"/>
  <c r="I66" i="1"/>
  <c r="J66" i="1"/>
  <c r="K66" i="1"/>
  <c r="F118" i="1"/>
  <c r="G118" i="1"/>
  <c r="H118" i="1"/>
  <c r="I118" i="1"/>
  <c r="J118" i="1"/>
  <c r="K118" i="1"/>
  <c r="A65" i="1" l="1"/>
  <c r="A64" i="1"/>
  <c r="A63" i="1"/>
  <c r="A62" i="1"/>
  <c r="A61" i="1"/>
  <c r="A60" i="1"/>
  <c r="A59" i="1"/>
  <c r="A58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9" i="1"/>
  <c r="F9" i="1"/>
  <c r="G9" i="1"/>
  <c r="H9" i="1"/>
  <c r="I9" i="1"/>
  <c r="J9" i="1"/>
  <c r="K9" i="1"/>
  <c r="C142" i="16" l="1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2" i="16"/>
  <c r="A122" i="16"/>
  <c r="C121" i="16"/>
  <c r="A121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26" i="16"/>
  <c r="C88" i="16"/>
  <c r="A88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52" i="16"/>
  <c r="A52" i="16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6" i="1"/>
  <c r="A57" i="1"/>
  <c r="A56" i="1"/>
  <c r="A55" i="1"/>
  <c r="A54" i="1"/>
  <c r="A117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15" i="1"/>
  <c r="G115" i="1"/>
  <c r="H115" i="1"/>
  <c r="I115" i="1"/>
  <c r="J115" i="1"/>
  <c r="K115" i="1"/>
  <c r="F48" i="1"/>
  <c r="G48" i="1"/>
  <c r="H48" i="1"/>
  <c r="I48" i="1"/>
  <c r="J48" i="1"/>
  <c r="K48" i="1"/>
  <c r="F47" i="1"/>
  <c r="G47" i="1"/>
  <c r="H47" i="1"/>
  <c r="I47" i="1"/>
  <c r="J47" i="1"/>
  <c r="K47" i="1"/>
  <c r="F114" i="1"/>
  <c r="G114" i="1"/>
  <c r="H114" i="1"/>
  <c r="I114" i="1"/>
  <c r="J114" i="1"/>
  <c r="K114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3" i="1"/>
  <c r="A52" i="1"/>
  <c r="A51" i="1"/>
  <c r="A50" i="1"/>
  <c r="A49" i="1"/>
  <c r="A115" i="1"/>
  <c r="A48" i="1"/>
  <c r="A47" i="1"/>
  <c r="A114" i="1"/>
  <c r="A46" i="1"/>
  <c r="A45" i="1"/>
  <c r="A44" i="1"/>
  <c r="A43" i="1"/>
  <c r="F7" i="1"/>
  <c r="G7" i="1"/>
  <c r="H7" i="1"/>
  <c r="I7" i="1"/>
  <c r="J7" i="1"/>
  <c r="K7" i="1"/>
  <c r="F30" i="1"/>
  <c r="G30" i="1"/>
  <c r="H30" i="1"/>
  <c r="I30" i="1"/>
  <c r="J30" i="1"/>
  <c r="K30" i="1"/>
  <c r="A7" i="1"/>
  <c r="A30" i="1"/>
  <c r="F113" i="1" l="1"/>
  <c r="G113" i="1"/>
  <c r="H113" i="1"/>
  <c r="I113" i="1"/>
  <c r="J113" i="1"/>
  <c r="K11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12" i="1"/>
  <c r="G112" i="1"/>
  <c r="H112" i="1"/>
  <c r="I112" i="1"/>
  <c r="J112" i="1"/>
  <c r="K112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113" i="1"/>
  <c r="A42" i="1"/>
  <c r="A41" i="1"/>
  <c r="A40" i="1"/>
  <c r="A112" i="1"/>
  <c r="A39" i="1"/>
  <c r="A38" i="1"/>
  <c r="A37" i="1"/>
  <c r="A36" i="1" l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111" i="1"/>
  <c r="F111" i="1"/>
  <c r="G111" i="1"/>
  <c r="H111" i="1"/>
  <c r="I111" i="1"/>
  <c r="J111" i="1"/>
  <c r="K111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 l="1"/>
  <c r="A29" i="1"/>
  <c r="A28" i="1"/>
  <c r="A27" i="1"/>
  <c r="F26" i="1"/>
  <c r="G26" i="1"/>
  <c r="H26" i="1"/>
  <c r="I26" i="1"/>
  <c r="J26" i="1"/>
  <c r="K26" i="1"/>
  <c r="F31" i="1"/>
  <c r="G31" i="1"/>
  <c r="H31" i="1"/>
  <c r="I31" i="1"/>
  <c r="J31" i="1"/>
  <c r="K3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110" i="1"/>
  <c r="G110" i="1"/>
  <c r="H110" i="1"/>
  <c r="I110" i="1"/>
  <c r="J110" i="1"/>
  <c r="K11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6" i="1"/>
  <c r="A25" i="1"/>
  <c r="A110" i="1"/>
  <c r="A24" i="1"/>
  <c r="A23" i="1"/>
  <c r="A22" i="1"/>
  <c r="A21" i="1"/>
  <c r="A109" i="1" l="1"/>
  <c r="A20" i="1"/>
  <c r="A19" i="1"/>
  <c r="A18" i="1"/>
  <c r="A17" i="1"/>
  <c r="A16" i="1"/>
  <c r="F109" i="1"/>
  <c r="G109" i="1"/>
  <c r="H109" i="1"/>
  <c r="I109" i="1"/>
  <c r="J109" i="1"/>
  <c r="K109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F108" i="1"/>
  <c r="G108" i="1"/>
  <c r="H108" i="1"/>
  <c r="I108" i="1"/>
  <c r="J108" i="1"/>
  <c r="K108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08" i="1"/>
  <c r="A13" i="1"/>
  <c r="A12" i="1"/>
  <c r="F107" i="1"/>
  <c r="G107" i="1"/>
  <c r="H107" i="1"/>
  <c r="I107" i="1"/>
  <c r="J107" i="1"/>
  <c r="K107" i="1"/>
  <c r="F11" i="1"/>
  <c r="G11" i="1"/>
  <c r="H11" i="1"/>
  <c r="I11" i="1"/>
  <c r="J11" i="1"/>
  <c r="K11" i="1"/>
  <c r="A107" i="1"/>
  <c r="A11" i="1"/>
  <c r="A10" i="1" l="1"/>
  <c r="F10" i="1"/>
  <c r="G10" i="1"/>
  <c r="H10" i="1"/>
  <c r="I10" i="1"/>
  <c r="J10" i="1"/>
  <c r="K10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8" i="1"/>
  <c r="G8" i="1"/>
  <c r="H8" i="1"/>
  <c r="I8" i="1"/>
  <c r="J8" i="1"/>
  <c r="K8" i="1"/>
  <c r="A106" i="1"/>
  <c r="A105" i="1"/>
  <c r="A8" i="1"/>
  <c r="A104" i="1" l="1"/>
  <c r="A6" i="1"/>
  <c r="F104" i="1"/>
  <c r="G104" i="1"/>
  <c r="H104" i="1"/>
  <c r="I104" i="1"/>
  <c r="J104" i="1"/>
  <c r="K104" i="1"/>
  <c r="F6" i="1"/>
  <c r="G6" i="1"/>
  <c r="H6" i="1"/>
  <c r="I6" i="1"/>
  <c r="J6" i="1"/>
  <c r="K6" i="1"/>
  <c r="A103" i="1" l="1"/>
  <c r="A10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0" i="1" l="1"/>
  <c r="G100" i="1"/>
  <c r="H100" i="1"/>
  <c r="I100" i="1"/>
  <c r="J100" i="1"/>
  <c r="K100" i="1"/>
  <c r="F99" i="1"/>
  <c r="G99" i="1"/>
  <c r="H99" i="1"/>
  <c r="I99" i="1"/>
  <c r="J99" i="1"/>
  <c r="K99" i="1"/>
  <c r="A100" i="1"/>
  <c r="A99" i="1"/>
  <c r="F5" i="1" l="1"/>
  <c r="G5" i="1"/>
  <c r="H5" i="1"/>
  <c r="I5" i="1"/>
  <c r="J5" i="1"/>
  <c r="K5" i="1"/>
  <c r="A5" i="1"/>
  <c r="A101" i="1" l="1"/>
  <c r="F101" i="1"/>
  <c r="G101" i="1"/>
  <c r="H101" i="1"/>
  <c r="I101" i="1"/>
  <c r="J101" i="1"/>
  <c r="K10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<sst xmlns="http://schemas.openxmlformats.org/spreadsheetml/2006/main" count="13874" uniqueCount="2617">
  <si>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</si>
  <si>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</si>
  <si>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</si>
  <si>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</si>
  <si>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</si>
  <si>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</si>
  <si>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</si>
  <si>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</si>
  <si>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</si>
  <si>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</si>
  <si>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</si>
  <si>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</si>
  <si>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</si>
  <si>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</si>
  <si>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</si>
  <si>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</si>
  <si>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</si>
  <si>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</si>
  <si>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</si>
  <si>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</si>
  <si>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</si>
  <si>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</si>
  <si>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</si>
  <si>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</si>
  <si>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</si>
  <si>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</si>
  <si>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</si>
  <si>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</si>
  <si>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</si>
  <si>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</si>
  <si>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</si>
  <si>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</si>
  <si>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</si>
  <si>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</si>
  <si>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</si>
  <si>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</si>
  <si>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</si>
  <si>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</si>
  <si>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</si>
  <si>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</si>
  <si>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</si>
  <si>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</si>
  <si>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</si>
  <si>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</si>
  <si>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</si>
  <si>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</si>
  <si>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</si>
  <si>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</si>
  <si>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</si>
  <si>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</si>
  <si>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</si>
  <si>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</si>
  <si>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</si>
  <si>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</si>
  <si>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</si>
  <si>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</si>
  <si>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</si>
  <si>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</si>
  <si>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</si>
  <si>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</si>
  <si>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</si>
  <si>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</si>
  <si>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</si>
  <si>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</si>
  <si>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</si>
  <si>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</si>
  <si>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</si>
  <si>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</si>
  <si>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</si>
  <si>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</si>
  <si>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</si>
  <si>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</si>
  <si>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</si>
  <si>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</si>
  <si>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</si>
  <si>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</si>
  <si>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</si>
  <si>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</si>
  <si>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</si>
  <si>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</si>
  <si>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</si>
  <si>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</si>
  <si>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</si>
  <si>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</si>
  <si>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</si>
  <si>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</si>
  <si>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</si>
  <si>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</si>
  <si>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</si>
  <si>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</si>
  <si>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</si>
  <si>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</si>
  <si>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</si>
  <si>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</si>
  <si>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</si>
  <si>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</si>
  <si>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</si>
  <si>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</si>
  <si>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</si>
  <si>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</si>
  <si>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</si>
  <si>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</si>
  <si>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</si>
  <si>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</si>
  <si>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</si>
  <si>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</si>
  <si>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</si>
  <si>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</si>
  <si>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</si>
  <si>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</si>
  <si>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</si>
  <si>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</si>
  <si>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</si>
  <si>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</si>
  <si>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</si>
  <si>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</si>
  <si>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</si>
  <si>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</si>
  <si>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</si>
  <si>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</si>
  <si>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</si>
  <si>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</si>
  <si>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</si>
  <si>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</si>
  <si>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</si>
  <si>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</si>
  <si>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</si>
  <si>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</si>
  <si>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</si>
  <si>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</si>
  <si>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</si>
  <si>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</si>
  <si>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</si>
  <si>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</si>
  <si>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</si>
  <si>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</si>
  <si>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</si>
  <si>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</si>
  <si>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</si>
  <si>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</si>
  <si>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</si>
  <si>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</si>
  <si>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</si>
  <si>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</si>
  <si>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</si>
  <si>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</si>
  <si>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</si>
  <si>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</si>
  <si>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</si>
  <si>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</si>
  <si>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</si>
  <si>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</si>
  <si>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</si>
  <si>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</si>
  <si>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</si>
  <si>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</si>
  <si>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</si>
  <si>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</si>
  <si>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</si>
  <si>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</si>
  <si>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</si>
  <si>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</si>
  <si>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</si>
  <si>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</si>
  <si>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</si>
  <si>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</si>
  <si>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</si>
  <si>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</si>
  <si>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</si>
  <si>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</si>
  <si>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</si>
  <si>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</si>
  <si>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</si>
  <si>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</si>
  <si>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</si>
  <si>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</si>
  <si>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</si>
  <si>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</si>
  <si>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</si>
  <si>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</si>
  <si>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</si>
  <si>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</si>
  <si>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</si>
  <si>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</si>
  <si>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</si>
  <si>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</si>
  <si>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</si>
  <si>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</si>
  <si>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</si>
  <si>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</si>
  <si>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</si>
  <si>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</si>
  <si>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</si>
  <si>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</si>
  <si>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</si>
  <si>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</si>
  <si>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</si>
  <si>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</si>
  <si>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</si>
  <si>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</si>
  <si>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</si>
  <si>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</si>
  <si>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</si>
  <si>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</si>
  <si>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</si>
  <si>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</si>
  <si>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</si>
  <si>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</si>
  <si>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</si>
  <si>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</si>
  <si>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</si>
  <si>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</si>
  <si>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</si>
  <si>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</si>
  <si>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</si>
  <si>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</si>
  <si>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</si>
  <si>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</si>
  <si>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</si>
  <si>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</si>
  <si>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</si>
  <si>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</si>
  <si>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</si>
  <si>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</si>
  <si>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</si>
  <si>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</si>
  <si>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</si>
  <si>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</si>
  <si>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</si>
  <si>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</si>
  <si>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</si>
  <si>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</si>
  <si>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</si>
  <si>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</si>
  <si>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</si>
  <si>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</si>
  <si>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</si>
  <si>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</si>
  <si>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</si>
  <si>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</si>
  <si>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</si>
  <si>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</si>
  <si>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</si>
  <si>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</si>
  <si>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</si>
  <si>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</si>
  <si>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</si>
  <si>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</si>
  <si>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</si>
  <si>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</si>
  <si>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</si>
  <si>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</si>
  <si>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</si>
  <si>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</si>
  <si>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</si>
  <si>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</si>
  <si>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</si>
  <si>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</si>
  <si>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</si>
  <si>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</si>
  <si>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</si>
  <si>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</si>
  <si>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</si>
  <si>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</si>
  <si>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</si>
  <si>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</si>
  <si>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</si>
  <si>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</si>
  <si>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</si>
  <si>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</si>
  <si>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</si>
  <si>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</si>
  <si>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</si>
  <si>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</si>
  <si>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</si>
  <si>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</si>
  <si>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</si>
  <si>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</si>
  <si>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</si>
  <si>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</si>
  <si>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</si>
  <si>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</si>
  <si>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</si>
  <si>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</si>
  <si>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</si>
  <si>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</si>
  <si>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</si>
  <si>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</si>
  <si>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</si>
  <si>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</si>
  <si>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</si>
  <si>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</si>
  <si>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</si>
  <si>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</si>
  <si>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</si>
  <si>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</si>
  <si>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</si>
  <si>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</si>
  <si>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</si>
  <si>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</si>
  <si>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</si>
  <si>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</si>
  <si>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</si>
  <si>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</si>
  <si>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</si>
  <si>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</si>
  <si>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</si>
  <si>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</si>
  <si>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</si>
  <si>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</si>
  <si>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</si>
  <si>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</si>
  <si>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</si>
  <si>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</si>
  <si>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</si>
  <si>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</si>
  <si>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</si>
  <si>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</si>
  <si>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</si>
  <si>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</si>
  <si>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</si>
  <si>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</si>
  <si>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</si>
  <si>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</si>
  <si>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</si>
  <si>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</si>
  <si>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</si>
  <si>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</si>
  <si>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</si>
  <si>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</si>
  <si>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</si>
  <si>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</si>
  <si>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</si>
  <si>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</si>
  <si>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</si>
  <si>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</si>
  <si>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</si>
  <si>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</si>
  <si>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</si>
  <si>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</si>
  <si>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</si>
  <si>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</si>
  <si>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</si>
  <si>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</si>
  <si>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</si>
  <si>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</si>
  <si>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</si>
  <si>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</si>
  <si>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</si>
  <si>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</si>
  <si>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</si>
  <si>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</si>
  <si>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</si>
  <si>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</si>
  <si>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</si>
  <si>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</si>
  <si>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</si>
  <si>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</si>
  <si>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</si>
  <si>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</si>
  <si>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</si>
  <si>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</si>
  <si>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</si>
  <si>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</si>
  <si>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</si>
  <si>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</si>
  <si>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</si>
  <si>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</si>
  <si>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</si>
  <si>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</si>
  <si>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</si>
  <si>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</si>
  <si>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</si>
  <si>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</si>
  <si>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</si>
  <si>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</si>
  <si>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</si>
  <si>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</si>
  <si>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</si>
  <si>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</si>
  <si>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</si>
  <si>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</si>
  <si>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</si>
  <si>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</si>
  <si>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</si>
  <si>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</si>
  <si>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</si>
  <si>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</si>
  <si>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</si>
  <si>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</si>
  <si>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</si>
  <si>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</si>
  <si>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</si>
  <si>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</si>
  <si>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</si>
  <si>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</si>
  <si>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</si>
  <si>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</si>
  <si>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</si>
  <si>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</si>
  <si>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</si>
  <si>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</si>
  <si>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</si>
  <si>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</si>
  <si>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</si>
  <si>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</si>
  <si>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</si>
  <si>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</si>
  <si>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</si>
  <si>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</si>
  <si>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</si>
  <si>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</si>
  <si>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</si>
  <si>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</si>
  <si>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</si>
  <si>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</si>
  <si>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</si>
  <si>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</si>
  <si>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</si>
  <si>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</si>
  <si>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</si>
  <si>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</si>
  <si>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</si>
  <si>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</si>
  <si>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</si>
  <si>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</si>
  <si>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</si>
  <si>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</si>
  <si>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</si>
  <si>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</si>
  <si>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</si>
  <si>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</si>
  <si>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</si>
  <si>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</si>
  <si>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</si>
  <si>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</si>
  <si>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</si>
  <si>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</si>
  <si>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</si>
  <si>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</si>
  <si>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</si>
  <si>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</si>
  <si>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</si>
  <si>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</si>
  <si>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</si>
  <si>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</si>
  <si>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</si>
  <si>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</si>
  <si>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</si>
  <si>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</si>
  <si>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</si>
  <si>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</si>
  <si>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</si>
  <si>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</si>
  <si>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</si>
  <si>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</si>
  <si>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</si>
  <si>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</si>
  <si>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</si>
  <si>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</si>
  <si>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</si>
  <si>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</si>
  <si>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</si>
  <si>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</si>
  <si>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</si>
  <si>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</si>
  <si>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</si>
  <si>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</si>
  <si>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</si>
  <si>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</si>
  <si>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</si>
  <si>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</si>
  <si>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</si>
  <si>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</si>
  <si>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</si>
  <si>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</si>
  <si>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</si>
  <si>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</si>
  <si>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</si>
  <si>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</si>
  <si>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</si>
  <si>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</si>
  <si>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</si>
  <si>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</si>
  <si>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</si>
  <si>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</si>
  <si>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</si>
  <si>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</si>
  <si>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</si>
  <si>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</si>
  <si>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</si>
  <si>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</si>
  <si>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</si>
  <si>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</si>
  <si>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</si>
  <si>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</si>
  <si>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</si>
  <si>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</si>
  <si>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</si>
  <si>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</si>
  <si>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</si>
  <si>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</si>
  <si>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</si>
  <si>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</si>
  <si>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</si>
  <si>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</si>
  <si>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</si>
  <si>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</si>
  <si>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</si>
  <si>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</si>
  <si>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</si>
  <si>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</si>
  <si>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</si>
  <si>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</si>
  <si>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</si>
  <si>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</si>
  <si>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</si>
  <si>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</si>
  <si>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</si>
  <si>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</si>
  <si>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</si>
  <si>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</si>
  <si>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</si>
  <si>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</si>
  <si>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</si>
  <si>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</si>
  <si>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</si>
  <si>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</si>
  <si>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</si>
  <si>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</si>
  <si>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</si>
  <si>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</si>
  <si>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</si>
  <si>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</si>
  <si>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</si>
  <si>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</si>
  <si>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</si>
  <si>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</si>
  <si>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</si>
  <si>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</si>
  <si>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</si>
  <si>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</si>
  <si>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</si>
  <si>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</si>
  <si>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</si>
  <si>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</si>
  <si>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</si>
  <si>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</si>
  <si>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</si>
  <si>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</si>
  <si>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</si>
  <si>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</si>
  <si>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</si>
  <si>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</si>
  <si>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</si>
  <si>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</si>
  <si>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</si>
  <si>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</si>
  <si>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</si>
  <si>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</si>
  <si>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</si>
  <si>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</si>
  <si>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</si>
  <si>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</si>
  <si>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</si>
  <si>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</si>
  <si>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</si>
  <si>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</si>
  <si>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</si>
  <si>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</si>
  <si>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</si>
  <si>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</si>
  <si>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</si>
  <si>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</si>
  <si>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</si>
  <si>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</si>
  <si>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</si>
  <si>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</si>
  <si>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</si>
  <si>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</si>
  <si>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</si>
  <si>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</si>
  <si>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</si>
  <si>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</si>
  <si>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</si>
  <si>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</si>
  <si>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</si>
  <si>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</si>
  <si>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</si>
  <si>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</si>
  <si>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</si>
  <si>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</si>
  <si>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</si>
  <si>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</si>
  <si>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</si>
  <si>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</si>
  <si>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</si>
  <si>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</si>
  <si>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</si>
  <si>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</si>
  <si>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</si>
  <si>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</si>
  <si>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</si>
  <si>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</si>
  <si>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</si>
  <si>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</si>
  <si>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</si>
  <si>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</si>
  <si>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</si>
  <si>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</si>
  <si>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</si>
  <si>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</si>
  <si>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</si>
  <si>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</si>
  <si>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</si>
  <si>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</si>
  <si>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</si>
  <si>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</si>
  <si>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</si>
  <si>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</si>
  <si>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</si>
  <si>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</si>
  <si>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</si>
  <si>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</si>
  <si>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</si>
  <si>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</si>
  <si>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</si>
  <si>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</si>
  <si>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</si>
  <si>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</si>
  <si>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</si>
  <si>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</si>
  <si>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</si>
  <si>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</si>
  <si>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</si>
  <si>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</si>
  <si>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</si>
  <si>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</si>
  <si>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</si>
  <si>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</si>
  <si>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</si>
  <si>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</si>
  <si>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</si>
  <si>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</si>
  <si>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</si>
  <si>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</si>
  <si>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</si>
  <si>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</si>
  <si>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</si>
  <si>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</si>
  <si>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</si>
  <si>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</si>
  <si>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</si>
  <si>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</si>
  <si>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</si>
  <si>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</si>
  <si>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</si>
  <si>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</si>
  <si>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</si>
  <si>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</si>
  <si>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</si>
  <si>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</si>
  <si>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</si>
  <si>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</si>
  <si>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</si>
  <si>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</si>
  <si>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</si>
  <si>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</si>
  <si>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</si>
  <si>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</si>
  <si>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</si>
  <si>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</si>
  <si>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</si>
  <si>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</si>
  <si>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</si>
  <si>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</si>
  <si>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</si>
  <si>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</si>
  <si>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</si>
  <si>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</si>
  <si>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</si>
  <si>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</si>
  <si>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</si>
  <si>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</si>
  <si>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</si>
  <si>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</si>
  <si>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</si>
  <si>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</si>
  <si>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</si>
  <si>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</si>
  <si>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</si>
  <si>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</si>
  <si>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</si>
  <si>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</si>
  <si>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</si>
  <si>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</si>
  <si>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</si>
  <si>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</si>
  <si>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</si>
  <si>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</si>
  <si>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</si>
  <si>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</si>
  <si>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</si>
  <si>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</si>
  <si>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</si>
  <si>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</si>
  <si>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</si>
  <si>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</si>
  <si>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</si>
  <si>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</si>
  <si>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</si>
  <si>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</si>
  <si>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</si>
  <si>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</si>
  <si>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</si>
  <si>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</si>
  <si>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</si>
  <si>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</si>
  <si>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</si>
  <si>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</si>
  <si>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</si>
  <si>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</si>
  <si>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</si>
  <si>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</si>
  <si>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</si>
  <si>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</si>
  <si>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</si>
  <si>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</si>
  <si>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</si>
  <si>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</si>
  <si>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</si>
  <si>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</si>
  <si>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</si>
  <si>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</si>
  <si>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</si>
  <si>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</si>
  <si>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</si>
  <si>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</si>
  <si>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</si>
  <si>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</si>
  <si>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</si>
  <si>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</si>
  <si>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</si>
  <si>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</si>
  <si>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</si>
  <si>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</si>
  <si>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</si>
  <si>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</si>
  <si>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</si>
  <si>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</si>
  <si>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</si>
  <si>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</si>
  <si>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</si>
  <si>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</si>
  <si>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</si>
  <si>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</si>
  <si>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</si>
  <si>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</si>
  <si>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</si>
  <si>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</si>
  <si>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</si>
  <si>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</si>
  <si>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</si>
  <si>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</si>
  <si>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</si>
  <si>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</si>
  <si>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</si>
  <si>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</si>
  <si>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</si>
  <si>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</si>
  <si>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</si>
  <si>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</si>
  <si>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</si>
  <si>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</si>
  <si>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</si>
  <si>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</si>
  <si>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</si>
  <si>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</si>
  <si>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</si>
  <si>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</si>
  <si>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</si>
  <si>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</si>
  <si>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</si>
  <si>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</si>
  <si>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</si>
  <si>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</si>
  <si>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</si>
  <si>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</si>
  <si>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</si>
  <si>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</si>
  <si>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</si>
  <si>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</si>
  <si>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</si>
  <si>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</si>
  <si>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</si>
  <si>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</si>
  <si>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</si>
  <si>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</si>
  <si>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</si>
  <si>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</si>
  <si>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</si>
  <si>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</si>
  <si>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</si>
  <si>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</si>
  <si>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</si>
  <si>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</si>
  <si>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</si>
  <si>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</si>
  <si>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</si>
  <si>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</si>
  <si>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</si>
  <si>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</si>
  <si>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</si>
  <si>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</si>
  <si>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</si>
  <si>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</si>
  <si>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</si>
  <si>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</si>
  <si>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</si>
  <si>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</si>
  <si>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</si>
  <si>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</si>
  <si>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</si>
  <si>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</si>
  <si>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</si>
  <si>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</si>
  <si>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</si>
  <si>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</si>
  <si>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</si>
  <si>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</si>
  <si>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</si>
  <si>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</si>
  <si>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</si>
  <si>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</si>
  <si>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</si>
  <si>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</si>
  <si>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</si>
  <si>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</si>
  <si>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</si>
  <si>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</si>
  <si>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</si>
  <si>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</si>
  <si>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</si>
  <si>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</si>
  <si>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</si>
  <si>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</si>
  <si>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</si>
  <si>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</si>
  <si>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</si>
  <si>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</si>
  <si>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</si>
  <si>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</si>
  <si>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</si>
  <si>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</si>
  <si>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</si>
  <si>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</si>
  <si>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</si>
  <si>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</si>
  <si>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</si>
  <si>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</si>
  <si>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</si>
  <si>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</si>
  <si>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</si>
  <si>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</si>
  <si>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</si>
  <si>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</si>
  <si>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</si>
  <si>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</si>
  <si>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</si>
  <si>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</si>
  <si>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</si>
  <si>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</si>
  <si>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</si>
  <si>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</si>
  <si>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</si>
  <si>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</si>
  <si>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</si>
  <si>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</si>
  <si>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</si>
  <si>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</si>
  <si>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</si>
  <si>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</si>
  <si>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</si>
  <si>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</si>
  <si>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</si>
  <si>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</si>
  <si>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</si>
  <si>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</si>
  <si>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</si>
  <si>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</si>
  <si>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</si>
  <si>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</si>
  <si>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</si>
  <si>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</si>
  <si>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</si>
  <si>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</si>
  <si>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</si>
  <si>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</si>
  <si>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</si>
  <si>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</si>
  <si>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</si>
  <si>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</si>
  <si>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</si>
  <si>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</si>
  <si>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</si>
  <si>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</si>
  <si>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</si>
  <si>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</si>
  <si>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</si>
  <si>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</si>
  <si>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</si>
  <si>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</si>
  <si>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</si>
  <si>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</si>
  <si>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</si>
  <si>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</si>
  <si>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</si>
  <si>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</si>
  <si>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</si>
  <si>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</si>
  <si>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</si>
  <si>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</si>
  <si>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</si>
  <si>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</si>
  <si>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</si>
  <si>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</si>
  <si>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</si>
  <si>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</si>
  <si>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</si>
  <si>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</si>
  <si>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</si>
  <si>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</si>
  <si>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</si>
  <si>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</si>
  <si>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</si>
  <si>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</si>
  <si>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</si>
  <si>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</si>
  <si>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</si>
  <si>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</si>
  <si>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</si>
  <si>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</si>
  <si>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</si>
  <si>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</si>
  <si>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</si>
  <si>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</si>
  <si>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</si>
  <si>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</si>
  <si>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</si>
  <si>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</si>
  <si>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</si>
  <si>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</si>
  <si>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</si>
  <si>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</si>
  <si>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</si>
  <si>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</si>
  <si>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</si>
  <si>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</si>
  <si>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</si>
  <si>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</si>
  <si>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</si>
  <si>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</si>
  <si>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</si>
  <si>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</si>
  <si>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</si>
  <si>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</si>
  <si>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</si>
  <si>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</si>
  <si>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</si>
  <si>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</si>
  <si>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</si>
  <si>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</si>
  <si>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</si>
  <si>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</si>
  <si>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</si>
  <si>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</si>
  <si>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</si>
  <si>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</si>
  <si>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</si>
  <si>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</si>
  <si>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</si>
  <si>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</si>
  <si>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</si>
  <si>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</si>
  <si>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</si>
  <si>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</si>
  <si>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</si>
  <si>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</si>
  <si>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</si>
  <si>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</si>
  <si>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</si>
  <si>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</si>
  <si>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</si>
  <si>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</si>
  <si>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</si>
  <si>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</si>
  <si>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</si>
  <si>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</si>
  <si>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</si>
  <si>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</si>
  <si>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</si>
  <si>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</si>
  <si>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</si>
  <si>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</si>
  <si>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</si>
  <si>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</si>
  <si>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</si>
  <si>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</si>
  <si>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</si>
  <si>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</si>
  <si>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</si>
  <si>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</si>
  <si>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</si>
  <si>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</si>
  <si>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</si>
  <si>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</si>
  <si>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</si>
  <si>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</si>
  <si>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</si>
  <si>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</si>
  <si>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</si>
  <si>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</si>
  <si>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</si>
  <si>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</si>
  <si>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</si>
  <si>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</si>
  <si>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</si>
  <si>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</si>
  <si>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</si>
  <si>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</si>
  <si>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</si>
  <si>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</si>
  <si>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</si>
  <si>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</si>
  <si>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</si>
  <si>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</si>
  <si>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</si>
  <si>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</si>
  <si>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</si>
  <si>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</si>
  <si>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</si>
  <si>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</si>
  <si>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</si>
  <si>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</si>
  <si>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</si>
  <si>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</si>
  <si>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</si>
  <si>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</si>
  <si>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</si>
  <si>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</si>
  <si>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</si>
  <si>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</si>
  <si>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</si>
  <si>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</si>
  <si>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</si>
  <si>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</si>
  <si>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</si>
  <si>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</si>
  <si>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</si>
  <si>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</si>
  <si>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</si>
  <si>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</si>
  <si>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</si>
  <si>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</si>
  <si>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</si>
  <si>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</si>
  <si>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</si>
  <si>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</si>
  <si>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</si>
  <si>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</si>
  <si>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</si>
  <si>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</si>
  <si>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</si>
  <si>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</si>
  <si>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</si>
  <si>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</si>
  <si>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</si>
  <si>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</si>
  <si>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</si>
  <si>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</si>
  <si>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</si>
  <si>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</si>
  <si>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</si>
  <si>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</si>
  <si>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</si>
  <si>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</si>
  <si>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</si>
  <si>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</si>
  <si>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</si>
  <si>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</si>
  <si>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</si>
  <si>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</si>
  <si>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</si>
  <si>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</si>
  <si>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</si>
  <si>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</si>
  <si>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</si>
  <si>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</si>
  <si>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</si>
  <si>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</si>
  <si>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</si>
  <si>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</si>
  <si>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</si>
  <si>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</si>
  <si>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</si>
  <si>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</si>
  <si>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</si>
  <si>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</si>
  <si>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</si>
  <si>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</si>
  <si>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</si>
  <si>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</si>
  <si>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</si>
  <si>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</si>
  <si>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</si>
  <si>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</si>
  <si>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</si>
  <si>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</si>
  <si>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</si>
  <si>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</si>
  <si>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</si>
  <si>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</si>
  <si>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</si>
  <si>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</si>
  <si>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</si>
  <si>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</si>
  <si>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</si>
  <si>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</si>
  <si>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</si>
  <si>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</si>
  <si>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</si>
  <si>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</si>
  <si>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</si>
  <si>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</si>
  <si>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</si>
  <si>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</si>
  <si>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</si>
  <si>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</si>
  <si>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</si>
  <si>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</si>
  <si>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</si>
  <si>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</si>
  <si>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</si>
  <si>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</si>
  <si>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</si>
  <si>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</si>
  <si>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</si>
  <si>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</si>
  <si>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</si>
  <si>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</si>
  <si>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</si>
  <si>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</si>
  <si>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</si>
  <si>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</si>
  <si>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</si>
  <si>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</si>
  <si>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</si>
  <si>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</si>
  <si>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</si>
  <si>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</si>
  <si>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</si>
  <si>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</si>
  <si>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</si>
  <si>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</si>
  <si>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</si>
  <si>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</si>
  <si>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</si>
  <si>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</si>
  <si>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</si>
  <si>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</si>
  <si>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</si>
  <si>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</si>
  <si>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</si>
  <si>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</si>
  <si>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</si>
  <si>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</si>
  <si>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</si>
  <si>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</si>
  <si>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</si>
  <si>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</si>
  <si>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</si>
  <si>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</si>
  <si>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</si>
  <si>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</si>
  <si>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</si>
  <si>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</si>
  <si>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</si>
  <si>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</si>
  <si>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</si>
  <si>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</si>
  <si>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</si>
  <si>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</si>
  <si>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</si>
  <si>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</si>
  <si>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</si>
  <si>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</si>
  <si>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</si>
  <si>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</si>
  <si>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</si>
  <si>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</si>
  <si>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</si>
  <si>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</si>
  <si>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</si>
  <si>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</si>
  <si>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</si>
  <si>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</si>
  <si>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</si>
  <si>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</si>
  <si>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</si>
  <si>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</si>
  <si>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</si>
  <si>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</si>
  <si>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</si>
  <si>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</si>
  <si>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</si>
  <si>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</si>
  <si>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</si>
  <si>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</si>
  <si>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</si>
  <si>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</si>
  <si>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</si>
  <si>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</si>
  <si>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</si>
  <si>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</si>
  <si>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</si>
  <si>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</si>
  <si>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</si>
  <si>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</si>
  <si>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</si>
  <si>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</si>
  <si>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</si>
  <si>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</si>
  <si>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</si>
  <si>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</si>
  <si>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</si>
  <si>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</si>
  <si>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</si>
  <si>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</si>
  <si>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</si>
  <si>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</si>
  <si>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</si>
  <si>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</si>
  <si>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</si>
  <si>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</si>
  <si>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</si>
  <si>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</si>
  <si>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</si>
  <si>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</si>
  <si>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</si>
  <si>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</si>
  <si>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</si>
  <si>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</si>
  <si>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</si>
  <si>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</si>
  <si>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</si>
  <si>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</si>
  <si>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</si>
  <si>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</si>
  <si>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</si>
  <si>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</si>
  <si>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</si>
  <si>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</si>
  <si>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</si>
  <si>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</si>
  <si>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</si>
  <si>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</si>
  <si>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</si>
  <si>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</si>
  <si>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</si>
  <si>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</si>
  <si>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</si>
  <si>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</si>
  <si>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</si>
  <si>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</si>
  <si>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</si>
  <si>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</si>
  <si>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</si>
  <si>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</si>
  <si>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</si>
  <si>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</si>
  <si>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</si>
  <si>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</si>
  <si>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</si>
  <si>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</si>
  <si>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</si>
  <si>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</si>
  <si>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</si>
  <si>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</si>
  <si>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</si>
  <si>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</si>
  <si>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</si>
  <si>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</si>
  <si>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</si>
  <si>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</si>
  <si>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</si>
  <si>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</si>
  <si>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</si>
  <si>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</si>
  <si>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</si>
  <si>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</si>
  <si>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</si>
  <si>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</si>
  <si>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</si>
  <si>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</si>
  <si>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</si>
  <si>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</si>
  <si>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</si>
  <si>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</si>
  <si>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</si>
  <si>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</si>
  <si>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</si>
  <si>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</si>
  <si>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</si>
  <si>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</si>
  <si>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</si>
  <si>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</si>
  <si>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</si>
  <si>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</si>
  <si>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</si>
  <si>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</si>
  <si>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</si>
  <si>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</si>
  <si>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</si>
  <si>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</si>
  <si>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</si>
  <si>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</si>
  <si>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</si>
  <si>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</si>
  <si>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</si>
  <si>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</si>
  <si>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</si>
  <si>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</si>
  <si>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</si>
  <si>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</si>
  <si>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</si>
  <si>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</si>
  <si>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</si>
  <si>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</si>
  <si>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</si>
  <si>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</si>
  <si>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</si>
  <si>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</si>
  <si>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</si>
  <si>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</si>
  <si>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</si>
  <si>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</si>
  <si>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</si>
  <si>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</si>
  <si>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</si>
  <si>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</si>
  <si>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</si>
  <si>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</si>
  <si>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</si>
  <si>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</si>
  <si>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</si>
  <si>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</si>
  <si>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</si>
  <si>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</si>
  <si>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</si>
  <si>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</si>
  <si>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</si>
  <si>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</si>
  <si>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</si>
  <si>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</si>
  <si>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</si>
  <si>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</si>
  <si>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</si>
  <si>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</si>
  <si>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</si>
  <si>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</si>
  <si>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</si>
  <si>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</si>
  <si>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</si>
  <si>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</si>
  <si>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</si>
  <si>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</si>
  <si>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</si>
  <si>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</si>
  <si>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</si>
  <si>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</si>
  <si>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</si>
  <si>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</si>
  <si>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</si>
  <si>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</si>
  <si>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</si>
  <si>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</si>
  <si>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</si>
  <si>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</si>
  <si>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</si>
  <si>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</si>
  <si>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</si>
  <si>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</si>
  <si>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</si>
  <si>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</si>
  <si>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</si>
  <si>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</si>
  <si>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</si>
  <si>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</si>
  <si>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</si>
  <si>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</si>
  <si>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</si>
  <si>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</si>
  <si>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</si>
  <si>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</si>
  <si>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</si>
  <si>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</si>
  <si>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</si>
  <si>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</si>
  <si>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</si>
  <si>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</si>
  <si>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</si>
  <si>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</si>
  <si>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</si>
  <si>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</si>
  <si>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</si>
  <si>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</si>
  <si>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</si>
  <si>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</si>
  <si>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</si>
  <si>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</si>
  <si>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</si>
  <si>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</si>
  <si>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</si>
  <si>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</si>
  <si>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</si>
  <si>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</si>
  <si>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</si>
  <si>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</si>
  <si>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</si>
  <si>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</si>
  <si>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</si>
  <si>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</si>
  <si>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</si>
  <si>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</si>
  <si>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</si>
  <si>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</si>
  <si>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</si>
  <si>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</si>
  <si>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</si>
  <si>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</si>
  <si>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</si>
  <si>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</si>
  <si>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</si>
  <si>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</si>
  <si>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</si>
  <si>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</si>
  <si>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</si>
  <si>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</si>
  <si>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</si>
  <si>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</si>
  <si>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</si>
  <si>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</si>
  <si>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</si>
  <si>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</si>
  <si>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</si>
  <si>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</si>
  <si>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</si>
  <si>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</si>
  <si>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</si>
  <si>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</si>
  <si>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</si>
  <si>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</si>
  <si>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</si>
  <si>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</si>
  <si>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</si>
  <si>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</si>
  <si>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</si>
  <si>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</si>
  <si>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</si>
  <si>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</si>
  <si>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</si>
  <si>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</si>
  <si>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</si>
  <si>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</si>
  <si>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</si>
  <si>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</si>
  <si>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</si>
  <si>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</si>
  <si>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</si>
  <si>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</si>
  <si>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</si>
  <si>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</si>
  <si>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</si>
  <si>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</si>
  <si>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</si>
  <si>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</si>
  <si>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</si>
  <si>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</si>
  <si>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</si>
  <si>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</si>
  <si>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</si>
  <si>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</si>
  <si>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</si>
  <si>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</si>
  <si>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</si>
  <si>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</si>
  <si>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</si>
  <si>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</si>
  <si>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</si>
  <si>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</si>
  <si>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</si>
  <si>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</si>
  <si>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</si>
  <si>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</si>
  <si>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</si>
  <si>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</si>
  <si>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</si>
  <si>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</si>
  <si>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</si>
  <si>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</si>
  <si>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</si>
  <si>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</si>
  <si>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</si>
  <si>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</si>
  <si>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</si>
  <si>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</si>
  <si>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</si>
  <si>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</si>
  <si>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</si>
  <si>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</si>
  <si>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</si>
  <si>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</si>
  <si>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</si>
  <si>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</si>
  <si>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</si>
  <si>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</si>
  <si>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</si>
  <si>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</si>
  <si>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</si>
  <si>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</si>
  <si>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</si>
  <si>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</si>
  <si>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</si>
  <si>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</si>
  <si>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</si>
  <si>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</si>
  <si>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</si>
  <si>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</si>
  <si>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</si>
  <si>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</si>
  <si>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</si>
  <si>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</si>
  <si>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</si>
  <si>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</si>
  <si>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</si>
  <si>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</si>
  <si>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</si>
  <si>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</si>
  <si>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</si>
  <si>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</si>
  <si>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</si>
  <si>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</si>
  <si>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</si>
  <si>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</si>
  <si>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</si>
  <si>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</si>
  <si>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</si>
  <si>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</si>
  <si>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</si>
  <si>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</si>
  <si>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</si>
  <si>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</si>
  <si>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</si>
  <si>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</si>
  <si>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</si>
  <si>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</si>
  <si>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</si>
  <si>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</si>
  <si>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</si>
  <si>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</si>
  <si>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</si>
  <si>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</si>
  <si>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</si>
  <si>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</si>
  <si>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</si>
  <si>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</si>
  <si>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</si>
  <si>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</si>
  <si>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</si>
  <si>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</si>
  <si>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</si>
  <si>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</si>
  <si>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</si>
  <si>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</si>
  <si>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</si>
  <si>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</si>
  <si>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</si>
  <si>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</si>
  <si>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</si>
  <si>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</si>
  <si>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</si>
  <si>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</si>
  <si>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</si>
  <si>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</si>
  <si>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</si>
  <si>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</si>
  <si>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</si>
  <si>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</si>
  <si>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</si>
  <si>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</si>
  <si>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</si>
  <si>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</si>
  <si>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</si>
  <si>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</si>
  <si>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</si>
  <si>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</si>
  <si>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</si>
  <si>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</si>
  <si>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</si>
  <si>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</si>
  <si>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</si>
  <si>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</si>
  <si>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</si>
  <si>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</si>
  <si>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</si>
  <si>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</si>
  <si>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</si>
  <si>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</si>
  <si>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</si>
  <si>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</si>
  <si>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</si>
  <si>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</si>
  <si>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</si>
  <si>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</si>
  <si>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</si>
  <si>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</si>
  <si>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</si>
  <si>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</si>
  <si>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</si>
  <si>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</si>
  <si>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</si>
  <si>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</si>
  <si>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</si>
  <si>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</si>
  <si>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</si>
  <si>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</si>
  <si>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</si>
  <si>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</si>
  <si>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</si>
  <si>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</si>
  <si>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</si>
  <si>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</si>
  <si>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</si>
  <si>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</si>
  <si>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</si>
  <si>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</si>
  <si>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</si>
  <si>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</si>
  <si>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</si>
  <si>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</si>
  <si>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</si>
  <si>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</si>
  <si>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</si>
  <si>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</si>
  <si>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</si>
  <si>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</si>
  <si>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</si>
  <si>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</si>
  <si>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</si>
  <si>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</si>
  <si>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</si>
  <si>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</si>
  <si>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</si>
  <si>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</si>
  <si>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</si>
  <si>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</si>
  <si>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</si>
  <si>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</si>
  <si>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</si>
  <si>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</si>
  <si>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</si>
  <si>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</si>
  <si>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</si>
  <si>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</si>
  <si>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</si>
  <si>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</si>
  <si>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</si>
  <si>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</si>
  <si>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</si>
  <si>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</si>
  <si>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</si>
  <si>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</si>
  <si>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</si>
  <si>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</si>
  <si>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</si>
  <si>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</si>
  <si>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</si>
  <si>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</si>
  <si>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</si>
  <si>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</si>
  <si>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</si>
  <si>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</si>
  <si>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</si>
  <si>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</si>
  <si>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</si>
  <si>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</si>
  <si>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</si>
  <si>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</si>
  <si>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</si>
  <si>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</si>
  <si>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</si>
  <si>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</si>
  <si>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</si>
  <si>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</si>
  <si>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</si>
  <si>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</si>
  <si>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</si>
  <si>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</si>
  <si>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</si>
  <si>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</si>
  <si>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</si>
  <si>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</si>
  <si>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</si>
  <si>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</si>
  <si>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</si>
  <si>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</si>
  <si>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</si>
  <si>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</si>
  <si>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</si>
  <si>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</si>
  <si>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</si>
  <si>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</si>
  <si>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</si>
  <si>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</si>
  <si>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</si>
  <si>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</si>
  <si>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</si>
  <si>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</si>
  <si>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</si>
  <si>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</si>
  <si>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</si>
  <si>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</si>
  <si>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</si>
  <si>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</si>
  <si>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</si>
  <si>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</si>
  <si>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</si>
  <si>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</si>
  <si>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</si>
  <si>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</si>
  <si>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</si>
  <si>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</si>
  <si>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</si>
  <si>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</si>
  <si>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</si>
  <si>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</si>
  <si>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</si>
  <si>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</si>
  <si>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</si>
  <si>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</si>
  <si>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</si>
  <si>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</si>
  <si>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</si>
  <si>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</si>
  <si>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</si>
  <si>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</si>
  <si>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</si>
  <si>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</si>
  <si>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</si>
  <si>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</si>
  <si>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</si>
  <si>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</si>
  <si>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</si>
  <si>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</si>
  <si>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</si>
  <si>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</si>
  <si>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</si>
  <si>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</si>
  <si>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</si>
  <si>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</si>
  <si>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</si>
  <si>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</si>
  <si>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</si>
  <si>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</si>
  <si>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</si>
  <si>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</si>
  <si>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</si>
  <si>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</si>
  <si>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</si>
  <si>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</si>
  <si>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</si>
  <si>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</si>
  <si>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</si>
  <si>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</si>
  <si>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</si>
  <si>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</si>
  <si>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</si>
  <si>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</si>
  <si>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</si>
  <si>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</si>
  <si>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</si>
  <si>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</si>
  <si>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</si>
  <si>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</si>
  <si>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</si>
  <si>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</si>
  <si>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</si>
  <si>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</si>
  <si>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</si>
  <si>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</si>
  <si>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</si>
  <si>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</si>
  <si>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</si>
  <si>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</si>
  <si>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</si>
  <si>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</si>
  <si>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</si>
  <si>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</si>
  <si>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</si>
  <si>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</si>
  <si>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</si>
  <si>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</si>
  <si>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</si>
  <si>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</si>
  <si>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</si>
  <si>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</si>
  <si>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</si>
  <si>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</si>
  <si>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</si>
  <si>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</si>
  <si>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</si>
  <si>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</si>
  <si>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</si>
  <si>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</si>
  <si>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</si>
  <si>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</si>
  <si>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</si>
  <si>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</si>
  <si>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</si>
  <si>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</si>
  <si>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</si>
  <si>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</si>
  <si>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</si>
  <si>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</si>
  <si>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</si>
  <si>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</si>
  <si>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</si>
  <si>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</si>
  <si>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</si>
  <si>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</si>
  <si>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</si>
  <si>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</si>
  <si>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</si>
  <si>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</si>
  <si>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</si>
  <si>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</si>
  <si>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</si>
  <si>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</si>
  <si>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</si>
  <si>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</si>
  <si>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</si>
  <si>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</si>
  <si>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</si>
  <si>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</si>
  <si>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</si>
  <si>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</si>
  <si>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</si>
  <si>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</si>
  <si>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</si>
  <si>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</si>
  <si>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</si>
  <si>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</si>
  <si>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</si>
  <si>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</si>
  <si>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</si>
  <si>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</si>
  <si>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</si>
  <si>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</si>
  <si>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</si>
  <si>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</si>
  <si>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</si>
  <si>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</si>
  <si>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</si>
  <si>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</si>
  <si>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</si>
  <si>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</si>
  <si>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</si>
  <si>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</si>
  <si>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</si>
  <si>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</si>
  <si>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</si>
  <si>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</si>
  <si>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</si>
  <si>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</si>
  <si>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</si>
  <si>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</si>
  <si>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</si>
  <si>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</si>
  <si>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</si>
  <si>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</si>
  <si>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</si>
  <si>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</si>
  <si>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</si>
  <si>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</si>
  <si>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</si>
  <si>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</si>
  <si>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</si>
  <si>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</si>
  <si>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</si>
  <si>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</si>
  <si>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</si>
  <si>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</si>
  <si>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</si>
  <si>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</si>
  <si>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</si>
  <si>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</si>
  <si>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</si>
  <si>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</si>
  <si>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</si>
  <si>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</si>
  <si>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</si>
  <si>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</si>
  <si>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</si>
  <si>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</si>
  <si>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</si>
  <si>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</si>
  <si>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</si>
  <si>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</si>
  <si>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</si>
  <si>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</si>
  <si>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</si>
  <si>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</si>
  <si>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</si>
  <si>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</si>
  <si>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</si>
  <si>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</si>
  <si>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</si>
  <si>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</si>
  <si>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</si>
  <si>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</si>
  <si>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</si>
  <si>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</si>
  <si>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</si>
  <si>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</si>
  <si>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</si>
  <si>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</si>
  <si>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</si>
  <si>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</si>
  <si>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</si>
  <si>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</si>
  <si>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</si>
  <si>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</si>
  <si>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</si>
  <si>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</si>
  <si>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</si>
  <si>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</si>
  <si>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</si>
  <si>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</si>
  <si>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</si>
  <si>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</si>
  <si>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</si>
  <si>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</si>
  <si>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</si>
  <si>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</si>
  <si>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</si>
  <si>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</si>
  <si>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</si>
  <si>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</si>
  <si>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</si>
  <si>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</si>
  <si>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</si>
  <si>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</si>
  <si>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</si>
  <si>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</si>
  <si>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</si>
  <si>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</si>
  <si>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</si>
  <si>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</si>
  <si>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</si>
  <si>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</si>
  <si>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</si>
  <si>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</si>
  <si>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</si>
  <si>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</si>
  <si>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</si>
  <si>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</si>
  <si>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</si>
  <si>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</si>
  <si>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</si>
  <si>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</si>
  <si>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</si>
  <si>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</si>
  <si>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</si>
  <si>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</si>
  <si>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</si>
  <si>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</si>
  <si>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</si>
  <si>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</si>
  <si>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</si>
  <si>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</si>
  <si>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</si>
  <si>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</si>
  <si>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</si>
  <si>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</si>
  <si>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</si>
  <si>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</si>
  <si>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</si>
  <si>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</si>
  <si>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</si>
  <si>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</si>
  <si>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</si>
  <si>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</si>
  <si>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</si>
  <si>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</si>
  <si>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</si>
  <si>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</si>
  <si>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</si>
  <si>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</si>
  <si>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</si>
  <si>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</si>
  <si>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</si>
  <si>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</si>
  <si>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</si>
  <si>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</si>
  <si>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</si>
  <si>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</si>
  <si>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</si>
  <si>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</si>
  <si>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</si>
  <si>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</si>
  <si>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</si>
  <si>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</si>
  <si>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</si>
  <si>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</si>
  <si>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</si>
  <si>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</si>
  <si>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</si>
  <si>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</si>
  <si>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</si>
  <si>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</si>
  <si>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</si>
  <si>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</si>
  <si>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</si>
  <si>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</si>
  <si>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</si>
  <si>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</si>
  <si>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</si>
  <si>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</si>
  <si>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</si>
  <si>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</si>
  <si>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</si>
  <si>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</si>
  <si>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</si>
  <si>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</si>
  <si>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</si>
  <si>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</si>
  <si>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</si>
  <si>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</si>
  <si>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</si>
  <si>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</si>
  <si>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</si>
  <si>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</si>
  <si>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</si>
  <si>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</si>
  <si>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</si>
  <si>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</si>
  <si>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</si>
  <si>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</si>
  <si>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</si>
  <si>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</si>
  <si>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</si>
  <si>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</si>
  <si>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</si>
  <si>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</si>
  <si>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</si>
  <si>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</si>
  <si>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</si>
  <si>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</si>
  <si>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</si>
  <si>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</si>
  <si>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</si>
  <si>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</si>
  <si>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</si>
  <si>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</si>
  <si>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</si>
  <si>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</si>
  <si>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</si>
  <si>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</si>
  <si>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</si>
  <si>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</si>
  <si>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</si>
  <si>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</si>
  <si>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</si>
  <si>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</si>
  <si>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</si>
  <si>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</si>
  <si>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</si>
  <si>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</si>
  <si>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</si>
  <si>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</si>
  <si>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</si>
  <si>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</si>
  <si>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</si>
  <si>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</si>
  <si>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</si>
  <si>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</si>
  <si>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</si>
  <si>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</si>
  <si>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</si>
  <si>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</si>
  <si>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</si>
  <si>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</si>
  <si>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</si>
  <si>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</si>
  <si>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</si>
  <si>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</si>
  <si>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</si>
  <si>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</si>
  <si>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</si>
  <si>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</si>
  <si>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</si>
  <si>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</si>
  <si>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</si>
  <si>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</si>
  <si>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</si>
  <si>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</si>
  <si>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</si>
  <si>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</si>
  <si>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</si>
  <si>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</si>
  <si>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</si>
  <si>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</si>
  <si>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</si>
  <si>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</si>
  <si>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</si>
  <si>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</si>
  <si>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</si>
  <si>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</si>
  <si>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</si>
  <si>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</si>
  <si>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</si>
  <si>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</si>
  <si>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</si>
  <si>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</si>
  <si>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</si>
  <si>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</si>
  <si>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</si>
  <si>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</si>
  <si>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</si>
  <si>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</si>
  <si>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</si>
  <si>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</si>
  <si>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</si>
  <si>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</si>
  <si>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</si>
  <si>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</si>
  <si>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</si>
  <si>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</si>
  <si>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</si>
  <si>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</si>
  <si>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</si>
  <si>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</si>
  <si>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</si>
  <si>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</si>
  <si>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</si>
  <si>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</si>
  <si>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</si>
  <si>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</si>
  <si>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</si>
  <si>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</si>
  <si>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</si>
  <si>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</si>
  <si>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</si>
  <si>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</si>
  <si>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</si>
  <si>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</si>
  <si>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</si>
  <si>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</si>
  <si>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</si>
  <si>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</si>
  <si>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</si>
  <si>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</si>
  <si>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</si>
  <si>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</si>
  <si>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</si>
  <si>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</si>
  <si>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</si>
  <si>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</si>
  <si>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</si>
  <si>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</si>
  <si>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</si>
  <si>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</si>
  <si>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</si>
  <si>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</si>
  <si>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</si>
  <si>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</si>
  <si>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</si>
  <si>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</si>
  <si>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</si>
  <si>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</si>
  <si>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</si>
  <si>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</si>
  <si>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</si>
  <si>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</si>
  <si>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</si>
  <si>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</si>
  <si>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</si>
  <si>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</si>
  <si>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</si>
  <si>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</si>
  <si>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</si>
  <si>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</si>
  <si>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</si>
  <si>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</si>
  <si>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</si>
  <si>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</si>
  <si>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</si>
  <si>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</si>
  <si>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</si>
  <si>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</si>
  <si>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</si>
  <si>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</si>
  <si>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</si>
  <si>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</si>
  <si>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</si>
  <si>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</si>
  <si>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</si>
  <si>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</si>
  <si>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</si>
  <si>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</si>
  <si>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</si>
  <si>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</si>
  <si>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</si>
  <si>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</si>
  <si>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</si>
  <si>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</si>
  <si>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</si>
  <si>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</si>
  <si>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</si>
  <si>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</si>
  <si>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</si>
  <si>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</si>
  <si>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</si>
  <si>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</si>
  <si>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</si>
  <si>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</si>
  <si>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</si>
  <si>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</si>
  <si>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</si>
  <si>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</si>
  <si>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</si>
  <si>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</si>
  <si>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</si>
  <si>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</si>
  <si>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</si>
  <si>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</si>
  <si>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</si>
  <si>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</si>
  <si>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</si>
  <si>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</si>
  <si>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</si>
  <si>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</si>
  <si>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</si>
  <si>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</si>
  <si>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</si>
  <si>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</si>
  <si>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</si>
  <si>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</si>
  <si>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</si>
  <si>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</si>
  <si>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</si>
  <si>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</si>
  <si>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</si>
  <si>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</si>
  <si>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</si>
  <si>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</si>
  <si>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</si>
  <si>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</si>
  <si>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</si>
  <si>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</si>
  <si>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</si>
  <si>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</si>
  <si>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</si>
  <si>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</si>
  <si>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</si>
  <si>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</si>
  <si>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</si>
  <si>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</si>
  <si>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</si>
  <si>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</si>
  <si>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</si>
  <si>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</si>
  <si>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</si>
  <si>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</si>
  <si>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</si>
  <si>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</si>
  <si>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</si>
  <si>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</si>
  <si>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</si>
  <si>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</si>
  <si>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</si>
  <si>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</si>
  <si>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</si>
  <si>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</si>
  <si>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</si>
  <si>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</si>
  <si>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</si>
  <si>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</si>
  <si>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</si>
  <si>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</si>
  <si>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</si>
  <si>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</si>
  <si>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</si>
  <si>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</si>
  <si>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</si>
  <si>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</si>
  <si>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</si>
  <si>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</si>
  <si>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</si>
  <si>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</si>
  <si>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</si>
  <si>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</si>
  <si>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</si>
  <si>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</si>
  <si>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</si>
  <si>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</si>
  <si>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</si>
  <si>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</si>
  <si>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</si>
  <si>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</si>
  <si>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</si>
  <si>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</si>
  <si>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</si>
  <si>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</si>
  <si>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</si>
  <si>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</si>
  <si>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</si>
  <si>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</si>
  <si>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</si>
  <si>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</si>
  <si>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</si>
  <si>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</si>
  <si>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</si>
  <si>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</si>
  <si>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</si>
  <si>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</si>
  <si>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</si>
  <si>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</si>
  <si>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</si>
  <si>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</si>
  <si>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</si>
  <si>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</si>
  <si>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</si>
  <si>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</si>
  <si>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</si>
  <si>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</si>
  <si>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</si>
  <si>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</si>
  <si>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</si>
  <si>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</si>
  <si>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</si>
  <si>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</si>
  <si>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</si>
  <si>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</si>
  <si>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</si>
  <si>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</si>
  <si>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</si>
  <si>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</si>
  <si>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</si>
  <si>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</si>
  <si>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</si>
  <si>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</si>
  <si>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</si>
  <si>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</si>
  <si>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</si>
  <si>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</si>
  <si>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</si>
  <si>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</si>
  <si>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</si>
  <si>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</si>
  <si>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</si>
  <si>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</si>
  <si>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</si>
  <si>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</si>
  <si>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</si>
  <si>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</si>
  <si>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</si>
  <si>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</si>
  <si>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</si>
  <si>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</si>
  <si>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</si>
  <si>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</si>
  <si>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</si>
  <si>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</si>
  <si>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</si>
  <si>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</si>
  <si>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</si>
  <si>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</si>
  <si>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</si>
  <si>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</si>
  <si>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</si>
  <si>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</si>
  <si>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</si>
  <si>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</si>
  <si>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</si>
  <si>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</si>
  <si>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</si>
  <si>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</si>
  <si>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</si>
  <si>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</si>
  <si>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</si>
  <si>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</si>
  <si>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</si>
  <si>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</si>
  <si>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</si>
  <si>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</si>
  <si>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</si>
  <si>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</si>
  <si>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</si>
  <si>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</si>
  <si>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</si>
  <si>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</si>
  <si>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</si>
  <si>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</si>
  <si>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</si>
  <si>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</si>
  <si>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</si>
  <si>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</si>
  <si>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</si>
  <si>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</si>
  <si>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</si>
  <si>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</si>
  <si>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</si>
  <si>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</si>
  <si>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</si>
  <si>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</si>
  <si>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</si>
  <si>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</si>
  <si>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</si>
  <si>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</si>
  <si>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</si>
  <si>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</si>
  <si>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</si>
  <si>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</si>
  <si>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</si>
  <si>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</si>
  <si>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</si>
  <si>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</si>
  <si>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</si>
  <si>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</si>
  <si>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</si>
  <si>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</si>
  <si>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</si>
  <si>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</si>
  <si>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</si>
  <si>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</si>
  <si>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</si>
  <si>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</si>
  <si>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</si>
  <si>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</si>
  <si>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</si>
  <si>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</si>
  <si>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</si>
  <si>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</si>
  <si>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</si>
  <si>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</si>
  <si>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</si>
  <si>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</si>
  <si>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</si>
  <si>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</si>
  <si>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</si>
  <si>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</si>
  <si>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</si>
  <si>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</si>
  <si>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</si>
  <si>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</si>
  <si>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</si>
  <si>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</si>
  <si>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</si>
  <si>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</si>
  <si>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</si>
  <si>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</si>
  <si>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</si>
  <si>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</si>
  <si>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</si>
  <si>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</si>
  <si>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</si>
  <si>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</si>
  <si>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</si>
  <si>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</si>
  <si>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</si>
  <si>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</si>
  <si>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</si>
  <si>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</si>
  <si>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</si>
  <si>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</si>
  <si>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</si>
  <si>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</si>
  <si>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</si>
  <si>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</si>
  <si>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</si>
  <si>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</si>
  <si>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</si>
  <si>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</si>
  <si>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</si>
  <si>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</si>
  <si>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</si>
  <si>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</si>
  <si>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</si>
  <si>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</si>
  <si>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</si>
  <si>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</si>
  <si>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</si>
  <si>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</si>
  <si>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</si>
  <si>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</si>
  <si>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</si>
  <si>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</si>
  <si>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</si>
  <si>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</si>
  <si>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</si>
  <si>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</si>
  <si>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</si>
  <si>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</si>
  <si>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</si>
  <si>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</si>
  <si>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</si>
  <si>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</si>
  <si>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</si>
  <si>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</si>
  <si>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</si>
  <si>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</si>
  <si>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</si>
  <si>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</si>
  <si>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</si>
  <si>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</si>
  <si>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</si>
  <si>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</si>
  <si>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</si>
  <si>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</si>
  <si>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</si>
  <si>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</si>
  <si>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</si>
  <si>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</si>
  <si>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</si>
  <si>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</si>
  <si>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</si>
  <si>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</si>
  <si>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</si>
  <si>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</si>
  <si>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</si>
  <si>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</si>
  <si>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</si>
  <si>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</si>
  <si>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</si>
  <si>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</si>
  <si>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</si>
  <si>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</si>
  <si>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</si>
  <si>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</si>
  <si>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</si>
  <si>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</si>
  <si>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</si>
  <si>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</si>
  <si>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</si>
  <si>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</si>
  <si>
    <t>335829273</t>
  </si>
  <si>
    <t>335829261</t>
  </si>
  <si>
    <t>335829258</t>
  </si>
  <si>
    <t>335829232</t>
  </si>
  <si>
    <t>335829228</t>
  </si>
  <si>
    <t>335829221</t>
  </si>
  <si>
    <t>335829086</t>
  </si>
  <si>
    <t>335828978</t>
  </si>
  <si>
    <t>335828862</t>
  </si>
  <si>
    <t>335828841</t>
  </si>
  <si>
    <t>335828821</t>
  </si>
  <si>
    <t>335828818</t>
  </si>
  <si>
    <t>SIN ACTIVIDAD DE RETIRO</t>
  </si>
  <si>
    <t>Abastecido</t>
  </si>
  <si>
    <t>Closed</t>
  </si>
  <si>
    <t>Toribio Batista, Junior De Jesus</t>
  </si>
  <si>
    <t>4 Gavetas Vacías</t>
  </si>
  <si>
    <t>335829677</t>
  </si>
  <si>
    <t>335829672</t>
  </si>
  <si>
    <t>335829662</t>
  </si>
  <si>
    <t>335829628</t>
  </si>
  <si>
    <t>335829624</t>
  </si>
  <si>
    <t>335829616</t>
  </si>
  <si>
    <t>335829596</t>
  </si>
  <si>
    <t>335829572</t>
  </si>
  <si>
    <t>335829570</t>
  </si>
  <si>
    <t>335829547</t>
  </si>
  <si>
    <t>335829543</t>
  </si>
  <si>
    <t>335829540</t>
  </si>
  <si>
    <t>335829539</t>
  </si>
  <si>
    <t>335829535</t>
  </si>
  <si>
    <t>335829532</t>
  </si>
  <si>
    <t>335829528</t>
  </si>
  <si>
    <t>335829515</t>
  </si>
  <si>
    <t>335829511</t>
  </si>
  <si>
    <t>335829509</t>
  </si>
  <si>
    <t>335829508</t>
  </si>
  <si>
    <t>335829384</t>
  </si>
  <si>
    <t>335829290</t>
  </si>
  <si>
    <t>Reyes Martinez, Samuel Elymax</t>
  </si>
  <si>
    <t>TAREJTA TRABADA</t>
  </si>
  <si>
    <t>VANDALIZADO</t>
  </si>
  <si>
    <t>SIN EFCTIVO</t>
  </si>
  <si>
    <t>335829839</t>
  </si>
  <si>
    <t>335829806</t>
  </si>
  <si>
    <t>335829800</t>
  </si>
  <si>
    <t>335829782</t>
  </si>
  <si>
    <t>335829775</t>
  </si>
  <si>
    <t>335829770</t>
  </si>
  <si>
    <t>335829769</t>
  </si>
  <si>
    <t>335829761</t>
  </si>
  <si>
    <t>335829758</t>
  </si>
  <si>
    <t>335829756</t>
  </si>
  <si>
    <t>335829753</t>
  </si>
  <si>
    <t>335829747</t>
  </si>
  <si>
    <t>335829681</t>
  </si>
  <si>
    <t>GAVETAS PROBLEMAS</t>
  </si>
  <si>
    <t>GAVETA DE DEPÓSITOS LLENA</t>
  </si>
  <si>
    <t>335829920</t>
  </si>
  <si>
    <t>335829888</t>
  </si>
  <si>
    <t>335829868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</si>
</sst>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9"/>
      <tableStyleElement type="headerRow" dxfId="518"/>
      <tableStyleElement type="totalRow" dxfId="517"/>
      <tableStyleElement type="firstColumn" dxfId="516"/>
      <tableStyleElement type="lastColumn" dxfId="515"/>
      <tableStyleElement type="firstRowStripe" dxfId="514"/>
      <tableStyleElement type="firstColumnStripe" dxfId="5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5"/>
  <sheetViews>
    <sheetView tabSelected="1" zoomScale="80" zoomScaleNormal="80" workbookViewId="0">
      <pane ySplit="4" topLeftCell="A8" activePane="bottomLeft" state="frozen"/>
      <selection pane="bottomLeft" activeCell="B185" sqref="B18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customWidth="1"/>
    <col min="7" max="7" width="54.5703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3" customWidth="1"/>
    <col min="17" max="17" width="49.85546875" style="80" bestFit="1" customWidth="1"/>
    <col min="18" max="16384" width="17.855468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2521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0" t="str">
        <f>VLOOKUP(E5,'LISTADO ATM'!$A$2:$C$901,3,0)</f>
        <v>DISTRITO NACIONAL</v>
      </c>
      <c r="B5" s="111">
        <v>335826567</v>
      </c>
      <c r="C5" s="128">
        <v>44273.620879629627</v>
      </c>
      <c r="D5" s="120" t="s">
        <v>2189</v>
      </c>
      <c r="E5" s="110">
        <v>36</v>
      </c>
      <c r="F5" s="120" t="str">
        <f>VLOOKUP(E5,VIP!$A$2:$O12014,2,0)</f>
        <v>DRBR036</v>
      </c>
      <c r="G5" s="120" t="str">
        <f>VLOOKUP(E5,'LISTADO ATM'!$A$2:$B$900,2,0)</f>
        <v xml:space="preserve">ATM Banco Central </v>
      </c>
      <c r="H5" s="120" t="str">
        <f>VLOOKUP(E5,VIP!$A$2:$O16935,7,FALSE)</f>
        <v>Si</v>
      </c>
      <c r="I5" s="120" t="str">
        <f>VLOOKUP(E5,VIP!$A$2:$O8900,8,FALSE)</f>
        <v>Si</v>
      </c>
      <c r="J5" s="120" t="str">
        <f>VLOOKUP(E5,VIP!$A$2:$O8850,8,FALSE)</f>
        <v>Si</v>
      </c>
      <c r="K5" s="120" t="str">
        <f>VLOOKUP(E5,VIP!$A$2:$O12424,6,0)</f>
        <v>SI</v>
      </c>
      <c r="L5" s="121" t="s">
        <v>2228</v>
      </c>
      <c r="M5" s="173" t="s">
        <v>2502</v>
      </c>
      <c r="N5" s="119" t="s">
        <v>2495</v>
      </c>
      <c r="O5" s="120" t="s">
        <v>2475</v>
      </c>
      <c r="P5" s="118"/>
      <c r="Q5" s="172">
        <v>44277.609178240738</v>
      </c>
    </row>
    <row r="6" spans="1:18" ht="18" x14ac:dyDescent="0.25">
      <c r="A6" s="120" t="str">
        <f>VLOOKUP(E6,'LISTADO ATM'!$A$2:$C$901,3,0)</f>
        <v>DISTRITO NACIONAL</v>
      </c>
      <c r="B6" s="111">
        <v>335827597</v>
      </c>
      <c r="C6" s="128">
        <v>44274.538587962961</v>
      </c>
      <c r="D6" s="120" t="s">
        <v>2189</v>
      </c>
      <c r="E6" s="110">
        <v>244</v>
      </c>
      <c r="F6" s="120" t="str">
        <f>VLOOKUP(E6,VIP!$A$2:$O12080,2,0)</f>
        <v>DRBR244</v>
      </c>
      <c r="G6" s="120" t="str">
        <f>VLOOKUP(E6,'LISTADO ATM'!$A$2:$B$900,2,0)</f>
        <v xml:space="preserve">ATM Ministerio de Hacienda (antiguo Finanzas) </v>
      </c>
      <c r="H6" s="120" t="str">
        <f>VLOOKUP(E6,VIP!$A$2:$O17001,7,FALSE)</f>
        <v>Si</v>
      </c>
      <c r="I6" s="120" t="str">
        <f>VLOOKUP(E6,VIP!$A$2:$O8966,8,FALSE)</f>
        <v>Si</v>
      </c>
      <c r="J6" s="120" t="str">
        <f>VLOOKUP(E6,VIP!$A$2:$O8916,8,FALSE)</f>
        <v>Si</v>
      </c>
      <c r="K6" s="120" t="str">
        <f>VLOOKUP(E6,VIP!$A$2:$O12490,6,0)</f>
        <v>NO</v>
      </c>
      <c r="L6" s="121" t="s">
        <v>2228</v>
      </c>
      <c r="M6" s="173" t="s">
        <v>2502</v>
      </c>
      <c r="N6" s="119" t="s">
        <v>2495</v>
      </c>
      <c r="O6" s="120" t="s">
        <v>2475</v>
      </c>
      <c r="P6" s="118"/>
      <c r="Q6" s="172">
        <v>44277.609178240738</v>
      </c>
    </row>
    <row r="7" spans="1:18" ht="18" x14ac:dyDescent="0.25">
      <c r="A7" s="120" t="str">
        <f>VLOOKUP(E7,'LISTADO ATM'!$A$2:$C$901,3,0)</f>
        <v>DISTRITO NACIONAL</v>
      </c>
      <c r="B7" s="111">
        <v>335827808</v>
      </c>
      <c r="C7" s="128">
        <v>44274.616666666669</v>
      </c>
      <c r="D7" s="120" t="s">
        <v>2469</v>
      </c>
      <c r="E7" s="110">
        <v>686</v>
      </c>
      <c r="F7" s="120" t="str">
        <f>VLOOKUP(E7,VIP!$A$2:$O12018,2,0)</f>
        <v>DRBR686</v>
      </c>
      <c r="G7" s="120" t="str">
        <f>VLOOKUP(E7,'LISTADO ATM'!$A$2:$B$900,2,0)</f>
        <v>ATM Autoservicio Oficina Máximo Gómez</v>
      </c>
      <c r="H7" s="120" t="str">
        <f>VLOOKUP(E7,VIP!$A$2:$O16939,7,FALSE)</f>
        <v>Si</v>
      </c>
      <c r="I7" s="120" t="str">
        <f>VLOOKUP(E7,VIP!$A$2:$O8904,8,FALSE)</f>
        <v>Si</v>
      </c>
      <c r="J7" s="120" t="str">
        <f>VLOOKUP(E7,VIP!$A$2:$O8854,8,FALSE)</f>
        <v>Si</v>
      </c>
      <c r="K7" s="120" t="str">
        <f>VLOOKUP(E7,VIP!$A$2:$O12428,6,0)</f>
        <v>NO</v>
      </c>
      <c r="L7" s="121" t="s">
        <v>2501</v>
      </c>
      <c r="M7" s="173" t="s">
        <v>2502</v>
      </c>
      <c r="N7" s="119" t="s">
        <v>2473</v>
      </c>
      <c r="O7" s="120" t="s">
        <v>2474</v>
      </c>
      <c r="P7" s="118"/>
      <c r="Q7" s="172">
        <v>44277.442511574074</v>
      </c>
    </row>
    <row r="8" spans="1:18" ht="18" x14ac:dyDescent="0.25">
      <c r="A8" s="120" t="str">
        <f>VLOOKUP(E8,'LISTADO ATM'!$A$2:$C$901,3,0)</f>
        <v>DISTRITO NACIONAL</v>
      </c>
      <c r="B8" s="111">
        <v>335827956</v>
      </c>
      <c r="C8" s="128">
        <v>44274.669583333336</v>
      </c>
      <c r="D8" s="120" t="s">
        <v>2189</v>
      </c>
      <c r="E8" s="110">
        <v>622</v>
      </c>
      <c r="F8" s="120" t="str">
        <f>VLOOKUP(E8,VIP!$A$2:$O12033,2,0)</f>
        <v>DRBR622</v>
      </c>
      <c r="G8" s="120" t="str">
        <f>VLOOKUP(E8,'LISTADO ATM'!$A$2:$B$900,2,0)</f>
        <v xml:space="preserve">ATM Ayuntamiento D.N. </v>
      </c>
      <c r="H8" s="120" t="str">
        <f>VLOOKUP(E8,VIP!$A$2:$O16954,7,FALSE)</f>
        <v>Si</v>
      </c>
      <c r="I8" s="120" t="str">
        <f>VLOOKUP(E8,VIP!$A$2:$O8919,8,FALSE)</f>
        <v>Si</v>
      </c>
      <c r="J8" s="120" t="str">
        <f>VLOOKUP(E8,VIP!$A$2:$O8869,8,FALSE)</f>
        <v>Si</v>
      </c>
      <c r="K8" s="120" t="str">
        <f>VLOOKUP(E8,VIP!$A$2:$O12443,6,0)</f>
        <v>NO</v>
      </c>
      <c r="L8" s="121" t="s">
        <v>2489</v>
      </c>
      <c r="M8" s="173" t="s">
        <v>2502</v>
      </c>
      <c r="N8" s="119" t="s">
        <v>2495</v>
      </c>
      <c r="O8" s="120" t="s">
        <v>2475</v>
      </c>
      <c r="P8" s="118"/>
      <c r="Q8" s="172">
        <v>44277.609178240738</v>
      </c>
    </row>
    <row r="9" spans="1:18" ht="18" x14ac:dyDescent="0.25">
      <c r="A9" s="120" t="str">
        <f>VLOOKUP(E9,'LISTADO ATM'!$A$2:$C$901,3,0)</f>
        <v>DISTRITO NACIONAL</v>
      </c>
      <c r="B9" s="111">
        <v>335828089</v>
      </c>
      <c r="C9" s="128">
        <v>44274.74722222222</v>
      </c>
      <c r="D9" s="120" t="s">
        <v>2189</v>
      </c>
      <c r="E9" s="110">
        <v>149</v>
      </c>
      <c r="F9" s="120" t="str">
        <f>VLOOKUP(E9,VIP!$A$2:$O12039,2,0)</f>
        <v>DRBR149</v>
      </c>
      <c r="G9" s="120" t="str">
        <f>VLOOKUP(E9,'LISTADO ATM'!$A$2:$B$900,2,0)</f>
        <v>ATM Estación Metro Concepción</v>
      </c>
      <c r="H9" s="120" t="str">
        <f>VLOOKUP(E9,VIP!$A$2:$O16960,7,FALSE)</f>
        <v>N/A</v>
      </c>
      <c r="I9" s="120" t="str">
        <f>VLOOKUP(E9,VIP!$A$2:$O8925,8,FALSE)</f>
        <v>N/A</v>
      </c>
      <c r="J9" s="120" t="str">
        <f>VLOOKUP(E9,VIP!$A$2:$O8875,8,FALSE)</f>
        <v>N/A</v>
      </c>
      <c r="K9" s="120" t="str">
        <f>VLOOKUP(E9,VIP!$A$2:$O12449,6,0)</f>
        <v>N/A</v>
      </c>
      <c r="L9" s="121" t="s">
        <v>2254</v>
      </c>
      <c r="M9" s="173" t="s">
        <v>2502</v>
      </c>
      <c r="N9" s="119" t="s">
        <v>2473</v>
      </c>
      <c r="O9" s="120" t="s">
        <v>2475</v>
      </c>
      <c r="P9" s="118"/>
      <c r="Q9" s="172">
        <v>44277.609178240738</v>
      </c>
    </row>
    <row r="10" spans="1:18" ht="18" x14ac:dyDescent="0.25">
      <c r="A10" s="120" t="str">
        <f>VLOOKUP(E10,'LISTADO ATM'!$A$2:$C$901,3,0)</f>
        <v>ESTE</v>
      </c>
      <c r="B10" s="111">
        <v>335828143</v>
      </c>
      <c r="C10" s="128">
        <v>44275.008310185185</v>
      </c>
      <c r="D10" s="120" t="s">
        <v>2469</v>
      </c>
      <c r="E10" s="110">
        <v>843</v>
      </c>
      <c r="F10" s="120" t="str">
        <f>VLOOKUP(E10,VIP!$A$2:$O12010,2,0)</f>
        <v>DRBR843</v>
      </c>
      <c r="G10" s="120" t="str">
        <f>VLOOKUP(E10,'LISTADO ATM'!$A$2:$B$900,2,0)</f>
        <v xml:space="preserve">ATM Oficina Romana Centro </v>
      </c>
      <c r="H10" s="120" t="str">
        <f>VLOOKUP(E10,VIP!$A$2:$O16931,7,FALSE)</f>
        <v>Si</v>
      </c>
      <c r="I10" s="120" t="str">
        <f>VLOOKUP(E10,VIP!$A$2:$O8896,8,FALSE)</f>
        <v>Si</v>
      </c>
      <c r="J10" s="120" t="str">
        <f>VLOOKUP(E10,VIP!$A$2:$O8846,8,FALSE)</f>
        <v>Si</v>
      </c>
      <c r="K10" s="120" t="str">
        <f>VLOOKUP(E10,VIP!$A$2:$O12420,6,0)</f>
        <v>NO</v>
      </c>
      <c r="L10" s="121" t="s">
        <v>2428</v>
      </c>
      <c r="M10" s="173" t="s">
        <v>2502</v>
      </c>
      <c r="N10" s="119" t="s">
        <v>2473</v>
      </c>
      <c r="O10" s="120" t="s">
        <v>2474</v>
      </c>
      <c r="P10" s="118"/>
      <c r="Q10" s="172">
        <v>44277.609178240738</v>
      </c>
    </row>
    <row r="11" spans="1:18" ht="18" x14ac:dyDescent="0.25">
      <c r="A11" s="120" t="str">
        <f>VLOOKUP(E11,'LISTADO ATM'!$A$2:$C$901,3,0)</f>
        <v>DISTRITO NACIONAL</v>
      </c>
      <c r="B11" s="111">
        <v>335828159</v>
      </c>
      <c r="C11" s="128">
        <v>44275.317997685182</v>
      </c>
      <c r="D11" s="120" t="s">
        <v>2189</v>
      </c>
      <c r="E11" s="110">
        <v>363</v>
      </c>
      <c r="F11" s="120" t="e">
        <f>VLOOKUP(E11,VIP!$A$2:$O12011,2,0)</f>
        <v>#N/A</v>
      </c>
      <c r="G11" s="120" t="str">
        <f>VLOOKUP(E11,'LISTADO ATM'!$A$2:$B$900,2,0)</f>
        <v>ATM Sirena Villa Mella</v>
      </c>
      <c r="H11" s="120" t="e">
        <f>VLOOKUP(E11,VIP!$A$2:$O16932,7,FALSE)</f>
        <v>#N/A</v>
      </c>
      <c r="I11" s="120" t="e">
        <f>VLOOKUP(E11,VIP!$A$2:$O8897,8,FALSE)</f>
        <v>#N/A</v>
      </c>
      <c r="J11" s="120" t="e">
        <f>VLOOKUP(E11,VIP!$A$2:$O8847,8,FALSE)</f>
        <v>#N/A</v>
      </c>
      <c r="K11" s="120" t="e">
        <f>VLOOKUP(E11,VIP!$A$2:$O12421,6,0)</f>
        <v>#N/A</v>
      </c>
      <c r="L11" s="121" t="s">
        <v>2511</v>
      </c>
      <c r="M11" s="173" t="s">
        <v>2502</v>
      </c>
      <c r="N11" s="119" t="s">
        <v>2473</v>
      </c>
      <c r="O11" s="120" t="s">
        <v>2475</v>
      </c>
      <c r="P11" s="118"/>
      <c r="Q11" s="172">
        <v>44277.442511574074</v>
      </c>
    </row>
    <row r="12" spans="1:18" ht="18" x14ac:dyDescent="0.25">
      <c r="A12" s="120" t="str">
        <f>VLOOKUP(E12,'LISTADO ATM'!$A$2:$C$901,3,0)</f>
        <v>DISTRITO NACIONAL</v>
      </c>
      <c r="B12" s="111">
        <v>335828204</v>
      </c>
      <c r="C12" s="128">
        <v>44275.399201388886</v>
      </c>
      <c r="D12" s="120" t="s">
        <v>2189</v>
      </c>
      <c r="E12" s="110">
        <v>955</v>
      </c>
      <c r="F12" s="120" t="str">
        <f>VLOOKUP(E12,VIP!$A$2:$O12017,2,0)</f>
        <v>DRBR955</v>
      </c>
      <c r="G12" s="120" t="str">
        <f>VLOOKUP(E12,'LISTADO ATM'!$A$2:$B$900,2,0)</f>
        <v xml:space="preserve">ATM Oficina Americana Independencia II </v>
      </c>
      <c r="H12" s="120" t="str">
        <f>VLOOKUP(E12,VIP!$A$2:$O16938,7,FALSE)</f>
        <v>Si</v>
      </c>
      <c r="I12" s="120" t="str">
        <f>VLOOKUP(E12,VIP!$A$2:$O8903,8,FALSE)</f>
        <v>Si</v>
      </c>
      <c r="J12" s="120" t="str">
        <f>VLOOKUP(E12,VIP!$A$2:$O8853,8,FALSE)</f>
        <v>Si</v>
      </c>
      <c r="K12" s="120" t="str">
        <f>VLOOKUP(E12,VIP!$A$2:$O12427,6,0)</f>
        <v>NO</v>
      </c>
      <c r="L12" s="121" t="s">
        <v>2489</v>
      </c>
      <c r="M12" s="173" t="s">
        <v>2502</v>
      </c>
      <c r="N12" s="119" t="s">
        <v>2473</v>
      </c>
      <c r="O12" s="120" t="s">
        <v>2475</v>
      </c>
      <c r="P12" s="118"/>
      <c r="Q12" s="172">
        <v>44277.442511574074</v>
      </c>
    </row>
    <row r="13" spans="1:18" ht="18" x14ac:dyDescent="0.25">
      <c r="A13" s="120" t="str">
        <f>VLOOKUP(E13,'LISTADO ATM'!$A$2:$C$901,3,0)</f>
        <v>DISTRITO NACIONAL</v>
      </c>
      <c r="B13" s="111">
        <v>335828208</v>
      </c>
      <c r="C13" s="128">
        <v>44275.402627314812</v>
      </c>
      <c r="D13" s="120" t="s">
        <v>2189</v>
      </c>
      <c r="E13" s="110">
        <v>10</v>
      </c>
      <c r="F13" s="120" t="str">
        <f>VLOOKUP(E13,VIP!$A$2:$O12015,2,0)</f>
        <v>DRBR010</v>
      </c>
      <c r="G13" s="120" t="str">
        <f>VLOOKUP(E13,'LISTADO ATM'!$A$2:$B$900,2,0)</f>
        <v xml:space="preserve">ATM Ministerio Salud Pública </v>
      </c>
      <c r="H13" s="120" t="str">
        <f>VLOOKUP(E13,VIP!$A$2:$O16936,7,FALSE)</f>
        <v>Si</v>
      </c>
      <c r="I13" s="120" t="str">
        <f>VLOOKUP(E13,VIP!$A$2:$O8901,8,FALSE)</f>
        <v>Si</v>
      </c>
      <c r="J13" s="120" t="str">
        <f>VLOOKUP(E13,VIP!$A$2:$O8851,8,FALSE)</f>
        <v>Si</v>
      </c>
      <c r="K13" s="120" t="str">
        <f>VLOOKUP(E13,VIP!$A$2:$O12425,6,0)</f>
        <v>NO</v>
      </c>
      <c r="L13" s="121" t="s">
        <v>2254</v>
      </c>
      <c r="M13" s="173" t="s">
        <v>2502</v>
      </c>
      <c r="N13" s="119" t="s">
        <v>2473</v>
      </c>
      <c r="O13" s="120" t="s">
        <v>2475</v>
      </c>
      <c r="P13" s="118"/>
      <c r="Q13" s="172">
        <v>44277.442511574074</v>
      </c>
    </row>
    <row r="14" spans="1:18" ht="18" x14ac:dyDescent="0.25">
      <c r="A14" s="120" t="str">
        <f>VLOOKUP(E14,'LISTADO ATM'!$A$2:$C$901,3,0)</f>
        <v>DISTRITO NACIONAL</v>
      </c>
      <c r="B14" s="111">
        <v>335828257</v>
      </c>
      <c r="C14" s="128">
        <v>44275.455717592595</v>
      </c>
      <c r="D14" s="120" t="s">
        <v>2189</v>
      </c>
      <c r="E14" s="110">
        <v>745</v>
      </c>
      <c r="F14" s="120" t="str">
        <f>VLOOKUP(E14,VIP!$A$2:$O12011,2,0)</f>
        <v>DRBR027</v>
      </c>
      <c r="G14" s="120" t="str">
        <f>VLOOKUP(E14,'LISTADO ATM'!$A$2:$B$900,2,0)</f>
        <v xml:space="preserve">ATM Oficina Ave. Duarte </v>
      </c>
      <c r="H14" s="120" t="str">
        <f>VLOOKUP(E14,VIP!$A$2:$O16932,7,FALSE)</f>
        <v>No</v>
      </c>
      <c r="I14" s="120" t="str">
        <f>VLOOKUP(E14,VIP!$A$2:$O8897,8,FALSE)</f>
        <v>No</v>
      </c>
      <c r="J14" s="120" t="str">
        <f>VLOOKUP(E14,VIP!$A$2:$O8847,8,FALSE)</f>
        <v>No</v>
      </c>
      <c r="K14" s="120" t="str">
        <f>VLOOKUP(E14,VIP!$A$2:$O12421,6,0)</f>
        <v>NO</v>
      </c>
      <c r="L14" s="121" t="s">
        <v>2254</v>
      </c>
      <c r="M14" s="173" t="s">
        <v>2502</v>
      </c>
      <c r="N14" s="119" t="s">
        <v>2473</v>
      </c>
      <c r="O14" s="120" t="s">
        <v>2475</v>
      </c>
      <c r="P14" s="118"/>
      <c r="Q14" s="172">
        <v>44277.609178240738</v>
      </c>
    </row>
    <row r="15" spans="1:18" ht="18" x14ac:dyDescent="0.25">
      <c r="A15" s="120" t="str">
        <f>VLOOKUP(E15,'LISTADO ATM'!$A$2:$C$901,3,0)</f>
        <v>DISTRITO NACIONAL</v>
      </c>
      <c r="B15" s="111">
        <v>335828375</v>
      </c>
      <c r="C15" s="128">
        <v>44275.597916666666</v>
      </c>
      <c r="D15" s="120" t="s">
        <v>2189</v>
      </c>
      <c r="E15" s="110">
        <v>813</v>
      </c>
      <c r="F15" s="120" t="str">
        <f>VLOOKUP(E15,VIP!$A$2:$O12020,2,0)</f>
        <v>DRBR815</v>
      </c>
      <c r="G15" s="120" t="str">
        <f>VLOOKUP(E15,'LISTADO ATM'!$A$2:$B$900,2,0)</f>
        <v>ATM Occidental Mall</v>
      </c>
      <c r="H15" s="120" t="str">
        <f>VLOOKUP(E15,VIP!$A$2:$O16941,7,FALSE)</f>
        <v>Si</v>
      </c>
      <c r="I15" s="120" t="str">
        <f>VLOOKUP(E15,VIP!$A$2:$O8906,8,FALSE)</f>
        <v>Si</v>
      </c>
      <c r="J15" s="120" t="str">
        <f>VLOOKUP(E15,VIP!$A$2:$O8856,8,FALSE)</f>
        <v>Si</v>
      </c>
      <c r="K15" s="120" t="str">
        <f>VLOOKUP(E15,VIP!$A$2:$O12430,6,0)</f>
        <v>NO</v>
      </c>
      <c r="L15" s="121" t="s">
        <v>2512</v>
      </c>
      <c r="M15" s="173" t="s">
        <v>2502</v>
      </c>
      <c r="N15" s="119" t="s">
        <v>2473</v>
      </c>
      <c r="O15" s="120" t="s">
        <v>2475</v>
      </c>
      <c r="P15" s="118"/>
      <c r="Q15" s="172">
        <v>44277.442511574074</v>
      </c>
    </row>
    <row r="16" spans="1:18" ht="18" x14ac:dyDescent="0.25">
      <c r="A16" s="120" t="str">
        <f>VLOOKUP(E16,'LISTADO ATM'!$A$2:$C$901,3,0)</f>
        <v>DISTRITO NACIONAL</v>
      </c>
      <c r="B16" s="111">
        <v>335828382</v>
      </c>
      <c r="C16" s="128">
        <v>44275.635127314818</v>
      </c>
      <c r="D16" s="120" t="s">
        <v>2469</v>
      </c>
      <c r="E16" s="110">
        <v>243</v>
      </c>
      <c r="F16" s="120" t="str">
        <f>VLOOKUP(E16,VIP!$A$2:$O12036,2,0)</f>
        <v>DRBR243</v>
      </c>
      <c r="G16" s="120" t="str">
        <f>VLOOKUP(E16,'LISTADO ATM'!$A$2:$B$900,2,0)</f>
        <v xml:space="preserve">ATM Autoservicio Plaza Central  </v>
      </c>
      <c r="H16" s="120" t="str">
        <f>VLOOKUP(E16,VIP!$A$2:$O16957,7,FALSE)</f>
        <v>Si</v>
      </c>
      <c r="I16" s="120" t="str">
        <f>VLOOKUP(E16,VIP!$A$2:$O8922,8,FALSE)</f>
        <v>Si</v>
      </c>
      <c r="J16" s="120" t="str">
        <f>VLOOKUP(E16,VIP!$A$2:$O8872,8,FALSE)</f>
        <v>Si</v>
      </c>
      <c r="K16" s="120" t="str">
        <f>VLOOKUP(E16,VIP!$A$2:$O12446,6,0)</f>
        <v>SI</v>
      </c>
      <c r="L16" s="121" t="s">
        <v>2428</v>
      </c>
      <c r="M16" s="173" t="s">
        <v>2502</v>
      </c>
      <c r="N16" s="119" t="s">
        <v>2473</v>
      </c>
      <c r="O16" s="120" t="s">
        <v>2474</v>
      </c>
      <c r="P16" s="118"/>
      <c r="Q16" s="172">
        <v>44277.442511574074</v>
      </c>
    </row>
    <row r="17" spans="1:17" ht="18" x14ac:dyDescent="0.25">
      <c r="A17" s="120" t="str">
        <f>VLOOKUP(E17,'LISTADO ATM'!$A$2:$C$901,3,0)</f>
        <v>DISTRITO NACIONAL</v>
      </c>
      <c r="B17" s="111">
        <v>335828383</v>
      </c>
      <c r="C17" s="128">
        <v>44275.636782407404</v>
      </c>
      <c r="D17" s="120" t="s">
        <v>2496</v>
      </c>
      <c r="E17" s="110">
        <v>957</v>
      </c>
      <c r="F17" s="120" t="str">
        <f>VLOOKUP(E17,VIP!$A$2:$O12035,2,0)</f>
        <v>DRBR23F</v>
      </c>
      <c r="G17" s="120" t="str">
        <f>VLOOKUP(E17,'LISTADO ATM'!$A$2:$B$900,2,0)</f>
        <v xml:space="preserve">ATM Oficina Venezuela </v>
      </c>
      <c r="H17" s="120" t="str">
        <f>VLOOKUP(E17,VIP!$A$2:$O16956,7,FALSE)</f>
        <v>Si</v>
      </c>
      <c r="I17" s="120" t="str">
        <f>VLOOKUP(E17,VIP!$A$2:$O8921,8,FALSE)</f>
        <v>Si</v>
      </c>
      <c r="J17" s="120" t="str">
        <f>VLOOKUP(E17,VIP!$A$2:$O8871,8,FALSE)</f>
        <v>Si</v>
      </c>
      <c r="K17" s="120" t="str">
        <f>VLOOKUP(E17,VIP!$A$2:$O12445,6,0)</f>
        <v>SI</v>
      </c>
      <c r="L17" s="121" t="s">
        <v>2459</v>
      </c>
      <c r="M17" s="173" t="s">
        <v>2502</v>
      </c>
      <c r="N17" s="119" t="s">
        <v>2473</v>
      </c>
      <c r="O17" s="120" t="s">
        <v>2497</v>
      </c>
      <c r="P17" s="118"/>
      <c r="Q17" s="172">
        <v>44277.442511574074</v>
      </c>
    </row>
    <row r="18" spans="1:17" ht="18" x14ac:dyDescent="0.25">
      <c r="A18" s="120" t="str">
        <f>VLOOKUP(E18,'LISTADO ATM'!$A$2:$C$901,3,0)</f>
        <v>NORTE</v>
      </c>
      <c r="B18" s="111">
        <v>335828387</v>
      </c>
      <c r="C18" s="128">
        <v>44275.642777777779</v>
      </c>
      <c r="D18" s="120" t="s">
        <v>2496</v>
      </c>
      <c r="E18" s="110">
        <v>944</v>
      </c>
      <c r="F18" s="120" t="str">
        <f>VLOOKUP(E18,VIP!$A$2:$O12031,2,0)</f>
        <v>DRBR944</v>
      </c>
      <c r="G18" s="120" t="str">
        <f>VLOOKUP(E18,'LISTADO ATM'!$A$2:$B$900,2,0)</f>
        <v xml:space="preserve">ATM UNP Mao </v>
      </c>
      <c r="H18" s="120" t="str">
        <f>VLOOKUP(E18,VIP!$A$2:$O16952,7,FALSE)</f>
        <v>Si</v>
      </c>
      <c r="I18" s="120" t="str">
        <f>VLOOKUP(E18,VIP!$A$2:$O8917,8,FALSE)</f>
        <v>Si</v>
      </c>
      <c r="J18" s="120" t="str">
        <f>VLOOKUP(E18,VIP!$A$2:$O8867,8,FALSE)</f>
        <v>Si</v>
      </c>
      <c r="K18" s="120" t="str">
        <f>VLOOKUP(E18,VIP!$A$2:$O12441,6,0)</f>
        <v>NO</v>
      </c>
      <c r="L18" s="121" t="s">
        <v>2428</v>
      </c>
      <c r="M18" s="173" t="s">
        <v>2502</v>
      </c>
      <c r="N18" s="119" t="s">
        <v>2473</v>
      </c>
      <c r="O18" s="120" t="s">
        <v>2497</v>
      </c>
      <c r="P18" s="118"/>
      <c r="Q18" s="172">
        <v>44277.609178240738</v>
      </c>
    </row>
    <row r="19" spans="1:17" ht="18" x14ac:dyDescent="0.25">
      <c r="A19" s="120" t="str">
        <f>VLOOKUP(E19,'LISTADO ATM'!$A$2:$C$901,3,0)</f>
        <v>DISTRITO NACIONAL</v>
      </c>
      <c r="B19" s="111">
        <v>335828388</v>
      </c>
      <c r="C19" s="128">
        <v>44275.643842592595</v>
      </c>
      <c r="D19" s="120" t="s">
        <v>2469</v>
      </c>
      <c r="E19" s="110">
        <v>486</v>
      </c>
      <c r="F19" s="120" t="str">
        <f>VLOOKUP(E19,VIP!$A$2:$O12030,2,0)</f>
        <v>DRBR486</v>
      </c>
      <c r="G19" s="120" t="str">
        <f>VLOOKUP(E19,'LISTADO ATM'!$A$2:$B$900,2,0)</f>
        <v xml:space="preserve">ATM Olé La Caleta </v>
      </c>
      <c r="H19" s="120" t="str">
        <f>VLOOKUP(E19,VIP!$A$2:$O16951,7,FALSE)</f>
        <v>Si</v>
      </c>
      <c r="I19" s="120" t="str">
        <f>VLOOKUP(E19,VIP!$A$2:$O8916,8,FALSE)</f>
        <v>Si</v>
      </c>
      <c r="J19" s="120" t="str">
        <f>VLOOKUP(E19,VIP!$A$2:$O8866,8,FALSE)</f>
        <v>Si</v>
      </c>
      <c r="K19" s="120" t="str">
        <f>VLOOKUP(E19,VIP!$A$2:$O12440,6,0)</f>
        <v>NO</v>
      </c>
      <c r="L19" s="121" t="s">
        <v>2428</v>
      </c>
      <c r="M19" s="173" t="s">
        <v>2502</v>
      </c>
      <c r="N19" s="119" t="s">
        <v>2473</v>
      </c>
      <c r="O19" s="120" t="s">
        <v>2474</v>
      </c>
      <c r="P19" s="118"/>
      <c r="Q19" s="172">
        <v>44277.609178240738</v>
      </c>
    </row>
    <row r="20" spans="1:17" ht="18" x14ac:dyDescent="0.25">
      <c r="A20" s="120" t="str">
        <f>VLOOKUP(E20,'LISTADO ATM'!$A$2:$C$901,3,0)</f>
        <v>ESTE</v>
      </c>
      <c r="B20" s="111">
        <v>335828389</v>
      </c>
      <c r="C20" s="128">
        <v>44275.645196759258</v>
      </c>
      <c r="D20" s="120" t="s">
        <v>2469</v>
      </c>
      <c r="E20" s="110">
        <v>612</v>
      </c>
      <c r="F20" s="120" t="str">
        <f>VLOOKUP(E20,VIP!$A$2:$O12029,2,0)</f>
        <v>DRBR220</v>
      </c>
      <c r="G20" s="120" t="str">
        <f>VLOOKUP(E20,'LISTADO ATM'!$A$2:$B$900,2,0)</f>
        <v xml:space="preserve">ATM Plaza Orense (La Romana) </v>
      </c>
      <c r="H20" s="120" t="str">
        <f>VLOOKUP(E20,VIP!$A$2:$O16950,7,FALSE)</f>
        <v>Si</v>
      </c>
      <c r="I20" s="120" t="str">
        <f>VLOOKUP(E20,VIP!$A$2:$O8915,8,FALSE)</f>
        <v>Si</v>
      </c>
      <c r="J20" s="120" t="str">
        <f>VLOOKUP(E20,VIP!$A$2:$O8865,8,FALSE)</f>
        <v>Si</v>
      </c>
      <c r="K20" s="120" t="str">
        <f>VLOOKUP(E20,VIP!$A$2:$O12439,6,0)</f>
        <v>NO</v>
      </c>
      <c r="L20" s="121" t="s">
        <v>2428</v>
      </c>
      <c r="M20" s="173" t="s">
        <v>2502</v>
      </c>
      <c r="N20" s="119" t="s">
        <v>2473</v>
      </c>
      <c r="O20" s="120" t="s">
        <v>2474</v>
      </c>
      <c r="P20" s="118"/>
      <c r="Q20" s="172">
        <v>44277.609178240738</v>
      </c>
    </row>
    <row r="21" spans="1:17" ht="18" x14ac:dyDescent="0.25">
      <c r="A21" s="120" t="str">
        <f>VLOOKUP(E21,'LISTADO ATM'!$A$2:$C$901,3,0)</f>
        <v>DISTRITO NACIONAL</v>
      </c>
      <c r="B21" s="111">
        <v>335828405</v>
      </c>
      <c r="C21" s="128">
        <v>44275.70584490741</v>
      </c>
      <c r="D21" s="120" t="s">
        <v>2496</v>
      </c>
      <c r="E21" s="110">
        <v>734</v>
      </c>
      <c r="F21" s="120" t="str">
        <f>VLOOKUP(E21,VIP!$A$2:$O12035,2,0)</f>
        <v>DRBR178</v>
      </c>
      <c r="G21" s="120" t="str">
        <f>VLOOKUP(E21,'LISTADO ATM'!$A$2:$B$900,2,0)</f>
        <v xml:space="preserve">ATM Oficina Independencia I </v>
      </c>
      <c r="H21" s="120" t="str">
        <f>VLOOKUP(E21,VIP!$A$2:$O16956,7,FALSE)</f>
        <v>Si</v>
      </c>
      <c r="I21" s="120" t="str">
        <f>VLOOKUP(E21,VIP!$A$2:$O8921,8,FALSE)</f>
        <v>Si</v>
      </c>
      <c r="J21" s="120" t="str">
        <f>VLOOKUP(E21,VIP!$A$2:$O8871,8,FALSE)</f>
        <v>Si</v>
      </c>
      <c r="K21" s="120" t="str">
        <f>VLOOKUP(E21,VIP!$A$2:$O12445,6,0)</f>
        <v>SI</v>
      </c>
      <c r="L21" s="121" t="s">
        <v>2428</v>
      </c>
      <c r="M21" s="173" t="s">
        <v>2502</v>
      </c>
      <c r="N21" s="119" t="s">
        <v>2473</v>
      </c>
      <c r="O21" s="120" t="s">
        <v>2497</v>
      </c>
      <c r="P21" s="118"/>
      <c r="Q21" s="172">
        <v>44277.442511574074</v>
      </c>
    </row>
    <row r="22" spans="1:17" s="95" customFormat="1" ht="18" x14ac:dyDescent="0.25">
      <c r="A22" s="120" t="str">
        <f>VLOOKUP(E22,'LISTADO ATM'!$A$2:$C$901,3,0)</f>
        <v>ESTE</v>
      </c>
      <c r="B22" s="111">
        <v>335828406</v>
      </c>
      <c r="C22" s="128">
        <v>44275.707418981481</v>
      </c>
      <c r="D22" s="120" t="s">
        <v>2469</v>
      </c>
      <c r="E22" s="110">
        <v>293</v>
      </c>
      <c r="F22" s="120" t="str">
        <f>VLOOKUP(E22,VIP!$A$2:$O12034,2,0)</f>
        <v>DRBR293</v>
      </c>
      <c r="G22" s="120" t="str">
        <f>VLOOKUP(E22,'LISTADO ATM'!$A$2:$B$900,2,0)</f>
        <v xml:space="preserve">ATM S/M Nueva Visión (San Pedro) </v>
      </c>
      <c r="H22" s="120" t="str">
        <f>VLOOKUP(E22,VIP!$A$2:$O16955,7,FALSE)</f>
        <v>Si</v>
      </c>
      <c r="I22" s="120" t="str">
        <f>VLOOKUP(E22,VIP!$A$2:$O8920,8,FALSE)</f>
        <v>Si</v>
      </c>
      <c r="J22" s="120" t="str">
        <f>VLOOKUP(E22,VIP!$A$2:$O8870,8,FALSE)</f>
        <v>Si</v>
      </c>
      <c r="K22" s="120" t="str">
        <f>VLOOKUP(E22,VIP!$A$2:$O12444,6,0)</f>
        <v>NO</v>
      </c>
      <c r="L22" s="121" t="s">
        <v>2428</v>
      </c>
      <c r="M22" s="173" t="s">
        <v>2502</v>
      </c>
      <c r="N22" s="119" t="s">
        <v>2473</v>
      </c>
      <c r="O22" s="120" t="s">
        <v>2474</v>
      </c>
      <c r="P22" s="118"/>
      <c r="Q22" s="172">
        <v>44277.442511574074</v>
      </c>
    </row>
    <row r="23" spans="1:17" s="95" customFormat="1" ht="18" x14ac:dyDescent="0.25">
      <c r="A23" s="120" t="str">
        <f>VLOOKUP(E23,'LISTADO ATM'!$A$2:$C$901,3,0)</f>
        <v>SUR</v>
      </c>
      <c r="B23" s="111">
        <v>335828407</v>
      </c>
      <c r="C23" s="128">
        <v>44275.708831018521</v>
      </c>
      <c r="D23" s="120" t="s">
        <v>2469</v>
      </c>
      <c r="E23" s="110">
        <v>616</v>
      </c>
      <c r="F23" s="120" t="str">
        <f>VLOOKUP(E23,VIP!$A$2:$O12033,2,0)</f>
        <v>DRBR187</v>
      </c>
      <c r="G23" s="120" t="str">
        <f>VLOOKUP(E23,'LISTADO ATM'!$A$2:$B$900,2,0)</f>
        <v xml:space="preserve">ATM 5ta. Brigada Barahona </v>
      </c>
      <c r="H23" s="120" t="str">
        <f>VLOOKUP(E23,VIP!$A$2:$O16954,7,FALSE)</f>
        <v>Si</v>
      </c>
      <c r="I23" s="120" t="str">
        <f>VLOOKUP(E23,VIP!$A$2:$O8919,8,FALSE)</f>
        <v>Si</v>
      </c>
      <c r="J23" s="120" t="str">
        <f>VLOOKUP(E23,VIP!$A$2:$O8869,8,FALSE)</f>
        <v>Si</v>
      </c>
      <c r="K23" s="120" t="str">
        <f>VLOOKUP(E23,VIP!$A$2:$O12443,6,0)</f>
        <v>NO</v>
      </c>
      <c r="L23" s="121" t="s">
        <v>2459</v>
      </c>
      <c r="M23" s="173" t="s">
        <v>2502</v>
      </c>
      <c r="N23" s="119" t="s">
        <v>2473</v>
      </c>
      <c r="O23" s="120" t="s">
        <v>2474</v>
      </c>
      <c r="P23" s="118"/>
      <c r="Q23" s="172">
        <v>44277.442511574074</v>
      </c>
    </row>
    <row r="24" spans="1:17" s="95" customFormat="1" ht="18" x14ac:dyDescent="0.25">
      <c r="A24" s="120" t="str">
        <f>VLOOKUP(E24,'LISTADO ATM'!$A$2:$C$901,3,0)</f>
        <v>DISTRITO NACIONAL</v>
      </c>
      <c r="B24" s="111">
        <v>335828408</v>
      </c>
      <c r="C24" s="128">
        <v>44275.710706018515</v>
      </c>
      <c r="D24" s="120" t="s">
        <v>2469</v>
      </c>
      <c r="E24" s="110">
        <v>835</v>
      </c>
      <c r="F24" s="120" t="str">
        <f>VLOOKUP(E24,VIP!$A$2:$O12032,2,0)</f>
        <v>DRBR835</v>
      </c>
      <c r="G24" s="120" t="str">
        <f>VLOOKUP(E24,'LISTADO ATM'!$A$2:$B$900,2,0)</f>
        <v xml:space="preserve">ATM UNP Megacentro </v>
      </c>
      <c r="H24" s="120" t="str">
        <f>VLOOKUP(E24,VIP!$A$2:$O16953,7,FALSE)</f>
        <v>Si</v>
      </c>
      <c r="I24" s="120" t="str">
        <f>VLOOKUP(E24,VIP!$A$2:$O8918,8,FALSE)</f>
        <v>Si</v>
      </c>
      <c r="J24" s="120" t="str">
        <f>VLOOKUP(E24,VIP!$A$2:$O8868,8,FALSE)</f>
        <v>Si</v>
      </c>
      <c r="K24" s="120" t="str">
        <f>VLOOKUP(E24,VIP!$A$2:$O12442,6,0)</f>
        <v>SI</v>
      </c>
      <c r="L24" s="121" t="s">
        <v>2428</v>
      </c>
      <c r="M24" s="173" t="s">
        <v>2502</v>
      </c>
      <c r="N24" s="119" t="s">
        <v>2473</v>
      </c>
      <c r="O24" s="120" t="s">
        <v>2474</v>
      </c>
      <c r="P24" s="118"/>
      <c r="Q24" s="172">
        <v>44277.609178240738</v>
      </c>
    </row>
    <row r="25" spans="1:17" s="95" customFormat="1" ht="18" x14ac:dyDescent="0.25">
      <c r="A25" s="120" t="str">
        <f>VLOOKUP(E25,'LISTADO ATM'!$A$2:$C$901,3,0)</f>
        <v>SUR</v>
      </c>
      <c r="B25" s="111">
        <v>335828410</v>
      </c>
      <c r="C25" s="128">
        <v>44275.756365740737</v>
      </c>
      <c r="D25" s="120" t="s">
        <v>2189</v>
      </c>
      <c r="E25" s="110">
        <v>751</v>
      </c>
      <c r="F25" s="120" t="str">
        <f>VLOOKUP(E25,VIP!$A$2:$O12030,2,0)</f>
        <v>DRBR751</v>
      </c>
      <c r="G25" s="120" t="str">
        <f>VLOOKUP(E25,'LISTADO ATM'!$A$2:$B$900,2,0)</f>
        <v>ATM Eco Petroleo Camilo</v>
      </c>
      <c r="H25" s="120" t="str">
        <f>VLOOKUP(E25,VIP!$A$2:$O16951,7,FALSE)</f>
        <v>N/A</v>
      </c>
      <c r="I25" s="120" t="str">
        <f>VLOOKUP(E25,VIP!$A$2:$O8916,8,FALSE)</f>
        <v>N/A</v>
      </c>
      <c r="J25" s="120" t="str">
        <f>VLOOKUP(E25,VIP!$A$2:$O8866,8,FALSE)</f>
        <v>N/A</v>
      </c>
      <c r="K25" s="120" t="str">
        <f>VLOOKUP(E25,VIP!$A$2:$O12440,6,0)</f>
        <v>N/A</v>
      </c>
      <c r="L25" s="121" t="s">
        <v>2228</v>
      </c>
      <c r="M25" s="173" t="s">
        <v>2502</v>
      </c>
      <c r="N25" s="119" t="s">
        <v>2473</v>
      </c>
      <c r="O25" s="120" t="s">
        <v>2475</v>
      </c>
      <c r="P25" s="118"/>
      <c r="Q25" s="172">
        <v>44277.609178240738</v>
      </c>
    </row>
    <row r="26" spans="1:17" s="95" customFormat="1" ht="18" x14ac:dyDescent="0.25">
      <c r="A26" s="120" t="str">
        <f>VLOOKUP(E26,'LISTADO ATM'!$A$2:$C$901,3,0)</f>
        <v>DISTRITO NACIONAL</v>
      </c>
      <c r="B26" s="111">
        <v>335828411</v>
      </c>
      <c r="C26" s="128">
        <v>44275.758888888886</v>
      </c>
      <c r="D26" s="120" t="s">
        <v>2189</v>
      </c>
      <c r="E26" s="110">
        <v>525</v>
      </c>
      <c r="F26" s="120" t="str">
        <f>VLOOKUP(E26,VIP!$A$2:$O12031,2,0)</f>
        <v>DRBR525</v>
      </c>
      <c r="G26" s="120" t="str">
        <f>VLOOKUP(E26,'LISTADO ATM'!$A$2:$B$900,2,0)</f>
        <v>ATM S/M Bravo Las Americas</v>
      </c>
      <c r="H26" s="120" t="str">
        <f>VLOOKUP(E26,VIP!$A$2:$O16952,7,FALSE)</f>
        <v>Si</v>
      </c>
      <c r="I26" s="120" t="str">
        <f>VLOOKUP(E26,VIP!$A$2:$O8917,8,FALSE)</f>
        <v>Si</v>
      </c>
      <c r="J26" s="120" t="str">
        <f>VLOOKUP(E26,VIP!$A$2:$O8867,8,FALSE)</f>
        <v>Si</v>
      </c>
      <c r="K26" s="120" t="str">
        <f>VLOOKUP(E26,VIP!$A$2:$O12441,6,0)</f>
        <v>NO</v>
      </c>
      <c r="L26" s="121" t="s">
        <v>2489</v>
      </c>
      <c r="M26" s="173" t="s">
        <v>2502</v>
      </c>
      <c r="N26" s="119" t="s">
        <v>2473</v>
      </c>
      <c r="O26" s="120" t="s">
        <v>2475</v>
      </c>
      <c r="P26" s="118"/>
      <c r="Q26" s="172">
        <v>44277.609178240738</v>
      </c>
    </row>
    <row r="27" spans="1:17" ht="18" x14ac:dyDescent="0.25">
      <c r="A27" s="120" t="str">
        <f>VLOOKUP(E27,'LISTADO ATM'!$A$2:$C$901,3,0)</f>
        <v>DISTRITO NACIONAL</v>
      </c>
      <c r="B27" s="111">
        <v>335828412</v>
      </c>
      <c r="C27" s="128">
        <v>44275.787442129629</v>
      </c>
      <c r="D27" s="120" t="s">
        <v>2189</v>
      </c>
      <c r="E27" s="110">
        <v>39</v>
      </c>
      <c r="F27" s="120" t="str">
        <f>VLOOKUP(E27,VIP!$A$2:$O12042,2,0)</f>
        <v>DRBR039</v>
      </c>
      <c r="G27" s="120" t="str">
        <f>VLOOKUP(E27,'LISTADO ATM'!$A$2:$B$900,2,0)</f>
        <v xml:space="preserve">ATM Oficina Ovando </v>
      </c>
      <c r="H27" s="120" t="str">
        <f>VLOOKUP(E27,VIP!$A$2:$O16963,7,FALSE)</f>
        <v>Si</v>
      </c>
      <c r="I27" s="120" t="str">
        <f>VLOOKUP(E27,VIP!$A$2:$O8928,8,FALSE)</f>
        <v>No</v>
      </c>
      <c r="J27" s="120" t="str">
        <f>VLOOKUP(E27,VIP!$A$2:$O8878,8,FALSE)</f>
        <v>No</v>
      </c>
      <c r="K27" s="120" t="str">
        <f>VLOOKUP(E27,VIP!$A$2:$O12452,6,0)</f>
        <v>NO</v>
      </c>
      <c r="L27" s="121" t="s">
        <v>2254</v>
      </c>
      <c r="M27" s="173" t="s">
        <v>2502</v>
      </c>
      <c r="N27" s="119" t="s">
        <v>2473</v>
      </c>
      <c r="O27" s="120" t="s">
        <v>2475</v>
      </c>
      <c r="P27" s="118"/>
      <c r="Q27" s="172">
        <v>44277.442511574074</v>
      </c>
    </row>
    <row r="28" spans="1:17" ht="18" x14ac:dyDescent="0.25">
      <c r="A28" s="120" t="str">
        <f>VLOOKUP(E28,'LISTADO ATM'!$A$2:$C$901,3,0)</f>
        <v>DISTRITO NACIONAL</v>
      </c>
      <c r="B28" s="111">
        <v>335828418</v>
      </c>
      <c r="C28" s="128">
        <v>44275.934131944443</v>
      </c>
      <c r="D28" s="120" t="s">
        <v>2189</v>
      </c>
      <c r="E28" s="110">
        <v>717</v>
      </c>
      <c r="F28" s="120" t="str">
        <f>VLOOKUP(E28,VIP!$A$2:$O12039,2,0)</f>
        <v>DRBR24K</v>
      </c>
      <c r="G28" s="120" t="str">
        <f>VLOOKUP(E28,'LISTADO ATM'!$A$2:$B$900,2,0)</f>
        <v xml:space="preserve">ATM Oficina Los Alcarrizos </v>
      </c>
      <c r="H28" s="120" t="str">
        <f>VLOOKUP(E28,VIP!$A$2:$O16960,7,FALSE)</f>
        <v>Si</v>
      </c>
      <c r="I28" s="120" t="str">
        <f>VLOOKUP(E28,VIP!$A$2:$O8925,8,FALSE)</f>
        <v>Si</v>
      </c>
      <c r="J28" s="120" t="str">
        <f>VLOOKUP(E28,VIP!$A$2:$O8875,8,FALSE)</f>
        <v>Si</v>
      </c>
      <c r="K28" s="120" t="str">
        <f>VLOOKUP(E28,VIP!$A$2:$O12449,6,0)</f>
        <v>SI</v>
      </c>
      <c r="L28" s="121" t="s">
        <v>2228</v>
      </c>
      <c r="M28" s="173" t="s">
        <v>2502</v>
      </c>
      <c r="N28" s="119" t="s">
        <v>2473</v>
      </c>
      <c r="O28" s="120" t="s">
        <v>2475</v>
      </c>
      <c r="P28" s="118"/>
      <c r="Q28" s="172">
        <v>44277.442511574074</v>
      </c>
    </row>
    <row r="29" spans="1:17" ht="18" x14ac:dyDescent="0.25">
      <c r="A29" s="120" t="str">
        <f>VLOOKUP(E29,'LISTADO ATM'!$A$2:$C$901,3,0)</f>
        <v>DISTRITO NACIONAL</v>
      </c>
      <c r="B29" s="111">
        <v>335828419</v>
      </c>
      <c r="C29" s="128">
        <v>44275.934930555559</v>
      </c>
      <c r="D29" s="120" t="s">
        <v>2189</v>
      </c>
      <c r="E29" s="110">
        <v>816</v>
      </c>
      <c r="F29" s="120" t="str">
        <f>VLOOKUP(E29,VIP!$A$2:$O12038,2,0)</f>
        <v>DRBR816</v>
      </c>
      <c r="G29" s="120" t="str">
        <f>VLOOKUP(E29,'LISTADO ATM'!$A$2:$B$900,2,0)</f>
        <v xml:space="preserve">ATM Oficina Pedro Brand </v>
      </c>
      <c r="H29" s="120" t="str">
        <f>VLOOKUP(E29,VIP!$A$2:$O16959,7,FALSE)</f>
        <v>Si</v>
      </c>
      <c r="I29" s="120" t="str">
        <f>VLOOKUP(E29,VIP!$A$2:$O8924,8,FALSE)</f>
        <v>Si</v>
      </c>
      <c r="J29" s="120" t="str">
        <f>VLOOKUP(E29,VIP!$A$2:$O8874,8,FALSE)</f>
        <v>Si</v>
      </c>
      <c r="K29" s="120" t="str">
        <f>VLOOKUP(E29,VIP!$A$2:$O12448,6,0)</f>
        <v>NO</v>
      </c>
      <c r="L29" s="121" t="s">
        <v>2254</v>
      </c>
      <c r="M29" s="173" t="s">
        <v>2502</v>
      </c>
      <c r="N29" s="119" t="s">
        <v>2473</v>
      </c>
      <c r="O29" s="120" t="s">
        <v>2475</v>
      </c>
      <c r="P29" s="118"/>
      <c r="Q29" s="172">
        <v>44277.609178240738</v>
      </c>
    </row>
    <row r="30" spans="1:17" ht="18" x14ac:dyDescent="0.25">
      <c r="A30" s="120" t="str">
        <f>VLOOKUP(E30,'LISTADO ATM'!$A$2:$C$901,3,0)</f>
        <v>NORTE</v>
      </c>
      <c r="B30" s="111">
        <v>335828420</v>
      </c>
      <c r="C30" s="128">
        <v>44275.936111111114</v>
      </c>
      <c r="D30" s="120" t="s">
        <v>2515</v>
      </c>
      <c r="E30" s="110">
        <v>956</v>
      </c>
      <c r="F30" s="120" t="str">
        <f>VLOOKUP(E30,VIP!$A$2:$O12019,2,0)</f>
        <v>DRBR956</v>
      </c>
      <c r="G30" s="120" t="str">
        <f>VLOOKUP(E30,'LISTADO ATM'!$A$2:$B$900,2,0)</f>
        <v xml:space="preserve">ATM Autoservicio El Jaya (SFM) </v>
      </c>
      <c r="H30" s="120" t="str">
        <f>VLOOKUP(E30,VIP!$A$2:$O16940,7,FALSE)</f>
        <v>Si</v>
      </c>
      <c r="I30" s="120" t="str">
        <f>VLOOKUP(E30,VIP!$A$2:$O8905,8,FALSE)</f>
        <v>Si</v>
      </c>
      <c r="J30" s="120" t="str">
        <f>VLOOKUP(E30,VIP!$A$2:$O8855,8,FALSE)</f>
        <v>Si</v>
      </c>
      <c r="K30" s="120" t="str">
        <f>VLOOKUP(E30,VIP!$A$2:$O12429,6,0)</f>
        <v>NO</v>
      </c>
      <c r="L30" s="121" t="s">
        <v>2516</v>
      </c>
      <c r="M30" s="173" t="s">
        <v>2502</v>
      </c>
      <c r="N30" s="119" t="s">
        <v>2473</v>
      </c>
      <c r="O30" s="120" t="s">
        <v>2514</v>
      </c>
      <c r="P30" s="118"/>
      <c r="Q30" s="172">
        <v>44277.442511574074</v>
      </c>
    </row>
    <row r="31" spans="1:17" ht="18" x14ac:dyDescent="0.25">
      <c r="A31" s="120" t="str">
        <f>VLOOKUP(E31,'LISTADO ATM'!$A$2:$C$901,3,0)</f>
        <v>SUR</v>
      </c>
      <c r="B31" s="111">
        <v>335828425</v>
      </c>
      <c r="C31" s="128">
        <v>44275.950798611113</v>
      </c>
      <c r="D31" s="120" t="s">
        <v>2189</v>
      </c>
      <c r="E31" s="110">
        <v>871</v>
      </c>
      <c r="F31" s="120" t="str">
        <f>VLOOKUP(E31,VIP!$A$2:$O12032,2,0)</f>
        <v>DRBR871</v>
      </c>
      <c r="G31" s="120" t="str">
        <f>VLOOKUP(E31,'LISTADO ATM'!$A$2:$B$900,2,0)</f>
        <v>ATM Plaza Cultural San Juan</v>
      </c>
      <c r="H31" s="120" t="str">
        <f>VLOOKUP(E31,VIP!$A$2:$O16953,7,FALSE)</f>
        <v>N/A</v>
      </c>
      <c r="I31" s="120" t="str">
        <f>VLOOKUP(E31,VIP!$A$2:$O8918,8,FALSE)</f>
        <v>N/A</v>
      </c>
      <c r="J31" s="120" t="str">
        <f>VLOOKUP(E31,VIP!$A$2:$O8868,8,FALSE)</f>
        <v>N/A</v>
      </c>
      <c r="K31" s="120" t="str">
        <f>VLOOKUP(E31,VIP!$A$2:$O12442,6,0)</f>
        <v>N/A</v>
      </c>
      <c r="L31" s="121" t="s">
        <v>2254</v>
      </c>
      <c r="M31" s="173" t="s">
        <v>2502</v>
      </c>
      <c r="N31" s="119" t="s">
        <v>2473</v>
      </c>
      <c r="O31" s="120" t="s">
        <v>2475</v>
      </c>
      <c r="P31" s="118"/>
      <c r="Q31" s="172">
        <v>44277.609178240738</v>
      </c>
    </row>
    <row r="32" spans="1:17" ht="18" x14ac:dyDescent="0.25">
      <c r="A32" s="120" t="str">
        <f>VLOOKUP(E32,'LISTADO ATM'!$A$2:$C$901,3,0)</f>
        <v>DISTRITO NACIONAL</v>
      </c>
      <c r="B32" s="111">
        <v>335828432</v>
      </c>
      <c r="C32" s="128">
        <v>44276.035960648151</v>
      </c>
      <c r="D32" s="120" t="s">
        <v>2496</v>
      </c>
      <c r="E32" s="110">
        <v>390</v>
      </c>
      <c r="F32" s="120" t="str">
        <f>VLOOKUP(E32,VIP!$A$2:$O12041,2,0)</f>
        <v>DRBR390</v>
      </c>
      <c r="G32" s="120" t="str">
        <f>VLOOKUP(E32,'LISTADO ATM'!$A$2:$B$900,2,0)</f>
        <v xml:space="preserve">ATM Oficina Boca Chica II </v>
      </c>
      <c r="H32" s="120" t="str">
        <f>VLOOKUP(E32,VIP!$A$2:$O16962,7,FALSE)</f>
        <v>Si</v>
      </c>
      <c r="I32" s="120" t="str">
        <f>VLOOKUP(E32,VIP!$A$2:$O8927,8,FALSE)</f>
        <v>Si</v>
      </c>
      <c r="J32" s="120" t="str">
        <f>VLOOKUP(E32,VIP!$A$2:$O8877,8,FALSE)</f>
        <v>Si</v>
      </c>
      <c r="K32" s="120" t="str">
        <f>VLOOKUP(E32,VIP!$A$2:$O12451,6,0)</f>
        <v>NO</v>
      </c>
      <c r="L32" s="121" t="s">
        <v>2428</v>
      </c>
      <c r="M32" s="173" t="s">
        <v>2502</v>
      </c>
      <c r="N32" s="119" t="s">
        <v>2473</v>
      </c>
      <c r="O32" s="120" t="s">
        <v>2513</v>
      </c>
      <c r="P32" s="118"/>
      <c r="Q32" s="172">
        <v>44277.442511574074</v>
      </c>
    </row>
    <row r="33" spans="1:17" ht="18" x14ac:dyDescent="0.25">
      <c r="A33" s="120" t="str">
        <f>VLOOKUP(E33,'LISTADO ATM'!$A$2:$C$901,3,0)</f>
        <v>SUR</v>
      </c>
      <c r="B33" s="111">
        <v>335828434</v>
      </c>
      <c r="C33" s="128">
        <v>44276.049293981479</v>
      </c>
      <c r="D33" s="120" t="s">
        <v>2496</v>
      </c>
      <c r="E33" s="110">
        <v>825</v>
      </c>
      <c r="F33" s="120" t="str">
        <f>VLOOKUP(E33,VIP!$A$2:$O12040,2,0)</f>
        <v>DRBR825</v>
      </c>
      <c r="G33" s="120" t="str">
        <f>VLOOKUP(E33,'LISTADO ATM'!$A$2:$B$900,2,0)</f>
        <v xml:space="preserve">ATM Estacion Eco Cibeles (Las Matas de Farfán) </v>
      </c>
      <c r="H33" s="120" t="str">
        <f>VLOOKUP(E33,VIP!$A$2:$O16961,7,FALSE)</f>
        <v>Si</v>
      </c>
      <c r="I33" s="120" t="str">
        <f>VLOOKUP(E33,VIP!$A$2:$O8926,8,FALSE)</f>
        <v>Si</v>
      </c>
      <c r="J33" s="120" t="str">
        <f>VLOOKUP(E33,VIP!$A$2:$O8876,8,FALSE)</f>
        <v>Si</v>
      </c>
      <c r="K33" s="120" t="str">
        <f>VLOOKUP(E33,VIP!$A$2:$O12450,6,0)</f>
        <v>NO</v>
      </c>
      <c r="L33" s="121" t="s">
        <v>2459</v>
      </c>
      <c r="M33" s="173" t="s">
        <v>2502</v>
      </c>
      <c r="N33" s="119" t="s">
        <v>2473</v>
      </c>
      <c r="O33" s="120" t="s">
        <v>2513</v>
      </c>
      <c r="P33" s="118"/>
      <c r="Q33" s="172">
        <v>44277.609178240738</v>
      </c>
    </row>
    <row r="34" spans="1:17" ht="18" x14ac:dyDescent="0.25">
      <c r="A34" s="120" t="str">
        <f>VLOOKUP(E34,'LISTADO ATM'!$A$2:$C$901,3,0)</f>
        <v>ESTE</v>
      </c>
      <c r="B34" s="111">
        <v>335828436</v>
      </c>
      <c r="C34" s="128">
        <v>44276.067233796297</v>
      </c>
      <c r="D34" s="120" t="s">
        <v>2469</v>
      </c>
      <c r="E34" s="110">
        <v>1</v>
      </c>
      <c r="F34" s="120" t="str">
        <f>VLOOKUP(E34,VIP!$A$2:$O12038,2,0)</f>
        <v>DRBR001</v>
      </c>
      <c r="G34" s="120" t="str">
        <f>VLOOKUP(E34,'LISTADO ATM'!$A$2:$B$900,2,0)</f>
        <v>ATM S/M San Rafael del Yuma</v>
      </c>
      <c r="H34" s="120" t="str">
        <f>VLOOKUP(E34,VIP!$A$2:$O16959,7,FALSE)</f>
        <v>Si</v>
      </c>
      <c r="I34" s="120" t="str">
        <f>VLOOKUP(E34,VIP!$A$2:$O8924,8,FALSE)</f>
        <v>Si</v>
      </c>
      <c r="J34" s="120" t="str">
        <f>VLOOKUP(E34,VIP!$A$2:$O8874,8,FALSE)</f>
        <v>Si</v>
      </c>
      <c r="K34" s="120" t="str">
        <f>VLOOKUP(E34,VIP!$A$2:$O12448,6,0)</f>
        <v>NO</v>
      </c>
      <c r="L34" s="121" t="s">
        <v>2428</v>
      </c>
      <c r="M34" s="173" t="s">
        <v>2502</v>
      </c>
      <c r="N34" s="119" t="s">
        <v>2473</v>
      </c>
      <c r="O34" s="120" t="s">
        <v>2474</v>
      </c>
      <c r="P34" s="118"/>
      <c r="Q34" s="172">
        <v>44277.609178240738</v>
      </c>
    </row>
    <row r="35" spans="1:17" ht="18" x14ac:dyDescent="0.25">
      <c r="A35" s="120" t="str">
        <f>VLOOKUP(E35,'LISTADO ATM'!$A$2:$C$901,3,0)</f>
        <v>DISTRITO NACIONAL</v>
      </c>
      <c r="B35" s="111">
        <v>335828437</v>
      </c>
      <c r="C35" s="128">
        <v>44276.090543981481</v>
      </c>
      <c r="D35" s="120" t="s">
        <v>2496</v>
      </c>
      <c r="E35" s="110">
        <v>883</v>
      </c>
      <c r="F35" s="120" t="str">
        <f>VLOOKUP(E35,VIP!$A$2:$O12037,2,0)</f>
        <v>DRBR883</v>
      </c>
      <c r="G35" s="120" t="str">
        <f>VLOOKUP(E35,'LISTADO ATM'!$A$2:$B$900,2,0)</f>
        <v xml:space="preserve">ATM Oficina Filadelfia Plaza </v>
      </c>
      <c r="H35" s="120" t="str">
        <f>VLOOKUP(E35,VIP!$A$2:$O16958,7,FALSE)</f>
        <v>Si</v>
      </c>
      <c r="I35" s="120" t="str">
        <f>VLOOKUP(E35,VIP!$A$2:$O8923,8,FALSE)</f>
        <v>Si</v>
      </c>
      <c r="J35" s="120" t="str">
        <f>VLOOKUP(E35,VIP!$A$2:$O8873,8,FALSE)</f>
        <v>Si</v>
      </c>
      <c r="K35" s="120" t="str">
        <f>VLOOKUP(E35,VIP!$A$2:$O12447,6,0)</f>
        <v>NO</v>
      </c>
      <c r="L35" s="121" t="s">
        <v>2428</v>
      </c>
      <c r="M35" s="173" t="s">
        <v>2502</v>
      </c>
      <c r="N35" s="119" t="s">
        <v>2473</v>
      </c>
      <c r="O35" s="120" t="s">
        <v>2513</v>
      </c>
      <c r="P35" s="118"/>
      <c r="Q35" s="172">
        <v>44277.609178240738</v>
      </c>
    </row>
    <row r="36" spans="1:17" ht="18" x14ac:dyDescent="0.25">
      <c r="A36" s="120" t="str">
        <f>VLOOKUP(E36,'LISTADO ATM'!$A$2:$C$901,3,0)</f>
        <v>DISTRITO NACIONAL</v>
      </c>
      <c r="B36" s="111">
        <v>335828438</v>
      </c>
      <c r="C36" s="128">
        <v>44276.099618055552</v>
      </c>
      <c r="D36" s="120" t="s">
        <v>2496</v>
      </c>
      <c r="E36" s="110">
        <v>911</v>
      </c>
      <c r="F36" s="120" t="str">
        <f>VLOOKUP(E36,VIP!$A$2:$O12036,2,0)</f>
        <v>DRBR911</v>
      </c>
      <c r="G36" s="120" t="str">
        <f>VLOOKUP(E36,'LISTADO ATM'!$A$2:$B$900,2,0)</f>
        <v xml:space="preserve">ATM Oficina Venezuela II </v>
      </c>
      <c r="H36" s="120" t="str">
        <f>VLOOKUP(E36,VIP!$A$2:$O16957,7,FALSE)</f>
        <v>Si</v>
      </c>
      <c r="I36" s="120" t="str">
        <f>VLOOKUP(E36,VIP!$A$2:$O8922,8,FALSE)</f>
        <v>Si</v>
      </c>
      <c r="J36" s="120" t="str">
        <f>VLOOKUP(E36,VIP!$A$2:$O8872,8,FALSE)</f>
        <v>Si</v>
      </c>
      <c r="K36" s="120" t="str">
        <f>VLOOKUP(E36,VIP!$A$2:$O12446,6,0)</f>
        <v>SI</v>
      </c>
      <c r="L36" s="121" t="s">
        <v>2459</v>
      </c>
      <c r="M36" s="173" t="s">
        <v>2502</v>
      </c>
      <c r="N36" s="119" t="s">
        <v>2473</v>
      </c>
      <c r="O36" s="120" t="s">
        <v>2513</v>
      </c>
      <c r="P36" s="118"/>
      <c r="Q36" s="172">
        <v>44277.442511574074</v>
      </c>
    </row>
    <row r="37" spans="1:17" ht="18" x14ac:dyDescent="0.25">
      <c r="A37" s="120" t="str">
        <f>VLOOKUP(E37,'LISTADO ATM'!$A$2:$C$901,3,0)</f>
        <v>DISTRITO NACIONAL</v>
      </c>
      <c r="B37" s="111">
        <v>335828442</v>
      </c>
      <c r="C37" s="128">
        <v>44276.321666666663</v>
      </c>
      <c r="D37" s="120" t="s">
        <v>2189</v>
      </c>
      <c r="E37" s="110">
        <v>85</v>
      </c>
      <c r="F37" s="120" t="str">
        <f>VLOOKUP(E37,VIP!$A$2:$O12041,2,0)</f>
        <v>DRBR085</v>
      </c>
      <c r="G37" s="120" t="str">
        <f>VLOOKUP(E37,'LISTADO ATM'!$A$2:$B$900,2,0)</f>
        <v xml:space="preserve">ATM Oficina San Isidro (Fuerza Aérea) </v>
      </c>
      <c r="H37" s="120" t="str">
        <f>VLOOKUP(E37,VIP!$A$2:$O16962,7,FALSE)</f>
        <v>Si</v>
      </c>
      <c r="I37" s="120" t="str">
        <f>VLOOKUP(E37,VIP!$A$2:$O8927,8,FALSE)</f>
        <v>Si</v>
      </c>
      <c r="J37" s="120" t="str">
        <f>VLOOKUP(E37,VIP!$A$2:$O8877,8,FALSE)</f>
        <v>Si</v>
      </c>
      <c r="K37" s="120" t="str">
        <f>VLOOKUP(E37,VIP!$A$2:$O12451,6,0)</f>
        <v>NO</v>
      </c>
      <c r="L37" s="121" t="s">
        <v>2459</v>
      </c>
      <c r="M37" s="173" t="s">
        <v>2502</v>
      </c>
      <c r="N37" s="119" t="s">
        <v>2473</v>
      </c>
      <c r="O37" s="120" t="s">
        <v>2497</v>
      </c>
      <c r="P37" s="118"/>
      <c r="Q37" s="172">
        <v>44277.442511574074</v>
      </c>
    </row>
    <row r="38" spans="1:17" ht="18" x14ac:dyDescent="0.25">
      <c r="A38" s="120" t="str">
        <f>VLOOKUP(E38,'LISTADO ATM'!$A$2:$C$901,3,0)</f>
        <v>NORTE</v>
      </c>
      <c r="B38" s="111">
        <v>335828443</v>
      </c>
      <c r="C38" s="128">
        <v>44276.325891203705</v>
      </c>
      <c r="D38" s="120" t="s">
        <v>2189</v>
      </c>
      <c r="E38" s="110">
        <v>595</v>
      </c>
      <c r="F38" s="120" t="str">
        <f>VLOOKUP(E38,VIP!$A$2:$O12040,2,0)</f>
        <v>DRBR595</v>
      </c>
      <c r="G38" s="120" t="str">
        <f>VLOOKUP(E38,'LISTADO ATM'!$A$2:$B$900,2,0)</f>
        <v xml:space="preserve">ATM S/M Central I (Santiago) </v>
      </c>
      <c r="H38" s="120" t="str">
        <f>VLOOKUP(E38,VIP!$A$2:$O16961,7,FALSE)</f>
        <v>Si</v>
      </c>
      <c r="I38" s="120" t="str">
        <f>VLOOKUP(E38,VIP!$A$2:$O8926,8,FALSE)</f>
        <v>Si</v>
      </c>
      <c r="J38" s="120" t="str">
        <f>VLOOKUP(E38,VIP!$A$2:$O8876,8,FALSE)</f>
        <v>Si</v>
      </c>
      <c r="K38" s="120" t="str">
        <f>VLOOKUP(E38,VIP!$A$2:$O12450,6,0)</f>
        <v>NO</v>
      </c>
      <c r="L38" s="121" t="s">
        <v>2459</v>
      </c>
      <c r="M38" s="173" t="s">
        <v>2502</v>
      </c>
      <c r="N38" s="119" t="s">
        <v>2473</v>
      </c>
      <c r="O38" s="120" t="s">
        <v>2497</v>
      </c>
      <c r="P38" s="118"/>
      <c r="Q38" s="172">
        <v>44277.40084490741</v>
      </c>
    </row>
    <row r="39" spans="1:17" ht="18" x14ac:dyDescent="0.25">
      <c r="A39" s="120" t="str">
        <f>VLOOKUP(E39,'LISTADO ATM'!$A$2:$C$901,3,0)</f>
        <v>NORTE</v>
      </c>
      <c r="B39" s="111">
        <v>335828444</v>
      </c>
      <c r="C39" s="128">
        <v>44276.341863425929</v>
      </c>
      <c r="D39" s="120" t="s">
        <v>2190</v>
      </c>
      <c r="E39" s="110">
        <v>501</v>
      </c>
      <c r="F39" s="120" t="str">
        <f>VLOOKUP(E39,VIP!$A$2:$O12039,2,0)</f>
        <v>DRBR501</v>
      </c>
      <c r="G39" s="120" t="str">
        <f>VLOOKUP(E39,'LISTADO ATM'!$A$2:$B$900,2,0)</f>
        <v xml:space="preserve">ATM UNP La Canela </v>
      </c>
      <c r="H39" s="120" t="str">
        <f>VLOOKUP(E39,VIP!$A$2:$O16960,7,FALSE)</f>
        <v>Si</v>
      </c>
      <c r="I39" s="120" t="str">
        <f>VLOOKUP(E39,VIP!$A$2:$O8925,8,FALSE)</f>
        <v>Si</v>
      </c>
      <c r="J39" s="120" t="str">
        <f>VLOOKUP(E39,VIP!$A$2:$O8875,8,FALSE)</f>
        <v>Si</v>
      </c>
      <c r="K39" s="120" t="str">
        <f>VLOOKUP(E39,VIP!$A$2:$O12449,6,0)</f>
        <v>NO</v>
      </c>
      <c r="L39" s="121" t="s">
        <v>2254</v>
      </c>
      <c r="M39" s="173" t="s">
        <v>2502</v>
      </c>
      <c r="N39" s="119" t="s">
        <v>2473</v>
      </c>
      <c r="O39" s="120" t="s">
        <v>2500</v>
      </c>
      <c r="P39" s="118"/>
      <c r="Q39" s="172">
        <v>44277.442511574074</v>
      </c>
    </row>
    <row r="40" spans="1:17" ht="18" x14ac:dyDescent="0.25">
      <c r="A40" s="120" t="str">
        <f>VLOOKUP(E40,'LISTADO ATM'!$A$2:$C$901,3,0)</f>
        <v>SUR</v>
      </c>
      <c r="B40" s="111">
        <v>335828447</v>
      </c>
      <c r="C40" s="128">
        <v>44276.389178240737</v>
      </c>
      <c r="D40" s="120" t="s">
        <v>2189</v>
      </c>
      <c r="E40" s="110">
        <v>84</v>
      </c>
      <c r="F40" s="120" t="str">
        <f>VLOOKUP(E40,VIP!$A$2:$O12037,2,0)</f>
        <v>DRBR084</v>
      </c>
      <c r="G40" s="120" t="str">
        <f>VLOOKUP(E40,'LISTADO ATM'!$A$2:$B$900,2,0)</f>
        <v xml:space="preserve">ATM Oficina Multicentro Sirena San Cristóbal </v>
      </c>
      <c r="H40" s="120" t="str">
        <f>VLOOKUP(E40,VIP!$A$2:$O16958,7,FALSE)</f>
        <v>Si</v>
      </c>
      <c r="I40" s="120" t="str">
        <f>VLOOKUP(E40,VIP!$A$2:$O8923,8,FALSE)</f>
        <v>Si</v>
      </c>
      <c r="J40" s="120" t="str">
        <f>VLOOKUP(E40,VIP!$A$2:$O8873,8,FALSE)</f>
        <v>Si</v>
      </c>
      <c r="K40" s="120" t="str">
        <f>VLOOKUP(E40,VIP!$A$2:$O12447,6,0)</f>
        <v>SI</v>
      </c>
      <c r="L40" s="121" t="s">
        <v>2489</v>
      </c>
      <c r="M40" s="173" t="s">
        <v>2502</v>
      </c>
      <c r="N40" s="119" t="s">
        <v>2473</v>
      </c>
      <c r="O40" s="120" t="s">
        <v>2475</v>
      </c>
      <c r="P40" s="118"/>
      <c r="Q40" s="172">
        <v>44277.609178240738</v>
      </c>
    </row>
    <row r="41" spans="1:17" ht="18" x14ac:dyDescent="0.25">
      <c r="A41" s="120" t="str">
        <f>VLOOKUP(E41,'LISTADO ATM'!$A$2:$C$901,3,0)</f>
        <v>NORTE</v>
      </c>
      <c r="B41" s="111">
        <v>335828448</v>
      </c>
      <c r="C41" s="128">
        <v>44276.400173611109</v>
      </c>
      <c r="D41" s="120" t="s">
        <v>2190</v>
      </c>
      <c r="E41" s="110">
        <v>304</v>
      </c>
      <c r="F41" s="120" t="str">
        <f>VLOOKUP(E41,VIP!$A$2:$O12036,2,0)</f>
        <v>DRBR304</v>
      </c>
      <c r="G41" s="120" t="str">
        <f>VLOOKUP(E41,'LISTADO ATM'!$A$2:$B$900,2,0)</f>
        <v xml:space="preserve">ATM Multicentro La Sirena Estrella Sadhala </v>
      </c>
      <c r="H41" s="120" t="str">
        <f>VLOOKUP(E41,VIP!$A$2:$O16957,7,FALSE)</f>
        <v>Si</v>
      </c>
      <c r="I41" s="120" t="str">
        <f>VLOOKUP(E41,VIP!$A$2:$O8922,8,FALSE)</f>
        <v>Si</v>
      </c>
      <c r="J41" s="120" t="str">
        <f>VLOOKUP(E41,VIP!$A$2:$O8872,8,FALSE)</f>
        <v>Si</v>
      </c>
      <c r="K41" s="120" t="str">
        <f>VLOOKUP(E41,VIP!$A$2:$O12446,6,0)</f>
        <v>NO</v>
      </c>
      <c r="L41" s="121" t="s">
        <v>2489</v>
      </c>
      <c r="M41" s="173" t="s">
        <v>2502</v>
      </c>
      <c r="N41" s="119" t="s">
        <v>2473</v>
      </c>
      <c r="O41" s="120" t="s">
        <v>2500</v>
      </c>
      <c r="P41" s="118"/>
      <c r="Q41" s="172">
        <v>44277.442511574074</v>
      </c>
    </row>
    <row r="42" spans="1:17" ht="18" x14ac:dyDescent="0.25">
      <c r="A42" s="120" t="str">
        <f>VLOOKUP(E42,'LISTADO ATM'!$A$2:$C$901,3,0)</f>
        <v>DISTRITO NACIONAL</v>
      </c>
      <c r="B42" s="111">
        <v>335828450</v>
      </c>
      <c r="C42" s="128">
        <v>44276.408310185187</v>
      </c>
      <c r="D42" s="120" t="s">
        <v>2189</v>
      </c>
      <c r="E42" s="110">
        <v>422</v>
      </c>
      <c r="F42" s="120" t="str">
        <f>VLOOKUP(E42,VIP!$A$2:$O12035,2,0)</f>
        <v>DRBR422</v>
      </c>
      <c r="G42" s="120" t="str">
        <f>VLOOKUP(E42,'LISTADO ATM'!$A$2:$B$900,2,0)</f>
        <v xml:space="preserve">ATM Olé Manoguayabo </v>
      </c>
      <c r="H42" s="120" t="str">
        <f>VLOOKUP(E42,VIP!$A$2:$O16956,7,FALSE)</f>
        <v>Si</v>
      </c>
      <c r="I42" s="120" t="str">
        <f>VLOOKUP(E42,VIP!$A$2:$O8921,8,FALSE)</f>
        <v>Si</v>
      </c>
      <c r="J42" s="120" t="str">
        <f>VLOOKUP(E42,VIP!$A$2:$O8871,8,FALSE)</f>
        <v>Si</v>
      </c>
      <c r="K42" s="120" t="str">
        <f>VLOOKUP(E42,VIP!$A$2:$O12445,6,0)</f>
        <v>NO</v>
      </c>
      <c r="L42" s="121" t="s">
        <v>2489</v>
      </c>
      <c r="M42" s="173" t="s">
        <v>2502</v>
      </c>
      <c r="N42" s="119" t="s">
        <v>2473</v>
      </c>
      <c r="O42" s="120" t="s">
        <v>2475</v>
      </c>
      <c r="P42" s="118"/>
      <c r="Q42" s="172">
        <v>44277.442511574074</v>
      </c>
    </row>
    <row r="43" spans="1:17" ht="18" x14ac:dyDescent="0.25">
      <c r="A43" s="120" t="str">
        <f>VLOOKUP(E43,'LISTADO ATM'!$A$2:$C$901,3,0)</f>
        <v>NORTE</v>
      </c>
      <c r="B43" s="111">
        <v>335828457</v>
      </c>
      <c r="C43" s="128">
        <v>44276.463090277779</v>
      </c>
      <c r="D43" s="120" t="s">
        <v>2496</v>
      </c>
      <c r="E43" s="110">
        <v>645</v>
      </c>
      <c r="F43" s="120" t="str">
        <f>VLOOKUP(E43,VIP!$A$2:$O12046,2,0)</f>
        <v>DRBR329</v>
      </c>
      <c r="G43" s="120" t="str">
        <f>VLOOKUP(E43,'LISTADO ATM'!$A$2:$B$900,2,0)</f>
        <v xml:space="preserve">ATM UNP Cabrera </v>
      </c>
      <c r="H43" s="120" t="str">
        <f>VLOOKUP(E43,VIP!$A$2:$O16967,7,FALSE)</f>
        <v>Si</v>
      </c>
      <c r="I43" s="120" t="str">
        <f>VLOOKUP(E43,VIP!$A$2:$O8932,8,FALSE)</f>
        <v>Si</v>
      </c>
      <c r="J43" s="120" t="str">
        <f>VLOOKUP(E43,VIP!$A$2:$O8882,8,FALSE)</f>
        <v>Si</v>
      </c>
      <c r="K43" s="120" t="str">
        <f>VLOOKUP(E43,VIP!$A$2:$O12456,6,0)</f>
        <v>NO</v>
      </c>
      <c r="L43" s="121" t="s">
        <v>2428</v>
      </c>
      <c r="M43" s="173" t="s">
        <v>2502</v>
      </c>
      <c r="N43" s="119" t="s">
        <v>2473</v>
      </c>
      <c r="O43" s="120" t="s">
        <v>2497</v>
      </c>
      <c r="P43" s="118"/>
      <c r="Q43" s="172">
        <v>44277.609178240738</v>
      </c>
    </row>
    <row r="44" spans="1:17" ht="18" x14ac:dyDescent="0.25">
      <c r="A44" s="120" t="str">
        <f>VLOOKUP(E44,'LISTADO ATM'!$A$2:$C$901,3,0)</f>
        <v>SUR</v>
      </c>
      <c r="B44" s="111">
        <v>335828458</v>
      </c>
      <c r="C44" s="128">
        <v>44276.478784722225</v>
      </c>
      <c r="D44" s="120" t="s">
        <v>2189</v>
      </c>
      <c r="E44" s="110">
        <v>968</v>
      </c>
      <c r="F44" s="120" t="str">
        <f>VLOOKUP(E44,VIP!$A$2:$O12045,2,0)</f>
        <v>DRBR24I</v>
      </c>
      <c r="G44" s="120" t="str">
        <f>VLOOKUP(E44,'LISTADO ATM'!$A$2:$B$900,2,0)</f>
        <v xml:space="preserve">ATM UNP Mercado Baní </v>
      </c>
      <c r="H44" s="120" t="str">
        <f>VLOOKUP(E44,VIP!$A$2:$O16966,7,FALSE)</f>
        <v>Si</v>
      </c>
      <c r="I44" s="120" t="str">
        <f>VLOOKUP(E44,VIP!$A$2:$O8931,8,FALSE)</f>
        <v>Si</v>
      </c>
      <c r="J44" s="120" t="str">
        <f>VLOOKUP(E44,VIP!$A$2:$O8881,8,FALSE)</f>
        <v>Si</v>
      </c>
      <c r="K44" s="120" t="str">
        <f>VLOOKUP(E44,VIP!$A$2:$O12455,6,0)</f>
        <v>SI</v>
      </c>
      <c r="L44" s="121" t="s">
        <v>2228</v>
      </c>
      <c r="M44" s="173" t="s">
        <v>2502</v>
      </c>
      <c r="N44" s="119" t="s">
        <v>2473</v>
      </c>
      <c r="O44" s="120" t="s">
        <v>2475</v>
      </c>
      <c r="P44" s="118"/>
      <c r="Q44" s="172">
        <v>44277.40084490741</v>
      </c>
    </row>
    <row r="45" spans="1:17" ht="18" x14ac:dyDescent="0.25">
      <c r="A45" s="120" t="str">
        <f>VLOOKUP(E45,'LISTADO ATM'!$A$2:$C$901,3,0)</f>
        <v>DISTRITO NACIONAL</v>
      </c>
      <c r="B45" s="111">
        <v>335828459</v>
      </c>
      <c r="C45" s="128">
        <v>44276.492824074077</v>
      </c>
      <c r="D45" s="120" t="s">
        <v>2189</v>
      </c>
      <c r="E45" s="110">
        <v>391</v>
      </c>
      <c r="F45" s="120" t="str">
        <f>VLOOKUP(E45,VIP!$A$2:$O12044,2,0)</f>
        <v>DRBR391</v>
      </c>
      <c r="G45" s="120" t="str">
        <f>VLOOKUP(E45,'LISTADO ATM'!$A$2:$B$900,2,0)</f>
        <v xml:space="preserve">ATM S/M Jumbo Luperón </v>
      </c>
      <c r="H45" s="120" t="str">
        <f>VLOOKUP(E45,VIP!$A$2:$O16965,7,FALSE)</f>
        <v>Si</v>
      </c>
      <c r="I45" s="120" t="str">
        <f>VLOOKUP(E45,VIP!$A$2:$O8930,8,FALSE)</f>
        <v>Si</v>
      </c>
      <c r="J45" s="120" t="str">
        <f>VLOOKUP(E45,VIP!$A$2:$O8880,8,FALSE)</f>
        <v>Si</v>
      </c>
      <c r="K45" s="120" t="str">
        <f>VLOOKUP(E45,VIP!$A$2:$O12454,6,0)</f>
        <v>NO</v>
      </c>
      <c r="L45" s="121" t="s">
        <v>2228</v>
      </c>
      <c r="M45" s="173" t="s">
        <v>2502</v>
      </c>
      <c r="N45" s="119" t="s">
        <v>2473</v>
      </c>
      <c r="O45" s="120" t="s">
        <v>2475</v>
      </c>
      <c r="P45" s="118"/>
      <c r="Q45" s="172">
        <v>44277.609178240738</v>
      </c>
    </row>
    <row r="46" spans="1:17" ht="18" x14ac:dyDescent="0.25">
      <c r="A46" s="120" t="str">
        <f>VLOOKUP(E46,'LISTADO ATM'!$A$2:$C$901,3,0)</f>
        <v>DISTRITO NACIONAL</v>
      </c>
      <c r="B46" s="111">
        <v>335828460</v>
      </c>
      <c r="C46" s="128">
        <v>44276.493657407409</v>
      </c>
      <c r="D46" s="120" t="s">
        <v>2189</v>
      </c>
      <c r="E46" s="110">
        <v>34</v>
      </c>
      <c r="F46" s="120" t="str">
        <f>VLOOKUP(E46,VIP!$A$2:$O12043,2,0)</f>
        <v>DRBR034</v>
      </c>
      <c r="G46" s="120" t="str">
        <f>VLOOKUP(E46,'LISTADO ATM'!$A$2:$B$900,2,0)</f>
        <v xml:space="preserve">ATM Plaza de la Salud </v>
      </c>
      <c r="H46" s="120" t="str">
        <f>VLOOKUP(E46,VIP!$A$2:$O16964,7,FALSE)</f>
        <v>Si</v>
      </c>
      <c r="I46" s="120" t="str">
        <f>VLOOKUP(E46,VIP!$A$2:$O8929,8,FALSE)</f>
        <v>Si</v>
      </c>
      <c r="J46" s="120" t="str">
        <f>VLOOKUP(E46,VIP!$A$2:$O8879,8,FALSE)</f>
        <v>Si</v>
      </c>
      <c r="K46" s="120" t="str">
        <f>VLOOKUP(E46,VIP!$A$2:$O12453,6,0)</f>
        <v>NO</v>
      </c>
      <c r="L46" s="121" t="s">
        <v>2254</v>
      </c>
      <c r="M46" s="173" t="s">
        <v>2502</v>
      </c>
      <c r="N46" s="119" t="s">
        <v>2473</v>
      </c>
      <c r="O46" s="120" t="s">
        <v>2475</v>
      </c>
      <c r="P46" s="118"/>
      <c r="Q46" s="172">
        <v>44277.609178240738</v>
      </c>
    </row>
    <row r="47" spans="1:17" ht="18" x14ac:dyDescent="0.25">
      <c r="A47" s="120" t="str">
        <f>VLOOKUP(E47,'LISTADO ATM'!$A$2:$C$901,3,0)</f>
        <v>DISTRITO NACIONAL</v>
      </c>
      <c r="B47" s="111">
        <v>335828462</v>
      </c>
      <c r="C47" s="128">
        <v>44276.496354166666</v>
      </c>
      <c r="D47" s="120" t="s">
        <v>2189</v>
      </c>
      <c r="E47" s="110">
        <v>562</v>
      </c>
      <c r="F47" s="120" t="str">
        <f>VLOOKUP(E47,VIP!$A$2:$O12041,2,0)</f>
        <v>DRBR226</v>
      </c>
      <c r="G47" s="120" t="str">
        <f>VLOOKUP(E47,'LISTADO ATM'!$A$2:$B$900,2,0)</f>
        <v xml:space="preserve">ATM S/M Jumbo Carretera Mella </v>
      </c>
      <c r="H47" s="120" t="str">
        <f>VLOOKUP(E47,VIP!$A$2:$O16962,7,FALSE)</f>
        <v>Si</v>
      </c>
      <c r="I47" s="120" t="str">
        <f>VLOOKUP(E47,VIP!$A$2:$O8927,8,FALSE)</f>
        <v>Si</v>
      </c>
      <c r="J47" s="120" t="str">
        <f>VLOOKUP(E47,VIP!$A$2:$O8877,8,FALSE)</f>
        <v>Si</v>
      </c>
      <c r="K47" s="120" t="str">
        <f>VLOOKUP(E47,VIP!$A$2:$O12451,6,0)</f>
        <v>SI</v>
      </c>
      <c r="L47" s="121" t="s">
        <v>2428</v>
      </c>
      <c r="M47" s="173" t="s">
        <v>2502</v>
      </c>
      <c r="N47" s="119" t="s">
        <v>2473</v>
      </c>
      <c r="O47" s="120" t="s">
        <v>2475</v>
      </c>
      <c r="P47" s="118"/>
      <c r="Q47" s="172">
        <v>44277.609178240738</v>
      </c>
    </row>
    <row r="48" spans="1:17" ht="18" x14ac:dyDescent="0.25">
      <c r="A48" s="120" t="str">
        <f>VLOOKUP(E48,'LISTADO ATM'!$A$2:$C$901,3,0)</f>
        <v>DISTRITO NACIONAL</v>
      </c>
      <c r="B48" s="111">
        <v>335828466</v>
      </c>
      <c r="C48" s="128">
        <v>44276.507291666669</v>
      </c>
      <c r="D48" s="120" t="s">
        <v>2469</v>
      </c>
      <c r="E48" s="110">
        <v>896</v>
      </c>
      <c r="F48" s="120" t="str">
        <f>VLOOKUP(E48,VIP!$A$2:$O12040,2,0)</f>
        <v>DRBR896</v>
      </c>
      <c r="G48" s="120" t="str">
        <f>VLOOKUP(E48,'LISTADO ATM'!$A$2:$B$900,2,0)</f>
        <v xml:space="preserve">ATM Campamento Militar 16 de Agosto I </v>
      </c>
      <c r="H48" s="120" t="str">
        <f>VLOOKUP(E48,VIP!$A$2:$O16961,7,FALSE)</f>
        <v>Si</v>
      </c>
      <c r="I48" s="120" t="str">
        <f>VLOOKUP(E48,VIP!$A$2:$O8926,8,FALSE)</f>
        <v>Si</v>
      </c>
      <c r="J48" s="120" t="str">
        <f>VLOOKUP(E48,VIP!$A$2:$O8876,8,FALSE)</f>
        <v>Si</v>
      </c>
      <c r="K48" s="120" t="str">
        <f>VLOOKUP(E48,VIP!$A$2:$O12450,6,0)</f>
        <v>NO</v>
      </c>
      <c r="L48" s="121" t="s">
        <v>2428</v>
      </c>
      <c r="M48" s="173" t="s">
        <v>2502</v>
      </c>
      <c r="N48" s="119" t="s">
        <v>2473</v>
      </c>
      <c r="O48" s="120" t="s">
        <v>2474</v>
      </c>
      <c r="P48" s="118"/>
      <c r="Q48" s="172">
        <v>44277.609178240738</v>
      </c>
    </row>
    <row r="49" spans="1:17" ht="18" x14ac:dyDescent="0.25">
      <c r="A49" s="120" t="str">
        <f>VLOOKUP(E49,'LISTADO ATM'!$A$2:$C$901,3,0)</f>
        <v>DISTRITO NACIONAL</v>
      </c>
      <c r="B49" s="111">
        <v>335828472</v>
      </c>
      <c r="C49" s="128">
        <v>44276.536921296298</v>
      </c>
      <c r="D49" s="120" t="s">
        <v>2469</v>
      </c>
      <c r="E49" s="110">
        <v>697</v>
      </c>
      <c r="F49" s="120" t="str">
        <f>VLOOKUP(E49,VIP!$A$2:$O12038,2,0)</f>
        <v>DRBR697</v>
      </c>
      <c r="G49" s="120" t="str">
        <f>VLOOKUP(E49,'LISTADO ATM'!$A$2:$B$900,2,0)</f>
        <v>ATM Hipermercado Olé Ciudad Juan Bosch</v>
      </c>
      <c r="H49" s="120" t="str">
        <f>VLOOKUP(E49,VIP!$A$2:$O16959,7,FALSE)</f>
        <v>Si</v>
      </c>
      <c r="I49" s="120" t="str">
        <f>VLOOKUP(E49,VIP!$A$2:$O8924,8,FALSE)</f>
        <v>Si</v>
      </c>
      <c r="J49" s="120" t="str">
        <f>VLOOKUP(E49,VIP!$A$2:$O8874,8,FALSE)</f>
        <v>Si</v>
      </c>
      <c r="K49" s="120" t="str">
        <f>VLOOKUP(E49,VIP!$A$2:$O12448,6,0)</f>
        <v>NO</v>
      </c>
      <c r="L49" s="121" t="s">
        <v>2428</v>
      </c>
      <c r="M49" s="173" t="s">
        <v>2502</v>
      </c>
      <c r="N49" s="119" t="s">
        <v>2473</v>
      </c>
      <c r="O49" s="120" t="s">
        <v>2474</v>
      </c>
      <c r="P49" s="118"/>
      <c r="Q49" s="172">
        <v>44277.609178240738</v>
      </c>
    </row>
    <row r="50" spans="1:17" ht="18" x14ac:dyDescent="0.25">
      <c r="A50" s="120" t="str">
        <f>VLOOKUP(E50,'LISTADO ATM'!$A$2:$C$901,3,0)</f>
        <v>SUR</v>
      </c>
      <c r="B50" s="111">
        <v>335828473</v>
      </c>
      <c r="C50" s="128">
        <v>44276.563055555554</v>
      </c>
      <c r="D50" s="120" t="s">
        <v>2189</v>
      </c>
      <c r="E50" s="110">
        <v>766</v>
      </c>
      <c r="F50" s="120" t="str">
        <f>VLOOKUP(E50,VIP!$A$2:$O12037,2,0)</f>
        <v>DRBR440</v>
      </c>
      <c r="G50" s="120" t="str">
        <f>VLOOKUP(E50,'LISTADO ATM'!$A$2:$B$900,2,0)</f>
        <v xml:space="preserve">ATM Oficina Azua II </v>
      </c>
      <c r="H50" s="120" t="str">
        <f>VLOOKUP(E50,VIP!$A$2:$O16958,7,FALSE)</f>
        <v>Si</v>
      </c>
      <c r="I50" s="120" t="str">
        <f>VLOOKUP(E50,VIP!$A$2:$O8923,8,FALSE)</f>
        <v>Si</v>
      </c>
      <c r="J50" s="120" t="str">
        <f>VLOOKUP(E50,VIP!$A$2:$O8873,8,FALSE)</f>
        <v>Si</v>
      </c>
      <c r="K50" s="120" t="str">
        <f>VLOOKUP(E50,VIP!$A$2:$O12447,6,0)</f>
        <v>SI</v>
      </c>
      <c r="L50" s="121" t="s">
        <v>2228</v>
      </c>
      <c r="M50" s="173" t="s">
        <v>2502</v>
      </c>
      <c r="N50" s="119" t="s">
        <v>2473</v>
      </c>
      <c r="O50" s="120" t="s">
        <v>2475</v>
      </c>
      <c r="P50" s="118"/>
      <c r="Q50" s="172">
        <v>44277.609178240738</v>
      </c>
    </row>
    <row r="51" spans="1:17" ht="18" x14ac:dyDescent="0.25">
      <c r="A51" s="120" t="str">
        <f>VLOOKUP(E51,'LISTADO ATM'!$A$2:$C$901,3,0)</f>
        <v>ESTE</v>
      </c>
      <c r="B51" s="111">
        <v>335828474</v>
      </c>
      <c r="C51" s="128">
        <v>44276.564699074072</v>
      </c>
      <c r="D51" s="120" t="s">
        <v>2189</v>
      </c>
      <c r="E51" s="110">
        <v>822</v>
      </c>
      <c r="F51" s="120" t="str">
        <f>VLOOKUP(E51,VIP!$A$2:$O12036,2,0)</f>
        <v>DRBR822</v>
      </c>
      <c r="G51" s="120" t="str">
        <f>VLOOKUP(E51,'LISTADO ATM'!$A$2:$B$900,2,0)</f>
        <v xml:space="preserve">ATM INDUSPALMA </v>
      </c>
      <c r="H51" s="120" t="str">
        <f>VLOOKUP(E51,VIP!$A$2:$O16957,7,FALSE)</f>
        <v>Si</v>
      </c>
      <c r="I51" s="120" t="str">
        <f>VLOOKUP(E51,VIP!$A$2:$O8922,8,FALSE)</f>
        <v>Si</v>
      </c>
      <c r="J51" s="120" t="str">
        <f>VLOOKUP(E51,VIP!$A$2:$O8872,8,FALSE)</f>
        <v>Si</v>
      </c>
      <c r="K51" s="120" t="str">
        <f>VLOOKUP(E51,VIP!$A$2:$O12446,6,0)</f>
        <v>NO</v>
      </c>
      <c r="L51" s="121" t="s">
        <v>2254</v>
      </c>
      <c r="M51" s="173" t="s">
        <v>2502</v>
      </c>
      <c r="N51" s="119" t="s">
        <v>2473</v>
      </c>
      <c r="O51" s="120" t="s">
        <v>2475</v>
      </c>
      <c r="P51" s="118"/>
      <c r="Q51" s="172">
        <v>44277.442511574074</v>
      </c>
    </row>
    <row r="52" spans="1:17" ht="18" x14ac:dyDescent="0.25">
      <c r="A52" s="120" t="str">
        <f>VLOOKUP(E52,'LISTADO ATM'!$A$2:$C$901,3,0)</f>
        <v>DISTRITO NACIONAL</v>
      </c>
      <c r="B52" s="111">
        <v>335828475</v>
      </c>
      <c r="C52" s="128">
        <v>44276.566793981481</v>
      </c>
      <c r="D52" s="120" t="s">
        <v>2469</v>
      </c>
      <c r="E52" s="110">
        <v>671</v>
      </c>
      <c r="F52" s="120" t="str">
        <f>VLOOKUP(E52,VIP!$A$2:$O12035,2,0)</f>
        <v>DRBR671</v>
      </c>
      <c r="G52" s="120" t="str">
        <f>VLOOKUP(E52,'LISTADO ATM'!$A$2:$B$900,2,0)</f>
        <v>ATM Ayuntamiento Sto. Dgo. Norte</v>
      </c>
      <c r="H52" s="120" t="str">
        <f>VLOOKUP(E52,VIP!$A$2:$O16956,7,FALSE)</f>
        <v>Si</v>
      </c>
      <c r="I52" s="120" t="str">
        <f>VLOOKUP(E52,VIP!$A$2:$O8921,8,FALSE)</f>
        <v>Si</v>
      </c>
      <c r="J52" s="120" t="str">
        <f>VLOOKUP(E52,VIP!$A$2:$O8871,8,FALSE)</f>
        <v>Si</v>
      </c>
      <c r="K52" s="120" t="str">
        <f>VLOOKUP(E52,VIP!$A$2:$O12445,6,0)</f>
        <v>NO</v>
      </c>
      <c r="L52" s="121" t="s">
        <v>2459</v>
      </c>
      <c r="M52" s="173" t="s">
        <v>2502</v>
      </c>
      <c r="N52" s="119" t="s">
        <v>2473</v>
      </c>
      <c r="O52" s="120" t="s">
        <v>2474</v>
      </c>
      <c r="P52" s="118"/>
      <c r="Q52" s="172">
        <v>44277.609178240738</v>
      </c>
    </row>
    <row r="53" spans="1:17" ht="18" x14ac:dyDescent="0.25">
      <c r="A53" s="120" t="str">
        <f>VLOOKUP(E53,'LISTADO ATM'!$A$2:$C$901,3,0)</f>
        <v>DISTRITO NACIONAL</v>
      </c>
      <c r="B53" s="111">
        <v>335828477</v>
      </c>
      <c r="C53" s="128">
        <v>44276.569606481484</v>
      </c>
      <c r="D53" s="120" t="s">
        <v>2189</v>
      </c>
      <c r="E53" s="110">
        <v>435</v>
      </c>
      <c r="F53" s="120" t="str">
        <f>VLOOKUP(E53,VIP!$A$2:$O12034,2,0)</f>
        <v>DRBR435</v>
      </c>
      <c r="G53" s="120" t="str">
        <f>VLOOKUP(E53,'LISTADO ATM'!$A$2:$B$900,2,0)</f>
        <v xml:space="preserve">ATM Autobanco Torre I </v>
      </c>
      <c r="H53" s="120" t="str">
        <f>VLOOKUP(E53,VIP!$A$2:$O16955,7,FALSE)</f>
        <v>Si</v>
      </c>
      <c r="I53" s="120" t="str">
        <f>VLOOKUP(E53,VIP!$A$2:$O8920,8,FALSE)</f>
        <v>Si</v>
      </c>
      <c r="J53" s="120" t="str">
        <f>VLOOKUP(E53,VIP!$A$2:$O8870,8,FALSE)</f>
        <v>Si</v>
      </c>
      <c r="K53" s="120" t="str">
        <f>VLOOKUP(E53,VIP!$A$2:$O12444,6,0)</f>
        <v>SI</v>
      </c>
      <c r="L53" s="121" t="s">
        <v>2512</v>
      </c>
      <c r="M53" s="173" t="s">
        <v>2502</v>
      </c>
      <c r="N53" s="119" t="s">
        <v>2473</v>
      </c>
      <c r="O53" s="120" t="s">
        <v>2475</v>
      </c>
      <c r="P53" s="118"/>
      <c r="Q53" s="172">
        <v>44277.609178240738</v>
      </c>
    </row>
    <row r="54" spans="1:17" ht="18" x14ac:dyDescent="0.25">
      <c r="A54" s="120" t="str">
        <f>VLOOKUP(E54,'LISTADO ATM'!$A$2:$C$901,3,0)</f>
        <v>ESTE</v>
      </c>
      <c r="B54" s="111">
        <v>335828485</v>
      </c>
      <c r="C54" s="128">
        <v>44276.632152777776</v>
      </c>
      <c r="D54" s="120" t="s">
        <v>2469</v>
      </c>
      <c r="E54" s="110">
        <v>27</v>
      </c>
      <c r="F54" s="120" t="str">
        <f>VLOOKUP(E54,VIP!$A$2:$O12044,2,0)</f>
        <v>DRBR027</v>
      </c>
      <c r="G54" s="120" t="str">
        <f>VLOOKUP(E54,'LISTADO ATM'!$A$2:$B$900,2,0)</f>
        <v>ATM Oficina El Seibo II</v>
      </c>
      <c r="H54" s="120" t="str">
        <f>VLOOKUP(E54,VIP!$A$2:$O16965,7,FALSE)</f>
        <v>Si</v>
      </c>
      <c r="I54" s="120" t="str">
        <f>VLOOKUP(E54,VIP!$A$2:$O8930,8,FALSE)</f>
        <v>Si</v>
      </c>
      <c r="J54" s="120" t="str">
        <f>VLOOKUP(E54,VIP!$A$2:$O8880,8,FALSE)</f>
        <v>Si</v>
      </c>
      <c r="K54" s="120" t="str">
        <f>VLOOKUP(E54,VIP!$A$2:$O12454,6,0)</f>
        <v>NO</v>
      </c>
      <c r="L54" s="121" t="s">
        <v>2459</v>
      </c>
      <c r="M54" s="173" t="s">
        <v>2502</v>
      </c>
      <c r="N54" s="119" t="s">
        <v>2473</v>
      </c>
      <c r="O54" s="120" t="s">
        <v>2474</v>
      </c>
      <c r="P54" s="118"/>
      <c r="Q54" s="172">
        <v>44277.442511574074</v>
      </c>
    </row>
    <row r="55" spans="1:17" ht="18" x14ac:dyDescent="0.25">
      <c r="A55" s="120" t="str">
        <f>VLOOKUP(E55,'LISTADO ATM'!$A$2:$C$901,3,0)</f>
        <v>SUR</v>
      </c>
      <c r="B55" s="111">
        <v>335828486</v>
      </c>
      <c r="C55" s="128">
        <v>44276.634768518517</v>
      </c>
      <c r="D55" s="120" t="s">
        <v>2469</v>
      </c>
      <c r="E55" s="110">
        <v>470</v>
      </c>
      <c r="F55" s="120" t="str">
        <f>VLOOKUP(E55,VIP!$A$2:$O12043,2,0)</f>
        <v>DRBR470</v>
      </c>
      <c r="G55" s="120" t="str">
        <f>VLOOKUP(E55,'LISTADO ATM'!$A$2:$B$900,2,0)</f>
        <v xml:space="preserve">ATM Hospital Taiwán (Azua) </v>
      </c>
      <c r="H55" s="120" t="str">
        <f>VLOOKUP(E55,VIP!$A$2:$O16964,7,FALSE)</f>
        <v>Si</v>
      </c>
      <c r="I55" s="120" t="str">
        <f>VLOOKUP(E55,VIP!$A$2:$O8929,8,FALSE)</f>
        <v>Si</v>
      </c>
      <c r="J55" s="120" t="str">
        <f>VLOOKUP(E55,VIP!$A$2:$O8879,8,FALSE)</f>
        <v>Si</v>
      </c>
      <c r="K55" s="120" t="str">
        <f>VLOOKUP(E55,VIP!$A$2:$O12453,6,0)</f>
        <v>NO</v>
      </c>
      <c r="L55" s="121" t="s">
        <v>2517</v>
      </c>
      <c r="M55" s="173" t="s">
        <v>2502</v>
      </c>
      <c r="N55" s="119" t="s">
        <v>2473</v>
      </c>
      <c r="O55" s="120" t="s">
        <v>2474</v>
      </c>
      <c r="P55" s="118"/>
      <c r="Q55" s="172">
        <v>44277.609178240738</v>
      </c>
    </row>
    <row r="56" spans="1:17" ht="18" x14ac:dyDescent="0.25">
      <c r="A56" s="120" t="str">
        <f>VLOOKUP(E56,'LISTADO ATM'!$A$2:$C$901,3,0)</f>
        <v>DISTRITO NACIONAL</v>
      </c>
      <c r="B56" s="111">
        <v>335828488</v>
      </c>
      <c r="C56" s="128">
        <v>44276.640046296299</v>
      </c>
      <c r="D56" s="120" t="s">
        <v>2496</v>
      </c>
      <c r="E56" s="110">
        <v>347</v>
      </c>
      <c r="F56" s="120" t="str">
        <f>VLOOKUP(E56,VIP!$A$2:$O12041,2,0)</f>
        <v>DRBR347</v>
      </c>
      <c r="G56" s="120" t="str">
        <f>VLOOKUP(E56,'LISTADO ATM'!$A$2:$B$900,2,0)</f>
        <v>ATM Patio de Colombia</v>
      </c>
      <c r="H56" s="120" t="str">
        <f>VLOOKUP(E56,VIP!$A$2:$O16962,7,FALSE)</f>
        <v>N/A</v>
      </c>
      <c r="I56" s="120" t="str">
        <f>VLOOKUP(E56,VIP!$A$2:$O8927,8,FALSE)</f>
        <v>N/A</v>
      </c>
      <c r="J56" s="120" t="str">
        <f>VLOOKUP(E56,VIP!$A$2:$O8877,8,FALSE)</f>
        <v>N/A</v>
      </c>
      <c r="K56" s="120" t="str">
        <f>VLOOKUP(E56,VIP!$A$2:$O12451,6,0)</f>
        <v>N/A</v>
      </c>
      <c r="L56" s="121" t="s">
        <v>2428</v>
      </c>
      <c r="M56" s="173" t="s">
        <v>2502</v>
      </c>
      <c r="N56" s="119" t="s">
        <v>2473</v>
      </c>
      <c r="O56" s="120" t="s">
        <v>2497</v>
      </c>
      <c r="P56" s="118"/>
      <c r="Q56" s="172">
        <v>44277.609178240738</v>
      </c>
    </row>
    <row r="57" spans="1:17" ht="18" x14ac:dyDescent="0.25">
      <c r="A57" s="120" t="str">
        <f>VLOOKUP(E57,'LISTADO ATM'!$A$2:$C$901,3,0)</f>
        <v>DISTRITO NACIONAL</v>
      </c>
      <c r="B57" s="111">
        <v>335828489</v>
      </c>
      <c r="C57" s="128">
        <v>44276.64334490741</v>
      </c>
      <c r="D57" s="120" t="s">
        <v>2496</v>
      </c>
      <c r="E57" s="110">
        <v>722</v>
      </c>
      <c r="F57" s="120" t="str">
        <f>VLOOKUP(E57,VIP!$A$2:$O12040,2,0)</f>
        <v>DRBR393</v>
      </c>
      <c r="G57" s="120" t="str">
        <f>VLOOKUP(E57,'LISTADO ATM'!$A$2:$B$900,2,0)</f>
        <v xml:space="preserve">ATM Oficina Charles de Gaulle III </v>
      </c>
      <c r="H57" s="120" t="str">
        <f>VLOOKUP(E57,VIP!$A$2:$O16961,7,FALSE)</f>
        <v>Si</v>
      </c>
      <c r="I57" s="120" t="str">
        <f>VLOOKUP(E57,VIP!$A$2:$O8926,8,FALSE)</f>
        <v>Si</v>
      </c>
      <c r="J57" s="120" t="str">
        <f>VLOOKUP(E57,VIP!$A$2:$O8876,8,FALSE)</f>
        <v>Si</v>
      </c>
      <c r="K57" s="120" t="str">
        <f>VLOOKUP(E57,VIP!$A$2:$O12450,6,0)</f>
        <v>SI</v>
      </c>
      <c r="L57" s="121" t="s">
        <v>2518</v>
      </c>
      <c r="M57" s="173" t="s">
        <v>2502</v>
      </c>
      <c r="N57" s="119" t="s">
        <v>2473</v>
      </c>
      <c r="O57" s="120" t="s">
        <v>2497</v>
      </c>
      <c r="P57" s="118"/>
      <c r="Q57" s="172">
        <v>44277.442511574074</v>
      </c>
    </row>
    <row r="58" spans="1:17" ht="18" x14ac:dyDescent="0.25">
      <c r="A58" s="120" t="str">
        <f>VLOOKUP(E58,'LISTADO ATM'!$A$2:$C$901,3,0)</f>
        <v>NORTE</v>
      </c>
      <c r="B58" s="111">
        <v>335828492</v>
      </c>
      <c r="C58" s="128">
        <v>44276.674699074072</v>
      </c>
      <c r="D58" s="120" t="s">
        <v>2496</v>
      </c>
      <c r="E58" s="110">
        <v>119</v>
      </c>
      <c r="F58" s="120" t="str">
        <f>VLOOKUP(E58,VIP!$A$2:$O12046,2,0)</f>
        <v>DRBR119</v>
      </c>
      <c r="G58" s="120" t="str">
        <f>VLOOKUP(E58,'LISTADO ATM'!$A$2:$B$900,2,0)</f>
        <v>ATM Oficina La Barranquita</v>
      </c>
      <c r="H58" s="120" t="str">
        <f>VLOOKUP(E58,VIP!$A$2:$O16967,7,FALSE)</f>
        <v>N/A</v>
      </c>
      <c r="I58" s="120" t="str">
        <f>VLOOKUP(E58,VIP!$A$2:$O8932,8,FALSE)</f>
        <v>N/A</v>
      </c>
      <c r="J58" s="120" t="str">
        <f>VLOOKUP(E58,VIP!$A$2:$O8882,8,FALSE)</f>
        <v>N/A</v>
      </c>
      <c r="K58" s="120" t="str">
        <f>VLOOKUP(E58,VIP!$A$2:$O12456,6,0)</f>
        <v>N/A</v>
      </c>
      <c r="L58" s="121" t="s">
        <v>2428</v>
      </c>
      <c r="M58" s="173" t="s">
        <v>2502</v>
      </c>
      <c r="N58" s="119" t="s">
        <v>2473</v>
      </c>
      <c r="O58" s="120" t="s">
        <v>2497</v>
      </c>
      <c r="P58" s="118"/>
      <c r="Q58" s="172">
        <v>44277.609178240738</v>
      </c>
    </row>
    <row r="59" spans="1:17" ht="18" x14ac:dyDescent="0.25">
      <c r="A59" s="120" t="str">
        <f>VLOOKUP(E59,'LISTADO ATM'!$A$2:$C$901,3,0)</f>
        <v>NORTE</v>
      </c>
      <c r="B59" s="111">
        <v>335828494</v>
      </c>
      <c r="C59" s="128">
        <v>44276.694409722222</v>
      </c>
      <c r="D59" s="120" t="s">
        <v>2190</v>
      </c>
      <c r="E59" s="110">
        <v>986</v>
      </c>
      <c r="F59" s="120" t="str">
        <f>VLOOKUP(E59,VIP!$A$2:$O12045,2,0)</f>
        <v>DRBR986</v>
      </c>
      <c r="G59" s="120" t="str">
        <f>VLOOKUP(E59,'LISTADO ATM'!$A$2:$B$900,2,0)</f>
        <v xml:space="preserve">ATM S/M Jumbo (La Vega) </v>
      </c>
      <c r="H59" s="120" t="str">
        <f>VLOOKUP(E59,VIP!$A$2:$O16966,7,FALSE)</f>
        <v>Si</v>
      </c>
      <c r="I59" s="120" t="str">
        <f>VLOOKUP(E59,VIP!$A$2:$O8931,8,FALSE)</f>
        <v>Si</v>
      </c>
      <c r="J59" s="120" t="str">
        <f>VLOOKUP(E59,VIP!$A$2:$O8881,8,FALSE)</f>
        <v>Si</v>
      </c>
      <c r="K59" s="120" t="str">
        <f>VLOOKUP(E59,VIP!$A$2:$O12455,6,0)</f>
        <v>NO</v>
      </c>
      <c r="L59" s="121" t="s">
        <v>2520</v>
      </c>
      <c r="M59" s="173" t="s">
        <v>2502</v>
      </c>
      <c r="N59" s="119" t="s">
        <v>2473</v>
      </c>
      <c r="O59" s="120" t="s">
        <v>2500</v>
      </c>
      <c r="P59" s="118"/>
      <c r="Q59" s="172">
        <v>44277.442511574074</v>
      </c>
    </row>
    <row r="60" spans="1:17" ht="18" x14ac:dyDescent="0.25">
      <c r="A60" s="120" t="str">
        <f>VLOOKUP(E60,'LISTADO ATM'!$A$2:$C$901,3,0)</f>
        <v>DISTRITO NACIONAL</v>
      </c>
      <c r="B60" s="111">
        <v>335828495</v>
      </c>
      <c r="C60" s="128">
        <v>44276.702164351853</v>
      </c>
      <c r="D60" s="120" t="s">
        <v>2469</v>
      </c>
      <c r="E60" s="110">
        <v>302</v>
      </c>
      <c r="F60" s="120" t="str">
        <f>VLOOKUP(E60,VIP!$A$2:$O12044,2,0)</f>
        <v>DRBR302</v>
      </c>
      <c r="G60" s="120" t="str">
        <f>VLOOKUP(E60,'LISTADO ATM'!$A$2:$B$900,2,0)</f>
        <v xml:space="preserve">ATM S/M Aprezio Los Mameyes  </v>
      </c>
      <c r="H60" s="120" t="str">
        <f>VLOOKUP(E60,VIP!$A$2:$O16965,7,FALSE)</f>
        <v>Si</v>
      </c>
      <c r="I60" s="120" t="str">
        <f>VLOOKUP(E60,VIP!$A$2:$O8930,8,FALSE)</f>
        <v>Si</v>
      </c>
      <c r="J60" s="120" t="str">
        <f>VLOOKUP(E60,VIP!$A$2:$O8880,8,FALSE)</f>
        <v>Si</v>
      </c>
      <c r="K60" s="120" t="str">
        <f>VLOOKUP(E60,VIP!$A$2:$O12454,6,0)</f>
        <v>NO</v>
      </c>
      <c r="L60" s="121" t="s">
        <v>2459</v>
      </c>
      <c r="M60" s="173" t="s">
        <v>2502</v>
      </c>
      <c r="N60" s="119" t="s">
        <v>2473</v>
      </c>
      <c r="O60" s="120" t="s">
        <v>2474</v>
      </c>
      <c r="P60" s="118"/>
      <c r="Q60" s="172">
        <v>44277.609178240738</v>
      </c>
    </row>
    <row r="61" spans="1:17" ht="18" x14ac:dyDescent="0.25">
      <c r="A61" s="120" t="str">
        <f>VLOOKUP(E61,'LISTADO ATM'!$A$2:$C$901,3,0)</f>
        <v>SUR</v>
      </c>
      <c r="B61" s="111">
        <v>335828496</v>
      </c>
      <c r="C61" s="128">
        <v>44276.703055555554</v>
      </c>
      <c r="D61" s="120" t="s">
        <v>2469</v>
      </c>
      <c r="E61" s="110">
        <v>995</v>
      </c>
      <c r="F61" s="120" t="str">
        <f>VLOOKUP(E61,VIP!$A$2:$O12043,2,0)</f>
        <v>DRBR545</v>
      </c>
      <c r="G61" s="120" t="str">
        <f>VLOOKUP(E61,'LISTADO ATM'!$A$2:$B$900,2,0)</f>
        <v xml:space="preserve">ATM Oficina San Cristobal III (Lobby) </v>
      </c>
      <c r="H61" s="120" t="str">
        <f>VLOOKUP(E61,VIP!$A$2:$O16964,7,FALSE)</f>
        <v>Si</v>
      </c>
      <c r="I61" s="120" t="str">
        <f>VLOOKUP(E61,VIP!$A$2:$O8929,8,FALSE)</f>
        <v>No</v>
      </c>
      <c r="J61" s="120" t="str">
        <f>VLOOKUP(E61,VIP!$A$2:$O8879,8,FALSE)</f>
        <v>No</v>
      </c>
      <c r="K61" s="120" t="str">
        <f>VLOOKUP(E61,VIP!$A$2:$O12453,6,0)</f>
        <v>NO</v>
      </c>
      <c r="L61" s="121" t="s">
        <v>2428</v>
      </c>
      <c r="M61" s="173" t="s">
        <v>2502</v>
      </c>
      <c r="N61" s="119" t="s">
        <v>2473</v>
      </c>
      <c r="O61" s="120" t="s">
        <v>2474</v>
      </c>
      <c r="P61" s="118"/>
      <c r="Q61" s="172">
        <v>44277.609178240738</v>
      </c>
    </row>
    <row r="62" spans="1:17" ht="18" x14ac:dyDescent="0.25">
      <c r="A62" s="120" t="str">
        <f>VLOOKUP(E62,'LISTADO ATM'!$A$2:$C$901,3,0)</f>
        <v>SUR</v>
      </c>
      <c r="B62" s="111">
        <v>335828497</v>
      </c>
      <c r="C62" s="128">
        <v>44276.703946759262</v>
      </c>
      <c r="D62" s="120" t="s">
        <v>2469</v>
      </c>
      <c r="E62" s="110">
        <v>592</v>
      </c>
      <c r="F62" s="120" t="str">
        <f>VLOOKUP(E62,VIP!$A$2:$O12042,2,0)</f>
        <v>DRBR081</v>
      </c>
      <c r="G62" s="120" t="str">
        <f>VLOOKUP(E62,'LISTADO ATM'!$A$2:$B$900,2,0)</f>
        <v xml:space="preserve">ATM Centro de Caja San Cristóbal I </v>
      </c>
      <c r="H62" s="120" t="str">
        <f>VLOOKUP(E62,VIP!$A$2:$O16963,7,FALSE)</f>
        <v>Si</v>
      </c>
      <c r="I62" s="120" t="str">
        <f>VLOOKUP(E62,VIP!$A$2:$O8928,8,FALSE)</f>
        <v>Si</v>
      </c>
      <c r="J62" s="120" t="str">
        <f>VLOOKUP(E62,VIP!$A$2:$O8878,8,FALSE)</f>
        <v>Si</v>
      </c>
      <c r="K62" s="120" t="str">
        <f>VLOOKUP(E62,VIP!$A$2:$O12452,6,0)</f>
        <v>SI</v>
      </c>
      <c r="L62" s="121" t="s">
        <v>2428</v>
      </c>
      <c r="M62" s="173" t="s">
        <v>2502</v>
      </c>
      <c r="N62" s="119" t="s">
        <v>2473</v>
      </c>
      <c r="O62" s="120" t="s">
        <v>2474</v>
      </c>
      <c r="P62" s="118"/>
      <c r="Q62" s="172">
        <v>44277.609178240738</v>
      </c>
    </row>
    <row r="63" spans="1:17" ht="18" x14ac:dyDescent="0.25">
      <c r="A63" s="120" t="str">
        <f>VLOOKUP(E63,'LISTADO ATM'!$A$2:$C$901,3,0)</f>
        <v>DISTRITO NACIONAL</v>
      </c>
      <c r="B63" s="111">
        <v>335828504</v>
      </c>
      <c r="C63" s="128">
        <v>44276.779363425929</v>
      </c>
      <c r="D63" s="120" t="s">
        <v>2469</v>
      </c>
      <c r="E63" s="110">
        <v>192</v>
      </c>
      <c r="F63" s="120" t="str">
        <f>VLOOKUP(E63,VIP!$A$2:$O12041,2,0)</f>
        <v>DRBR192</v>
      </c>
      <c r="G63" s="120" t="str">
        <f>VLOOKUP(E63,'LISTADO ATM'!$A$2:$B$900,2,0)</f>
        <v xml:space="preserve">ATM Autobanco Luperón II </v>
      </c>
      <c r="H63" s="120" t="str">
        <f>VLOOKUP(E63,VIP!$A$2:$O16962,7,FALSE)</f>
        <v>Si</v>
      </c>
      <c r="I63" s="120" t="str">
        <f>VLOOKUP(E63,VIP!$A$2:$O8927,8,FALSE)</f>
        <v>Si</v>
      </c>
      <c r="J63" s="120" t="str">
        <f>VLOOKUP(E63,VIP!$A$2:$O8877,8,FALSE)</f>
        <v>Si</v>
      </c>
      <c r="K63" s="120" t="str">
        <f>VLOOKUP(E63,VIP!$A$2:$O12451,6,0)</f>
        <v>NO</v>
      </c>
      <c r="L63" s="121" t="s">
        <v>2501</v>
      </c>
      <c r="M63" s="173" t="s">
        <v>2502</v>
      </c>
      <c r="N63" s="119" t="s">
        <v>2473</v>
      </c>
      <c r="O63" s="120" t="s">
        <v>2474</v>
      </c>
      <c r="P63" s="118"/>
      <c r="Q63" s="172">
        <v>44277.609178240738</v>
      </c>
    </row>
    <row r="64" spans="1:17" ht="18" x14ac:dyDescent="0.25">
      <c r="A64" s="120" t="str">
        <f>VLOOKUP(E64,'LISTADO ATM'!$A$2:$C$901,3,0)</f>
        <v>NORTE</v>
      </c>
      <c r="B64" s="111">
        <v>335828505</v>
      </c>
      <c r="C64" s="128">
        <v>44276.782337962963</v>
      </c>
      <c r="D64" s="120" t="s">
        <v>2190</v>
      </c>
      <c r="E64" s="110">
        <v>77</v>
      </c>
      <c r="F64" s="120" t="str">
        <f>VLOOKUP(E64,VIP!$A$2:$O12040,2,0)</f>
        <v>DRBR077</v>
      </c>
      <c r="G64" s="120" t="str">
        <f>VLOOKUP(E64,'LISTADO ATM'!$A$2:$B$900,2,0)</f>
        <v xml:space="preserve">ATM Oficina Cruce de Imbert </v>
      </c>
      <c r="H64" s="120" t="str">
        <f>VLOOKUP(E64,VIP!$A$2:$O16961,7,FALSE)</f>
        <v>Si</v>
      </c>
      <c r="I64" s="120" t="str">
        <f>VLOOKUP(E64,VIP!$A$2:$O8926,8,FALSE)</f>
        <v>Si</v>
      </c>
      <c r="J64" s="120" t="str">
        <f>VLOOKUP(E64,VIP!$A$2:$O8876,8,FALSE)</f>
        <v>Si</v>
      </c>
      <c r="K64" s="120" t="str">
        <f>VLOOKUP(E64,VIP!$A$2:$O12450,6,0)</f>
        <v>SI</v>
      </c>
      <c r="L64" s="121" t="s">
        <v>2520</v>
      </c>
      <c r="M64" s="173" t="s">
        <v>2502</v>
      </c>
      <c r="N64" s="119" t="s">
        <v>2473</v>
      </c>
      <c r="O64" s="120" t="s">
        <v>2500</v>
      </c>
      <c r="P64" s="118"/>
      <c r="Q64" s="172">
        <v>44277.442511574074</v>
      </c>
    </row>
    <row r="65" spans="1:17" ht="18" x14ac:dyDescent="0.25">
      <c r="A65" s="120" t="str">
        <f>VLOOKUP(E65,'LISTADO ATM'!$A$2:$C$901,3,0)</f>
        <v>DISTRITO NACIONAL</v>
      </c>
      <c r="B65" s="111">
        <v>335828506</v>
      </c>
      <c r="C65" s="128">
        <v>44276.783368055556</v>
      </c>
      <c r="D65" s="120" t="s">
        <v>2189</v>
      </c>
      <c r="E65" s="110">
        <v>281</v>
      </c>
      <c r="F65" s="120" t="str">
        <f>VLOOKUP(E65,VIP!$A$2:$O12039,2,0)</f>
        <v>DRBR737</v>
      </c>
      <c r="G65" s="120" t="str">
        <f>VLOOKUP(E65,'LISTADO ATM'!$A$2:$B$900,2,0)</f>
        <v xml:space="preserve">ATM S/M Pola Independencia </v>
      </c>
      <c r="H65" s="120" t="str">
        <f>VLOOKUP(E65,VIP!$A$2:$O16960,7,FALSE)</f>
        <v>Si</v>
      </c>
      <c r="I65" s="120" t="str">
        <f>VLOOKUP(E65,VIP!$A$2:$O8925,8,FALSE)</f>
        <v>Si</v>
      </c>
      <c r="J65" s="120" t="str">
        <f>VLOOKUP(E65,VIP!$A$2:$O8875,8,FALSE)</f>
        <v>Si</v>
      </c>
      <c r="K65" s="120" t="str">
        <f>VLOOKUP(E65,VIP!$A$2:$O12449,6,0)</f>
        <v>NO</v>
      </c>
      <c r="L65" s="121" t="s">
        <v>2520</v>
      </c>
      <c r="M65" s="173" t="s">
        <v>2502</v>
      </c>
      <c r="N65" s="119" t="s">
        <v>2473</v>
      </c>
      <c r="O65" s="120" t="s">
        <v>2475</v>
      </c>
      <c r="P65" s="118"/>
      <c r="Q65" s="172">
        <v>44277.442511574074</v>
      </c>
    </row>
    <row r="66" spans="1:17" ht="18" x14ac:dyDescent="0.25">
      <c r="A66" s="120" t="str">
        <f>VLOOKUP(E66,'LISTADO ATM'!$A$2:$C$901,3,0)</f>
        <v>NORTE</v>
      </c>
      <c r="B66" s="111">
        <v>335828513</v>
      </c>
      <c r="C66" s="128">
        <v>44276.903425925928</v>
      </c>
      <c r="D66" s="120" t="s">
        <v>2496</v>
      </c>
      <c r="E66" s="110">
        <v>290</v>
      </c>
      <c r="F66" s="120" t="str">
        <f>VLOOKUP(E66,VIP!$A$2:$O12045,2,0)</f>
        <v>DRBR290</v>
      </c>
      <c r="G66" s="120" t="str">
        <f>VLOOKUP(E66,'LISTADO ATM'!$A$2:$B$900,2,0)</f>
        <v xml:space="preserve">ATM Oficina San Francisco de Macorís </v>
      </c>
      <c r="H66" s="120" t="str">
        <f>VLOOKUP(E66,VIP!$A$2:$O16966,7,FALSE)</f>
        <v>Si</v>
      </c>
      <c r="I66" s="120" t="str">
        <f>VLOOKUP(E66,VIP!$A$2:$O8931,8,FALSE)</f>
        <v>Si</v>
      </c>
      <c r="J66" s="120" t="str">
        <f>VLOOKUP(E66,VIP!$A$2:$O8881,8,FALSE)</f>
        <v>Si</v>
      </c>
      <c r="K66" s="120" t="str">
        <f>VLOOKUP(E66,VIP!$A$2:$O12455,6,0)</f>
        <v>NO</v>
      </c>
      <c r="L66" s="121" t="s">
        <v>2501</v>
      </c>
      <c r="M66" s="173" t="s">
        <v>2502</v>
      </c>
      <c r="N66" s="119" t="s">
        <v>2473</v>
      </c>
      <c r="O66" s="120" t="s">
        <v>2497</v>
      </c>
      <c r="P66" s="118"/>
      <c r="Q66" s="172">
        <v>44277.609178240738</v>
      </c>
    </row>
    <row r="67" spans="1:17" ht="18" x14ac:dyDescent="0.25">
      <c r="A67" s="120" t="str">
        <f>VLOOKUP(E67,'LISTADO ATM'!$A$2:$C$901,3,0)</f>
        <v>DISTRITO NACIONAL</v>
      </c>
      <c r="B67" s="111">
        <v>335828515</v>
      </c>
      <c r="C67" s="128">
        <v>44276.906539351854</v>
      </c>
      <c r="D67" s="120" t="s">
        <v>2189</v>
      </c>
      <c r="E67" s="110">
        <v>966</v>
      </c>
      <c r="F67" s="120" t="str">
        <f>VLOOKUP(E67,VIP!$A$2:$O12043,2,0)</f>
        <v>DRBR966</v>
      </c>
      <c r="G67" s="120" t="str">
        <f>VLOOKUP(E67,'LISTADO ATM'!$A$2:$B$900,2,0)</f>
        <v>ATM Centro Medico Real</v>
      </c>
      <c r="H67" s="120" t="str">
        <f>VLOOKUP(E67,VIP!$A$2:$O16964,7,FALSE)</f>
        <v>Si</v>
      </c>
      <c r="I67" s="120" t="str">
        <f>VLOOKUP(E67,VIP!$A$2:$O8929,8,FALSE)</f>
        <v>Si</v>
      </c>
      <c r="J67" s="120" t="str">
        <f>VLOOKUP(E67,VIP!$A$2:$O8879,8,FALSE)</f>
        <v>Si</v>
      </c>
      <c r="K67" s="120" t="str">
        <f>VLOOKUP(E67,VIP!$A$2:$O12453,6,0)</f>
        <v>NO</v>
      </c>
      <c r="L67" s="121" t="s">
        <v>2489</v>
      </c>
      <c r="M67" s="173" t="s">
        <v>2502</v>
      </c>
      <c r="N67" s="119" t="s">
        <v>2473</v>
      </c>
      <c r="O67" s="120" t="s">
        <v>2475</v>
      </c>
      <c r="P67" s="118"/>
      <c r="Q67" s="172">
        <v>44277.609178240738</v>
      </c>
    </row>
    <row r="68" spans="1:17" ht="18" x14ac:dyDescent="0.25">
      <c r="A68" s="120" t="str">
        <f>VLOOKUP(E68,'LISTADO ATM'!$A$2:$C$901,3,0)</f>
        <v>ESTE</v>
      </c>
      <c r="B68" s="111">
        <v>335828516</v>
      </c>
      <c r="C68" s="128">
        <v>44276.90729166667</v>
      </c>
      <c r="D68" s="120" t="s">
        <v>2189</v>
      </c>
      <c r="E68" s="110">
        <v>211</v>
      </c>
      <c r="F68" s="120" t="str">
        <f>VLOOKUP(E68,VIP!$A$2:$O12042,2,0)</f>
        <v>DRBR211</v>
      </c>
      <c r="G68" s="120" t="str">
        <f>VLOOKUP(E68,'LISTADO ATM'!$A$2:$B$900,2,0)</f>
        <v xml:space="preserve">ATM Oficina La Romana I </v>
      </c>
      <c r="H68" s="120" t="str">
        <f>VLOOKUP(E68,VIP!$A$2:$O16963,7,FALSE)</f>
        <v>Si</v>
      </c>
      <c r="I68" s="120" t="str">
        <f>VLOOKUP(E68,VIP!$A$2:$O8928,8,FALSE)</f>
        <v>Si</v>
      </c>
      <c r="J68" s="120" t="str">
        <f>VLOOKUP(E68,VIP!$A$2:$O8878,8,FALSE)</f>
        <v>Si</v>
      </c>
      <c r="K68" s="120" t="str">
        <f>VLOOKUP(E68,VIP!$A$2:$O12452,6,0)</f>
        <v>NO</v>
      </c>
      <c r="L68" s="121" t="s">
        <v>2489</v>
      </c>
      <c r="M68" s="173" t="s">
        <v>2502</v>
      </c>
      <c r="N68" s="119" t="s">
        <v>2473</v>
      </c>
      <c r="O68" s="120" t="s">
        <v>2475</v>
      </c>
      <c r="P68" s="118"/>
      <c r="Q68" s="172">
        <v>44277.442511574074</v>
      </c>
    </row>
    <row r="69" spans="1:17" ht="18" x14ac:dyDescent="0.25">
      <c r="A69" s="120" t="str">
        <f>VLOOKUP(E69,'LISTADO ATM'!$A$2:$C$901,3,0)</f>
        <v>NORTE</v>
      </c>
      <c r="B69" s="111">
        <v>335828517</v>
      </c>
      <c r="C69" s="128">
        <v>44276.907743055555</v>
      </c>
      <c r="D69" s="120" t="s">
        <v>2190</v>
      </c>
      <c r="E69" s="110">
        <v>854</v>
      </c>
      <c r="F69" s="120" t="str">
        <f>VLOOKUP(E69,VIP!$A$2:$O12041,2,0)</f>
        <v>DRBR854</v>
      </c>
      <c r="G69" s="120" t="str">
        <f>VLOOKUP(E69,'LISTADO ATM'!$A$2:$B$900,2,0)</f>
        <v xml:space="preserve">ATM Centro Comercial Blanco Batista </v>
      </c>
      <c r="H69" s="120" t="str">
        <f>VLOOKUP(E69,VIP!$A$2:$O16962,7,FALSE)</f>
        <v>Si</v>
      </c>
      <c r="I69" s="120" t="str">
        <f>VLOOKUP(E69,VIP!$A$2:$O8927,8,FALSE)</f>
        <v>Si</v>
      </c>
      <c r="J69" s="120" t="str">
        <f>VLOOKUP(E69,VIP!$A$2:$O8877,8,FALSE)</f>
        <v>Si</v>
      </c>
      <c r="K69" s="120" t="str">
        <f>VLOOKUP(E69,VIP!$A$2:$O12451,6,0)</f>
        <v>NO</v>
      </c>
      <c r="L69" s="121" t="s">
        <v>2254</v>
      </c>
      <c r="M69" s="173" t="s">
        <v>2502</v>
      </c>
      <c r="N69" s="119" t="s">
        <v>2473</v>
      </c>
      <c r="O69" s="120" t="s">
        <v>2500</v>
      </c>
      <c r="P69" s="118"/>
      <c r="Q69" s="172">
        <v>44277.442511574074</v>
      </c>
    </row>
    <row r="70" spans="1:17" ht="18" x14ac:dyDescent="0.25">
      <c r="A70" s="120" t="str">
        <f>VLOOKUP(E70,'LISTADO ATM'!$A$2:$C$901,3,0)</f>
        <v>DISTRITO NACIONAL</v>
      </c>
      <c r="B70" s="111">
        <v>335828519</v>
      </c>
      <c r="C70" s="128">
        <v>44276.911585648151</v>
      </c>
      <c r="D70" s="120" t="s">
        <v>2469</v>
      </c>
      <c r="E70" s="110">
        <v>678</v>
      </c>
      <c r="F70" s="120" t="str">
        <f>VLOOKUP(E70,VIP!$A$2:$O12040,2,0)</f>
        <v>DRBR678</v>
      </c>
      <c r="G70" s="120" t="str">
        <f>VLOOKUP(E70,'LISTADO ATM'!$A$2:$B$900,2,0)</f>
        <v>ATM Eco Petroleo San Isidro</v>
      </c>
      <c r="H70" s="120" t="str">
        <f>VLOOKUP(E70,VIP!$A$2:$O16961,7,FALSE)</f>
        <v>Si</v>
      </c>
      <c r="I70" s="120" t="str">
        <f>VLOOKUP(E70,VIP!$A$2:$O8926,8,FALSE)</f>
        <v>Si</v>
      </c>
      <c r="J70" s="120" t="str">
        <f>VLOOKUP(E70,VIP!$A$2:$O8876,8,FALSE)</f>
        <v>Si</v>
      </c>
      <c r="K70" s="120" t="str">
        <f>VLOOKUP(E70,VIP!$A$2:$O12450,6,0)</f>
        <v>NO</v>
      </c>
      <c r="L70" s="121" t="s">
        <v>2428</v>
      </c>
      <c r="M70" s="173" t="s">
        <v>2502</v>
      </c>
      <c r="N70" s="119" t="s">
        <v>2473</v>
      </c>
      <c r="O70" s="120" t="s">
        <v>2474</v>
      </c>
      <c r="P70" s="118"/>
      <c r="Q70" s="172">
        <v>44277.609178240738</v>
      </c>
    </row>
    <row r="71" spans="1:17" ht="18" x14ac:dyDescent="0.25">
      <c r="A71" s="120" t="str">
        <f>VLOOKUP(E71,'LISTADO ATM'!$A$2:$C$901,3,0)</f>
        <v>SUR</v>
      </c>
      <c r="B71" s="111" t="s">
        <v>2531</v>
      </c>
      <c r="C71" s="128">
        <v>44277.045902777776</v>
      </c>
      <c r="D71" s="120" t="s">
        <v>2189</v>
      </c>
      <c r="E71" s="110">
        <v>45</v>
      </c>
      <c r="F71" s="120" t="str">
        <f>VLOOKUP(E71,VIP!$A$2:$O12048,2,0)</f>
        <v>DRBR045</v>
      </c>
      <c r="G71" s="120" t="str">
        <f>VLOOKUP(E71,'LISTADO ATM'!$A$2:$B$900,2,0)</f>
        <v xml:space="preserve">ATM Oficina Tamayo </v>
      </c>
      <c r="H71" s="120" t="str">
        <f>VLOOKUP(E71,VIP!$A$2:$O16969,7,FALSE)</f>
        <v>Si</v>
      </c>
      <c r="I71" s="120" t="str">
        <f>VLOOKUP(E71,VIP!$A$2:$O8934,8,FALSE)</f>
        <v>Si</v>
      </c>
      <c r="J71" s="120" t="str">
        <f>VLOOKUP(E71,VIP!$A$2:$O8884,8,FALSE)</f>
        <v>Si</v>
      </c>
      <c r="K71" s="120" t="str">
        <f>VLOOKUP(E71,VIP!$A$2:$O12458,6,0)</f>
        <v>SI</v>
      </c>
      <c r="L71" s="121" t="s">
        <v>2254</v>
      </c>
      <c r="M71" s="173" t="s">
        <v>2502</v>
      </c>
      <c r="N71" s="119" t="s">
        <v>2473</v>
      </c>
      <c r="O71" s="120" t="s">
        <v>2475</v>
      </c>
      <c r="P71" s="118"/>
      <c r="Q71" s="172">
        <v>44277.442511574074</v>
      </c>
    </row>
    <row r="72" spans="1:17" ht="18" x14ac:dyDescent="0.25">
      <c r="A72" s="120" t="str">
        <f>VLOOKUP(E72,'LISTADO ATM'!$A$2:$C$901,3,0)</f>
        <v>SUR</v>
      </c>
      <c r="B72" s="111" t="s">
        <v>2530</v>
      </c>
      <c r="C72" s="128">
        <v>44277.046666666669</v>
      </c>
      <c r="D72" s="120" t="s">
        <v>2189</v>
      </c>
      <c r="E72" s="110">
        <v>582</v>
      </c>
      <c r="F72" s="120" t="e">
        <f>VLOOKUP(E72,VIP!$A$2:$O12047,2,0)</f>
        <v>#N/A</v>
      </c>
      <c r="G72" s="120" t="str">
        <f>VLOOKUP(E72,'LISTADO ATM'!$A$2:$B$900,2,0)</f>
        <v>ATM Estación Sabana Yegua</v>
      </c>
      <c r="H72" s="120" t="e">
        <f>VLOOKUP(E72,VIP!$A$2:$O16968,7,FALSE)</f>
        <v>#N/A</v>
      </c>
      <c r="I72" s="120" t="e">
        <f>VLOOKUP(E72,VIP!$A$2:$O8933,8,FALSE)</f>
        <v>#N/A</v>
      </c>
      <c r="J72" s="120" t="e">
        <f>VLOOKUP(E72,VIP!$A$2:$O8883,8,FALSE)</f>
        <v>#N/A</v>
      </c>
      <c r="K72" s="120" t="e">
        <f>VLOOKUP(E72,VIP!$A$2:$O12457,6,0)</f>
        <v>#N/A</v>
      </c>
      <c r="L72" s="121" t="s">
        <v>2254</v>
      </c>
      <c r="M72" s="173" t="s">
        <v>2502</v>
      </c>
      <c r="N72" s="119" t="s">
        <v>2473</v>
      </c>
      <c r="O72" s="120" t="s">
        <v>2475</v>
      </c>
      <c r="P72" s="118"/>
      <c r="Q72" s="172">
        <v>44277.442511574074</v>
      </c>
    </row>
    <row r="73" spans="1:17" ht="18" x14ac:dyDescent="0.25">
      <c r="A73" s="120" t="str">
        <f>VLOOKUP(E73,'LISTADO ATM'!$A$2:$C$901,3,0)</f>
        <v>DISTRITO NACIONAL</v>
      </c>
      <c r="B73" s="111" t="s">
        <v>2528</v>
      </c>
      <c r="C73" s="128">
        <v>44277.114791666667</v>
      </c>
      <c r="D73" s="120" t="s">
        <v>2469</v>
      </c>
      <c r="E73" s="110">
        <v>272</v>
      </c>
      <c r="F73" s="120" t="str">
        <f>VLOOKUP(E73,VIP!$A$2:$O12045,2,0)</f>
        <v>DRBR272</v>
      </c>
      <c r="G73" s="120" t="str">
        <f>VLOOKUP(E73,'LISTADO ATM'!$A$2:$B$900,2,0)</f>
        <v xml:space="preserve">ATM Cámara de Diputados </v>
      </c>
      <c r="H73" s="120" t="str">
        <f>VLOOKUP(E73,VIP!$A$2:$O16966,7,FALSE)</f>
        <v>Si</v>
      </c>
      <c r="I73" s="120" t="str">
        <f>VLOOKUP(E73,VIP!$A$2:$O8931,8,FALSE)</f>
        <v>Si</v>
      </c>
      <c r="J73" s="120" t="str">
        <f>VLOOKUP(E73,VIP!$A$2:$O8881,8,FALSE)</f>
        <v>Si</v>
      </c>
      <c r="K73" s="120" t="str">
        <f>VLOOKUP(E73,VIP!$A$2:$O12455,6,0)</f>
        <v>NO</v>
      </c>
      <c r="L73" s="121" t="s">
        <v>2428</v>
      </c>
      <c r="M73" s="173" t="s">
        <v>2502</v>
      </c>
      <c r="N73" s="119" t="s">
        <v>2473</v>
      </c>
      <c r="O73" s="120" t="s">
        <v>2474</v>
      </c>
      <c r="P73" s="118"/>
      <c r="Q73" s="172">
        <v>44277.442511574074</v>
      </c>
    </row>
    <row r="74" spans="1:17" ht="18" x14ac:dyDescent="0.25">
      <c r="A74" s="120" t="str">
        <f>VLOOKUP(E74,'LISTADO ATM'!$A$2:$C$901,3,0)</f>
        <v>ESTE</v>
      </c>
      <c r="B74" s="111" t="s">
        <v>2527</v>
      </c>
      <c r="C74" s="128">
        <v>44277.142071759263</v>
      </c>
      <c r="D74" s="120" t="s">
        <v>2469</v>
      </c>
      <c r="E74" s="110">
        <v>673</v>
      </c>
      <c r="F74" s="120" t="str">
        <f>VLOOKUP(E74,VIP!$A$2:$O12044,2,0)</f>
        <v>DRBR673</v>
      </c>
      <c r="G74" s="120" t="str">
        <f>VLOOKUP(E74,'LISTADO ATM'!$A$2:$B$900,2,0)</f>
        <v>ATM Clínica Dr. Cruz Jiminián</v>
      </c>
      <c r="H74" s="120" t="str">
        <f>VLOOKUP(E74,VIP!$A$2:$O16965,7,FALSE)</f>
        <v>Si</v>
      </c>
      <c r="I74" s="120" t="str">
        <f>VLOOKUP(E74,VIP!$A$2:$O8930,8,FALSE)</f>
        <v>Si</v>
      </c>
      <c r="J74" s="120" t="str">
        <f>VLOOKUP(E74,VIP!$A$2:$O8880,8,FALSE)</f>
        <v>Si</v>
      </c>
      <c r="K74" s="120" t="str">
        <f>VLOOKUP(E74,VIP!$A$2:$O12454,6,0)</f>
        <v>NO</v>
      </c>
      <c r="L74" s="121" t="s">
        <v>2428</v>
      </c>
      <c r="M74" s="173" t="s">
        <v>2502</v>
      </c>
      <c r="N74" s="119" t="s">
        <v>2473</v>
      </c>
      <c r="O74" s="120" t="s">
        <v>2474</v>
      </c>
      <c r="P74" s="118"/>
      <c r="Q74" s="172">
        <v>44277.609178240738</v>
      </c>
    </row>
    <row r="75" spans="1:17" ht="18" x14ac:dyDescent="0.25">
      <c r="A75" s="120" t="str">
        <f>VLOOKUP(E75,'LISTADO ATM'!$A$2:$C$901,3,0)</f>
        <v>NORTE</v>
      </c>
      <c r="B75" s="111" t="s">
        <v>2526</v>
      </c>
      <c r="C75" s="128">
        <v>44277.143969907411</v>
      </c>
      <c r="D75" s="120" t="s">
        <v>2515</v>
      </c>
      <c r="E75" s="110">
        <v>728</v>
      </c>
      <c r="F75" s="120" t="str">
        <f>VLOOKUP(E75,VIP!$A$2:$O12043,2,0)</f>
        <v>DRBR051</v>
      </c>
      <c r="G75" s="120" t="str">
        <f>VLOOKUP(E75,'LISTADO ATM'!$A$2:$B$900,2,0)</f>
        <v xml:space="preserve">ATM UNP La Vega Oficina Regional Norcentral </v>
      </c>
      <c r="H75" s="120" t="str">
        <f>VLOOKUP(E75,VIP!$A$2:$O16964,7,FALSE)</f>
        <v>Si</v>
      </c>
      <c r="I75" s="120" t="str">
        <f>VLOOKUP(E75,VIP!$A$2:$O8929,8,FALSE)</f>
        <v>Si</v>
      </c>
      <c r="J75" s="120" t="str">
        <f>VLOOKUP(E75,VIP!$A$2:$O8879,8,FALSE)</f>
        <v>Si</v>
      </c>
      <c r="K75" s="120" t="str">
        <f>VLOOKUP(E75,VIP!$A$2:$O12453,6,0)</f>
        <v>SI</v>
      </c>
      <c r="L75" s="121" t="s">
        <v>2428</v>
      </c>
      <c r="M75" s="173" t="s">
        <v>2502</v>
      </c>
      <c r="N75" s="119" t="s">
        <v>2473</v>
      </c>
      <c r="O75" s="120" t="s">
        <v>2523</v>
      </c>
      <c r="P75" s="118"/>
      <c r="Q75" s="172">
        <v>44277.442511574074</v>
      </c>
    </row>
    <row r="76" spans="1:17" ht="18" x14ac:dyDescent="0.25">
      <c r="A76" s="120" t="str">
        <f>VLOOKUP(E76,'LISTADO ATM'!$A$2:$C$901,3,0)</f>
        <v>NORTE</v>
      </c>
      <c r="B76" s="111" t="s">
        <v>2525</v>
      </c>
      <c r="C76" s="128">
        <v>44277.146967592591</v>
      </c>
      <c r="D76" s="120" t="s">
        <v>2190</v>
      </c>
      <c r="E76" s="110">
        <v>277</v>
      </c>
      <c r="F76" s="120" t="str">
        <f>VLOOKUP(E76,VIP!$A$2:$O12042,2,0)</f>
        <v>DRBR277</v>
      </c>
      <c r="G76" s="120" t="str">
        <f>VLOOKUP(E76,'LISTADO ATM'!$A$2:$B$900,2,0)</f>
        <v xml:space="preserve">ATM Oficina Duarte (Santiago) </v>
      </c>
      <c r="H76" s="120" t="str">
        <f>VLOOKUP(E76,VIP!$A$2:$O16963,7,FALSE)</f>
        <v>Si</v>
      </c>
      <c r="I76" s="120" t="str">
        <f>VLOOKUP(E76,VIP!$A$2:$O8928,8,FALSE)</f>
        <v>Si</v>
      </c>
      <c r="J76" s="120" t="str">
        <f>VLOOKUP(E76,VIP!$A$2:$O8878,8,FALSE)</f>
        <v>Si</v>
      </c>
      <c r="K76" s="120" t="str">
        <f>VLOOKUP(E76,VIP!$A$2:$O12452,6,0)</f>
        <v>NO</v>
      </c>
      <c r="L76" s="121" t="s">
        <v>2254</v>
      </c>
      <c r="M76" s="173" t="s">
        <v>2502</v>
      </c>
      <c r="N76" s="119" t="s">
        <v>2473</v>
      </c>
      <c r="O76" s="120" t="s">
        <v>2522</v>
      </c>
      <c r="P76" s="118"/>
      <c r="Q76" s="172">
        <v>44277.442511574074</v>
      </c>
    </row>
    <row r="77" spans="1:17" ht="18" x14ac:dyDescent="0.25">
      <c r="A77" s="120" t="str">
        <f>VLOOKUP(E77,'LISTADO ATM'!$A$2:$C$901,3,0)</f>
        <v>ESTE</v>
      </c>
      <c r="B77" s="111" t="s">
        <v>2524</v>
      </c>
      <c r="C77" s="128">
        <v>44277.215312499997</v>
      </c>
      <c r="D77" s="120" t="s">
        <v>2189</v>
      </c>
      <c r="E77" s="110">
        <v>353</v>
      </c>
      <c r="F77" s="120" t="str">
        <f>VLOOKUP(E77,VIP!$A$2:$O12041,2,0)</f>
        <v>DRBR353</v>
      </c>
      <c r="G77" s="120" t="str">
        <f>VLOOKUP(E77,'LISTADO ATM'!$A$2:$B$900,2,0)</f>
        <v xml:space="preserve">ATM Estación Boulevard Juan Dolio </v>
      </c>
      <c r="H77" s="120" t="str">
        <f>VLOOKUP(E77,VIP!$A$2:$O16962,7,FALSE)</f>
        <v>Si</v>
      </c>
      <c r="I77" s="120" t="str">
        <f>VLOOKUP(E77,VIP!$A$2:$O8927,8,FALSE)</f>
        <v>Si</v>
      </c>
      <c r="J77" s="120" t="str">
        <f>VLOOKUP(E77,VIP!$A$2:$O8877,8,FALSE)</f>
        <v>Si</v>
      </c>
      <c r="K77" s="120" t="str">
        <f>VLOOKUP(E77,VIP!$A$2:$O12451,6,0)</f>
        <v>NO</v>
      </c>
      <c r="L77" s="121" t="s">
        <v>2254</v>
      </c>
      <c r="M77" s="173" t="s">
        <v>2502</v>
      </c>
      <c r="N77" s="119" t="s">
        <v>2473</v>
      </c>
      <c r="O77" s="120" t="s">
        <v>2475</v>
      </c>
      <c r="P77" s="118"/>
      <c r="Q77" s="172">
        <v>44277.442511574074</v>
      </c>
    </row>
    <row r="78" spans="1:17" ht="18" x14ac:dyDescent="0.25">
      <c r="A78" s="120" t="str">
        <f>VLOOKUP(E78,'LISTADO ATM'!$A$2:$C$901,3,0)</f>
        <v>DISTRITO NACIONAL</v>
      </c>
      <c r="B78" s="111" t="s">
        <v>2553</v>
      </c>
      <c r="C78" s="128">
        <v>44277.303969907407</v>
      </c>
      <c r="D78" s="120" t="s">
        <v>2189</v>
      </c>
      <c r="E78" s="110">
        <v>235</v>
      </c>
      <c r="F78" s="120" t="str">
        <f>VLOOKUP(E78,VIP!$A$2:$O12063,2,0)</f>
        <v>DRBR235</v>
      </c>
      <c r="G78" s="120" t="str">
        <f>VLOOKUP(E78,'LISTADO ATM'!$A$2:$B$900,2,0)</f>
        <v xml:space="preserve">ATM Oficina Multicentro La Sirena San Isidro </v>
      </c>
      <c r="H78" s="120" t="str">
        <f>VLOOKUP(E78,VIP!$A$2:$O16984,7,FALSE)</f>
        <v>Si</v>
      </c>
      <c r="I78" s="120" t="str">
        <f>VLOOKUP(E78,VIP!$A$2:$O8949,8,FALSE)</f>
        <v>Si</v>
      </c>
      <c r="J78" s="120" t="str">
        <f>VLOOKUP(E78,VIP!$A$2:$O8899,8,FALSE)</f>
        <v>Si</v>
      </c>
      <c r="K78" s="120" t="str">
        <f>VLOOKUP(E78,VIP!$A$2:$O12473,6,0)</f>
        <v>SI</v>
      </c>
      <c r="L78" s="121" t="s">
        <v>2489</v>
      </c>
      <c r="M78" s="173" t="s">
        <v>2502</v>
      </c>
      <c r="N78" s="119" t="s">
        <v>2473</v>
      </c>
      <c r="O78" s="120" t="s">
        <v>2475</v>
      </c>
      <c r="P78" s="118"/>
      <c r="Q78" s="172">
        <v>44277.609178240738</v>
      </c>
    </row>
    <row r="79" spans="1:17" ht="18" x14ac:dyDescent="0.25">
      <c r="A79" s="120" t="str">
        <f>VLOOKUP(E79,'LISTADO ATM'!$A$2:$C$901,3,0)</f>
        <v>NORTE</v>
      </c>
      <c r="B79" s="111" t="s">
        <v>2552</v>
      </c>
      <c r="C79" s="128">
        <v>44277.304386574076</v>
      </c>
      <c r="D79" s="120" t="s">
        <v>2190</v>
      </c>
      <c r="E79" s="110">
        <v>136</v>
      </c>
      <c r="F79" s="120" t="str">
        <f>VLOOKUP(E79,VIP!$A$2:$O12062,2,0)</f>
        <v>DRBR136</v>
      </c>
      <c r="G79" s="120" t="str">
        <f>VLOOKUP(E79,'LISTADO ATM'!$A$2:$B$900,2,0)</f>
        <v>ATM S/M Xtra (Santiago)</v>
      </c>
      <c r="H79" s="120" t="str">
        <f>VLOOKUP(E79,VIP!$A$2:$O16983,7,FALSE)</f>
        <v>Si</v>
      </c>
      <c r="I79" s="120" t="str">
        <f>VLOOKUP(E79,VIP!$A$2:$O8948,8,FALSE)</f>
        <v>Si</v>
      </c>
      <c r="J79" s="120" t="str">
        <f>VLOOKUP(E79,VIP!$A$2:$O8898,8,FALSE)</f>
        <v>Si</v>
      </c>
      <c r="K79" s="120" t="str">
        <f>VLOOKUP(E79,VIP!$A$2:$O12472,6,0)</f>
        <v>NO</v>
      </c>
      <c r="L79" s="121" t="s">
        <v>2489</v>
      </c>
      <c r="M79" s="173" t="s">
        <v>2502</v>
      </c>
      <c r="N79" s="119" t="s">
        <v>2473</v>
      </c>
      <c r="O79" s="120" t="s">
        <v>2522</v>
      </c>
      <c r="P79" s="118"/>
      <c r="Q79" s="172">
        <v>44277.442511574074</v>
      </c>
    </row>
    <row r="80" spans="1:17" ht="18" x14ac:dyDescent="0.25">
      <c r="A80" s="120" t="str">
        <f>VLOOKUP(E80,'LISTADO ATM'!$A$2:$C$901,3,0)</f>
        <v>ESTE</v>
      </c>
      <c r="B80" s="111" t="s">
        <v>2550</v>
      </c>
      <c r="C80" s="128">
        <v>44277.308310185188</v>
      </c>
      <c r="D80" s="120" t="s">
        <v>2469</v>
      </c>
      <c r="E80" s="110">
        <v>385</v>
      </c>
      <c r="F80" s="120" t="str">
        <f>VLOOKUP(E80,VIP!$A$2:$O12060,2,0)</f>
        <v>DRBR385</v>
      </c>
      <c r="G80" s="120" t="str">
        <f>VLOOKUP(E80,'LISTADO ATM'!$A$2:$B$900,2,0)</f>
        <v xml:space="preserve">ATM Plaza Verón I </v>
      </c>
      <c r="H80" s="120" t="str">
        <f>VLOOKUP(E80,VIP!$A$2:$O16981,7,FALSE)</f>
        <v>Si</v>
      </c>
      <c r="I80" s="120" t="str">
        <f>VLOOKUP(E80,VIP!$A$2:$O8946,8,FALSE)</f>
        <v>Si</v>
      </c>
      <c r="J80" s="120" t="str">
        <f>VLOOKUP(E80,VIP!$A$2:$O8896,8,FALSE)</f>
        <v>Si</v>
      </c>
      <c r="K80" s="120" t="str">
        <f>VLOOKUP(E80,VIP!$A$2:$O12470,6,0)</f>
        <v>NO</v>
      </c>
      <c r="L80" s="121" t="s">
        <v>2501</v>
      </c>
      <c r="M80" s="173" t="s">
        <v>2502</v>
      </c>
      <c r="N80" s="119" t="s">
        <v>2473</v>
      </c>
      <c r="O80" s="120" t="s">
        <v>2474</v>
      </c>
      <c r="P80" s="118"/>
      <c r="Q80" s="172">
        <v>44277.609178240738</v>
      </c>
    </row>
    <row r="81" spans="1:17" ht="18" x14ac:dyDescent="0.25">
      <c r="A81" s="120" t="str">
        <f>VLOOKUP(E81,'LISTADO ATM'!$A$2:$C$901,3,0)</f>
        <v>NORTE</v>
      </c>
      <c r="B81" s="111" t="s">
        <v>2549</v>
      </c>
      <c r="C81" s="128">
        <v>44277.311631944445</v>
      </c>
      <c r="D81" s="120" t="s">
        <v>2190</v>
      </c>
      <c r="E81" s="110">
        <v>74</v>
      </c>
      <c r="F81" s="120" t="str">
        <f>VLOOKUP(E81,VIP!$A$2:$O12059,2,0)</f>
        <v>DRBR074</v>
      </c>
      <c r="G81" s="120" t="str">
        <f>VLOOKUP(E81,'LISTADO ATM'!$A$2:$B$900,2,0)</f>
        <v xml:space="preserve">ATM Oficina Sosúa </v>
      </c>
      <c r="H81" s="120" t="str">
        <f>VLOOKUP(E81,VIP!$A$2:$O16980,7,FALSE)</f>
        <v>Si</v>
      </c>
      <c r="I81" s="120" t="str">
        <f>VLOOKUP(E81,VIP!$A$2:$O8945,8,FALSE)</f>
        <v>Si</v>
      </c>
      <c r="J81" s="120" t="str">
        <f>VLOOKUP(E81,VIP!$A$2:$O8895,8,FALSE)</f>
        <v>Si</v>
      </c>
      <c r="K81" s="120" t="str">
        <f>VLOOKUP(E81,VIP!$A$2:$O12469,6,0)</f>
        <v>NO</v>
      </c>
      <c r="L81" s="121" t="s">
        <v>2228</v>
      </c>
      <c r="M81" s="173" t="s">
        <v>2502</v>
      </c>
      <c r="N81" s="119" t="s">
        <v>2473</v>
      </c>
      <c r="O81" s="120" t="s">
        <v>2522</v>
      </c>
      <c r="P81" s="118"/>
      <c r="Q81" s="172">
        <v>44277.442511574074</v>
      </c>
    </row>
    <row r="82" spans="1:17" ht="18" x14ac:dyDescent="0.25">
      <c r="A82" s="120" t="str">
        <f>VLOOKUP(E82,'LISTADO ATM'!$A$2:$C$901,3,0)</f>
        <v>ESTE</v>
      </c>
      <c r="B82" s="111" t="s">
        <v>2545</v>
      </c>
      <c r="C82" s="128">
        <v>44277.313819444447</v>
      </c>
      <c r="D82" s="120" t="s">
        <v>2189</v>
      </c>
      <c r="E82" s="110">
        <v>513</v>
      </c>
      <c r="F82" s="120" t="str">
        <f>VLOOKUP(E82,VIP!$A$2:$O12054,2,0)</f>
        <v>DRBR513</v>
      </c>
      <c r="G82" s="120" t="str">
        <f>VLOOKUP(E82,'LISTADO ATM'!$A$2:$B$900,2,0)</f>
        <v xml:space="preserve">ATM UNP Lagunas de Nisibón </v>
      </c>
      <c r="H82" s="120" t="str">
        <f>VLOOKUP(E82,VIP!$A$2:$O16975,7,FALSE)</f>
        <v>Si</v>
      </c>
      <c r="I82" s="120" t="str">
        <f>VLOOKUP(E82,VIP!$A$2:$O8940,8,FALSE)</f>
        <v>Si</v>
      </c>
      <c r="J82" s="120" t="str">
        <f>VLOOKUP(E82,VIP!$A$2:$O8890,8,FALSE)</f>
        <v>Si</v>
      </c>
      <c r="K82" s="120" t="str">
        <f>VLOOKUP(E82,VIP!$A$2:$O12464,6,0)</f>
        <v>NO</v>
      </c>
      <c r="L82" s="121" t="s">
        <v>2228</v>
      </c>
      <c r="M82" s="173" t="s">
        <v>2502</v>
      </c>
      <c r="N82" s="119" t="s">
        <v>2473</v>
      </c>
      <c r="O82" s="120" t="s">
        <v>2475</v>
      </c>
      <c r="P82" s="118"/>
      <c r="Q82" s="172">
        <v>44277.442511574074</v>
      </c>
    </row>
    <row r="83" spans="1:17" ht="18" x14ac:dyDescent="0.25">
      <c r="A83" s="120" t="str">
        <f>VLOOKUP(E83,'LISTADO ATM'!$A$2:$C$901,3,0)</f>
        <v>DISTRITO NACIONAL</v>
      </c>
      <c r="B83" s="111" t="s">
        <v>2543</v>
      </c>
      <c r="C83" s="128">
        <v>44277.314710648148</v>
      </c>
      <c r="D83" s="120" t="s">
        <v>2189</v>
      </c>
      <c r="E83" s="110">
        <v>961</v>
      </c>
      <c r="F83" s="120" t="str">
        <f>VLOOKUP(E83,VIP!$A$2:$O12052,2,0)</f>
        <v>DRBR03H</v>
      </c>
      <c r="G83" s="120" t="str">
        <f>VLOOKUP(E83,'LISTADO ATM'!$A$2:$B$900,2,0)</f>
        <v xml:space="preserve">ATM Listín Diario </v>
      </c>
      <c r="H83" s="120" t="str">
        <f>VLOOKUP(E83,VIP!$A$2:$O16973,7,FALSE)</f>
        <v>Si</v>
      </c>
      <c r="I83" s="120" t="str">
        <f>VLOOKUP(E83,VIP!$A$2:$O8938,8,FALSE)</f>
        <v>Si</v>
      </c>
      <c r="J83" s="120" t="str">
        <f>VLOOKUP(E83,VIP!$A$2:$O8888,8,FALSE)</f>
        <v>Si</v>
      </c>
      <c r="K83" s="120" t="str">
        <f>VLOOKUP(E83,VIP!$A$2:$O12462,6,0)</f>
        <v>NO</v>
      </c>
      <c r="L83" s="121" t="s">
        <v>2228</v>
      </c>
      <c r="M83" s="173" t="s">
        <v>2502</v>
      </c>
      <c r="N83" s="119" t="s">
        <v>2473</v>
      </c>
      <c r="O83" s="120" t="s">
        <v>2475</v>
      </c>
      <c r="P83" s="118"/>
      <c r="Q83" s="172">
        <v>44277.609178240738</v>
      </c>
    </row>
    <row r="84" spans="1:17" ht="18" x14ac:dyDescent="0.25">
      <c r="A84" s="120" t="str">
        <f>VLOOKUP(E84,'LISTADO ATM'!$A$2:$C$901,3,0)</f>
        <v>ESTE</v>
      </c>
      <c r="B84" s="111" t="s">
        <v>2542</v>
      </c>
      <c r="C84" s="128">
        <v>44277.315405092595</v>
      </c>
      <c r="D84" s="120" t="s">
        <v>2496</v>
      </c>
      <c r="E84" s="110">
        <v>399</v>
      </c>
      <c r="F84" s="120" t="str">
        <f>VLOOKUP(E84,VIP!$A$2:$O12051,2,0)</f>
        <v>DRBR399</v>
      </c>
      <c r="G84" s="120" t="str">
        <f>VLOOKUP(E84,'LISTADO ATM'!$A$2:$B$900,2,0)</f>
        <v xml:space="preserve">ATM Oficina La Romana II </v>
      </c>
      <c r="H84" s="120" t="str">
        <f>VLOOKUP(E84,VIP!$A$2:$O16972,7,FALSE)</f>
        <v>Si</v>
      </c>
      <c r="I84" s="120" t="str">
        <f>VLOOKUP(E84,VIP!$A$2:$O8937,8,FALSE)</f>
        <v>Si</v>
      </c>
      <c r="J84" s="120" t="str">
        <f>VLOOKUP(E84,VIP!$A$2:$O8887,8,FALSE)</f>
        <v>Si</v>
      </c>
      <c r="K84" s="120" t="str">
        <f>VLOOKUP(E84,VIP!$A$2:$O12461,6,0)</f>
        <v>NO</v>
      </c>
      <c r="L84" s="121" t="s">
        <v>2501</v>
      </c>
      <c r="M84" s="173" t="s">
        <v>2502</v>
      </c>
      <c r="N84" s="119" t="s">
        <v>2473</v>
      </c>
      <c r="O84" s="120" t="s">
        <v>2497</v>
      </c>
      <c r="P84" s="118"/>
      <c r="Q84" s="172">
        <v>44277.442511574074</v>
      </c>
    </row>
    <row r="85" spans="1:17" ht="18" x14ac:dyDescent="0.25">
      <c r="A85" s="120" t="str">
        <f>VLOOKUP(E85,'LISTADO ATM'!$A$2:$C$901,3,0)</f>
        <v>DISTRITO NACIONAL</v>
      </c>
      <c r="B85" s="111" t="s">
        <v>2541</v>
      </c>
      <c r="C85" s="128">
        <v>44277.321979166663</v>
      </c>
      <c r="D85" s="120" t="s">
        <v>2189</v>
      </c>
      <c r="E85" s="110">
        <v>338</v>
      </c>
      <c r="F85" s="120" t="str">
        <f>VLOOKUP(E85,VIP!$A$2:$O12050,2,0)</f>
        <v>DRBR338</v>
      </c>
      <c r="G85" s="120" t="str">
        <f>VLOOKUP(E85,'LISTADO ATM'!$A$2:$B$900,2,0)</f>
        <v>ATM S/M Aprezio Pantoja</v>
      </c>
      <c r="H85" s="120" t="str">
        <f>VLOOKUP(E85,VIP!$A$2:$O16971,7,FALSE)</f>
        <v>Si</v>
      </c>
      <c r="I85" s="120" t="str">
        <f>VLOOKUP(E85,VIP!$A$2:$O8936,8,FALSE)</f>
        <v>Si</v>
      </c>
      <c r="J85" s="120" t="str">
        <f>VLOOKUP(E85,VIP!$A$2:$O8886,8,FALSE)</f>
        <v>Si</v>
      </c>
      <c r="K85" s="120" t="str">
        <f>VLOOKUP(E85,VIP!$A$2:$O12460,6,0)</f>
        <v>NO</v>
      </c>
      <c r="L85" s="121" t="s">
        <v>2489</v>
      </c>
      <c r="M85" s="173" t="s">
        <v>2502</v>
      </c>
      <c r="N85" s="119" t="s">
        <v>2473</v>
      </c>
      <c r="O85" s="120" t="s">
        <v>2475</v>
      </c>
      <c r="P85" s="118"/>
      <c r="Q85" s="172">
        <v>44277.609178240738</v>
      </c>
    </row>
    <row r="86" spans="1:17" ht="18" x14ac:dyDescent="0.25">
      <c r="A86" s="120" t="str">
        <f>VLOOKUP(E86,'LISTADO ATM'!$A$2:$C$901,3,0)</f>
        <v>SUR</v>
      </c>
      <c r="B86" s="111" t="s">
        <v>2540</v>
      </c>
      <c r="C86" s="128">
        <v>44277.327743055554</v>
      </c>
      <c r="D86" s="120" t="s">
        <v>2189</v>
      </c>
      <c r="E86" s="110">
        <v>781</v>
      </c>
      <c r="F86" s="120" t="str">
        <f>VLOOKUP(E86,VIP!$A$2:$O12049,2,0)</f>
        <v>DRBR186</v>
      </c>
      <c r="G86" s="120" t="str">
        <f>VLOOKUP(E86,'LISTADO ATM'!$A$2:$B$900,2,0)</f>
        <v xml:space="preserve">ATM Estación Isla Barahona </v>
      </c>
      <c r="H86" s="120" t="str">
        <f>VLOOKUP(E86,VIP!$A$2:$O16970,7,FALSE)</f>
        <v>Si</v>
      </c>
      <c r="I86" s="120" t="str">
        <f>VLOOKUP(E86,VIP!$A$2:$O8935,8,FALSE)</f>
        <v>Si</v>
      </c>
      <c r="J86" s="120" t="str">
        <f>VLOOKUP(E86,VIP!$A$2:$O8885,8,FALSE)</f>
        <v>Si</v>
      </c>
      <c r="K86" s="120" t="str">
        <f>VLOOKUP(E86,VIP!$A$2:$O12459,6,0)</f>
        <v>NO</v>
      </c>
      <c r="L86" s="121" t="s">
        <v>2228</v>
      </c>
      <c r="M86" s="173" t="s">
        <v>2502</v>
      </c>
      <c r="N86" s="119" t="s">
        <v>2473</v>
      </c>
      <c r="O86" s="120" t="s">
        <v>2475</v>
      </c>
      <c r="P86" s="118"/>
      <c r="Q86" s="172">
        <v>44277.442511574074</v>
      </c>
    </row>
    <row r="87" spans="1:17" ht="18" x14ac:dyDescent="0.25">
      <c r="A87" s="120" t="str">
        <f>VLOOKUP(E87,'LISTADO ATM'!$A$2:$C$901,3,0)</f>
        <v>SUR</v>
      </c>
      <c r="B87" s="111" t="s">
        <v>2539</v>
      </c>
      <c r="C87" s="128">
        <v>44277.329895833333</v>
      </c>
      <c r="D87" s="120" t="s">
        <v>2189</v>
      </c>
      <c r="E87" s="110">
        <v>767</v>
      </c>
      <c r="F87" s="120" t="str">
        <f>VLOOKUP(E87,VIP!$A$2:$O12048,2,0)</f>
        <v>DRBR059</v>
      </c>
      <c r="G87" s="120" t="str">
        <f>VLOOKUP(E87,'LISTADO ATM'!$A$2:$B$900,2,0)</f>
        <v xml:space="preserve">ATM S/M Diverso (Azua) </v>
      </c>
      <c r="H87" s="120" t="str">
        <f>VLOOKUP(E87,VIP!$A$2:$O16969,7,FALSE)</f>
        <v>Si</v>
      </c>
      <c r="I87" s="120" t="str">
        <f>VLOOKUP(E87,VIP!$A$2:$O8934,8,FALSE)</f>
        <v>No</v>
      </c>
      <c r="J87" s="120" t="str">
        <f>VLOOKUP(E87,VIP!$A$2:$O8884,8,FALSE)</f>
        <v>No</v>
      </c>
      <c r="K87" s="120" t="str">
        <f>VLOOKUP(E87,VIP!$A$2:$O12458,6,0)</f>
        <v>NO</v>
      </c>
      <c r="L87" s="121" t="s">
        <v>2228</v>
      </c>
      <c r="M87" s="173" t="s">
        <v>2502</v>
      </c>
      <c r="N87" s="119" t="s">
        <v>2473</v>
      </c>
      <c r="O87" s="120" t="s">
        <v>2475</v>
      </c>
      <c r="P87" s="118"/>
      <c r="Q87" s="172">
        <v>44277.609178240738</v>
      </c>
    </row>
    <row r="88" spans="1:17" ht="18" x14ac:dyDescent="0.25">
      <c r="A88" s="120" t="str">
        <f>VLOOKUP(E88,'LISTADO ATM'!$A$2:$C$901,3,0)</f>
        <v>DISTRITO NACIONAL</v>
      </c>
      <c r="B88" s="111" t="s">
        <v>2534</v>
      </c>
      <c r="C88" s="128">
        <v>44277.342638888891</v>
      </c>
      <c r="D88" s="120" t="s">
        <v>2469</v>
      </c>
      <c r="E88" s="110">
        <v>415</v>
      </c>
      <c r="F88" s="120" t="str">
        <f>VLOOKUP(E88,VIP!$A$2:$O12043,2,0)</f>
        <v>DRBR415</v>
      </c>
      <c r="G88" s="120" t="str">
        <f>VLOOKUP(E88,'LISTADO ATM'!$A$2:$B$900,2,0)</f>
        <v xml:space="preserve">ATM Autobanco San Martín I </v>
      </c>
      <c r="H88" s="120" t="str">
        <f>VLOOKUP(E88,VIP!$A$2:$O16964,7,FALSE)</f>
        <v>Si</v>
      </c>
      <c r="I88" s="120" t="str">
        <f>VLOOKUP(E88,VIP!$A$2:$O8929,8,FALSE)</f>
        <v>Si</v>
      </c>
      <c r="J88" s="120" t="str">
        <f>VLOOKUP(E88,VIP!$A$2:$O8879,8,FALSE)</f>
        <v>Si</v>
      </c>
      <c r="K88" s="120" t="str">
        <f>VLOOKUP(E88,VIP!$A$2:$O12453,6,0)</f>
        <v>NO</v>
      </c>
      <c r="L88" s="121" t="s">
        <v>2428</v>
      </c>
      <c r="M88" s="173" t="s">
        <v>2502</v>
      </c>
      <c r="N88" s="119" t="s">
        <v>2473</v>
      </c>
      <c r="O88" s="120" t="s">
        <v>2474</v>
      </c>
      <c r="P88" s="118"/>
      <c r="Q88" s="172">
        <v>44277.609178240738</v>
      </c>
    </row>
    <row r="89" spans="1:17" s="95" customFormat="1" ht="18" x14ac:dyDescent="0.25">
      <c r="A89" s="120" t="str">
        <f>VLOOKUP(E89,'LISTADO ATM'!$A$2:$C$901,3,0)</f>
        <v>DISTRITO NACIONAL</v>
      </c>
      <c r="B89" s="111" t="s">
        <v>2533</v>
      </c>
      <c r="C89" s="128">
        <v>44277.342905092592</v>
      </c>
      <c r="D89" s="120" t="s">
        <v>2189</v>
      </c>
      <c r="E89" s="110">
        <v>43</v>
      </c>
      <c r="F89" s="120" t="str">
        <f>VLOOKUP(E89,VIP!$A$2:$O12042,2,0)</f>
        <v>DRBR043</v>
      </c>
      <c r="G89" s="120" t="str">
        <f>VLOOKUP(E89,'LISTADO ATM'!$A$2:$B$900,2,0)</f>
        <v xml:space="preserve">ATM Zona Franca San Isidro </v>
      </c>
      <c r="H89" s="120" t="str">
        <f>VLOOKUP(E89,VIP!$A$2:$O16963,7,FALSE)</f>
        <v>Si</v>
      </c>
      <c r="I89" s="120" t="str">
        <f>VLOOKUP(E89,VIP!$A$2:$O8928,8,FALSE)</f>
        <v>No</v>
      </c>
      <c r="J89" s="120" t="str">
        <f>VLOOKUP(E89,VIP!$A$2:$O8878,8,FALSE)</f>
        <v>No</v>
      </c>
      <c r="K89" s="120" t="str">
        <f>VLOOKUP(E89,VIP!$A$2:$O12452,6,0)</f>
        <v>NO</v>
      </c>
      <c r="L89" s="121" t="s">
        <v>2489</v>
      </c>
      <c r="M89" s="173" t="s">
        <v>2502</v>
      </c>
      <c r="N89" s="119" t="s">
        <v>2473</v>
      </c>
      <c r="O89" s="120" t="s">
        <v>2475</v>
      </c>
      <c r="P89" s="118"/>
      <c r="Q89" s="172">
        <v>44277.442511574074</v>
      </c>
    </row>
    <row r="90" spans="1:17" s="95" customFormat="1" ht="18" x14ac:dyDescent="0.25">
      <c r="A90" s="120" t="str">
        <f>VLOOKUP(E90,'LISTADO ATM'!$A$2:$C$901,3,0)</f>
        <v>SUR</v>
      </c>
      <c r="B90" s="111" t="s">
        <v>2555</v>
      </c>
      <c r="C90" s="128">
        <v>44277.343240740738</v>
      </c>
      <c r="D90" s="120" t="s">
        <v>2189</v>
      </c>
      <c r="E90" s="110">
        <v>780</v>
      </c>
      <c r="F90" s="120" t="str">
        <f>VLOOKUP(E90,VIP!$A$2:$O12047,2,0)</f>
        <v>DRBR041</v>
      </c>
      <c r="G90" s="120" t="str">
        <f>VLOOKUP(E90,'LISTADO ATM'!$A$2:$B$900,2,0)</f>
        <v xml:space="preserve">ATM Oficina Barahona I </v>
      </c>
      <c r="H90" s="120" t="str">
        <f>VLOOKUP(E90,VIP!$A$2:$O16968,7,FALSE)</f>
        <v>Si</v>
      </c>
      <c r="I90" s="120" t="str">
        <f>VLOOKUP(E90,VIP!$A$2:$O8933,8,FALSE)</f>
        <v>Si</v>
      </c>
      <c r="J90" s="120" t="str">
        <f>VLOOKUP(E90,VIP!$A$2:$O8883,8,FALSE)</f>
        <v>Si</v>
      </c>
      <c r="K90" s="120" t="str">
        <f>VLOOKUP(E90,VIP!$A$2:$O12457,6,0)</f>
        <v>SI</v>
      </c>
      <c r="L90" s="121" t="s">
        <v>2489</v>
      </c>
      <c r="M90" s="173" t="s">
        <v>2502</v>
      </c>
      <c r="N90" s="119" t="s">
        <v>2473</v>
      </c>
      <c r="O90" s="120" t="s">
        <v>2475</v>
      </c>
      <c r="P90" s="118"/>
      <c r="Q90" s="172">
        <v>44277.442511574074</v>
      </c>
    </row>
    <row r="91" spans="1:17" s="95" customFormat="1" ht="18" x14ac:dyDescent="0.25">
      <c r="A91" s="120" t="str">
        <f>VLOOKUP(E91,'LISTADO ATM'!$A$2:$C$901,3,0)</f>
        <v>DISTRITO NACIONAL</v>
      </c>
      <c r="B91" s="111" t="s">
        <v>2554</v>
      </c>
      <c r="C91" s="128">
        <v>44277.349699074075</v>
      </c>
      <c r="D91" s="120" t="s">
        <v>2469</v>
      </c>
      <c r="E91" s="110">
        <v>952</v>
      </c>
      <c r="F91" s="120" t="str">
        <f>VLOOKUP(E91,VIP!$A$2:$O12046,2,0)</f>
        <v>DRBR16L</v>
      </c>
      <c r="G91" s="120" t="str">
        <f>VLOOKUP(E91,'LISTADO ATM'!$A$2:$B$900,2,0)</f>
        <v xml:space="preserve">ATM Alvarez Rivas </v>
      </c>
      <c r="H91" s="120" t="str">
        <f>VLOOKUP(E91,VIP!$A$2:$O16967,7,FALSE)</f>
        <v>Si</v>
      </c>
      <c r="I91" s="120" t="str">
        <f>VLOOKUP(E91,VIP!$A$2:$O8932,8,FALSE)</f>
        <v>Si</v>
      </c>
      <c r="J91" s="120" t="str">
        <f>VLOOKUP(E91,VIP!$A$2:$O8882,8,FALSE)</f>
        <v>Si</v>
      </c>
      <c r="K91" s="120" t="str">
        <f>VLOOKUP(E91,VIP!$A$2:$O12456,6,0)</f>
        <v>NO</v>
      </c>
      <c r="L91" s="121" t="s">
        <v>2459</v>
      </c>
      <c r="M91" s="173" t="s">
        <v>2502</v>
      </c>
      <c r="N91" s="119" t="s">
        <v>2473</v>
      </c>
      <c r="O91" s="120" t="s">
        <v>2474</v>
      </c>
      <c r="P91" s="118"/>
      <c r="Q91" s="172">
        <v>44277.442511574074</v>
      </c>
    </row>
    <row r="92" spans="1:17" s="95" customFormat="1" ht="18" x14ac:dyDescent="0.25">
      <c r="A92" s="120" t="str">
        <f>VLOOKUP(E92,'LISTADO ATM'!$A$2:$C$901,3,0)</f>
        <v>NORTE</v>
      </c>
      <c r="B92" s="111">
        <v>335828825</v>
      </c>
      <c r="C92" s="128">
        <v>44277.373611111114</v>
      </c>
      <c r="D92" s="120" t="s">
        <v>2190</v>
      </c>
      <c r="E92" s="110">
        <v>88</v>
      </c>
      <c r="F92" s="120" t="str">
        <f>VLOOKUP(E92,VIP!$A$2:$O12054,2,0)</f>
        <v>DRBR088</v>
      </c>
      <c r="G92" s="120" t="str">
        <f>VLOOKUP(E92,'LISTADO ATM'!$A$2:$B$900,2,0)</f>
        <v xml:space="preserve">ATM S/M La Fuente (Santiago) </v>
      </c>
      <c r="H92" s="120" t="str">
        <f>VLOOKUP(E92,VIP!$A$2:$O16975,7,FALSE)</f>
        <v>Si</v>
      </c>
      <c r="I92" s="120" t="str">
        <f>VLOOKUP(E92,VIP!$A$2:$O8940,8,FALSE)</f>
        <v>Si</v>
      </c>
      <c r="J92" s="120" t="str">
        <f>VLOOKUP(E92,VIP!$A$2:$O8890,8,FALSE)</f>
        <v>Si</v>
      </c>
      <c r="K92" s="120" t="str">
        <f>VLOOKUP(E92,VIP!$A$2:$O12464,6,0)</f>
        <v>NO</v>
      </c>
      <c r="L92" s="121" t="s">
        <v>2228</v>
      </c>
      <c r="M92" s="173" t="s">
        <v>2502</v>
      </c>
      <c r="N92" s="119" t="s">
        <v>2570</v>
      </c>
      <c r="O92" s="120" t="s">
        <v>2571</v>
      </c>
      <c r="P92" s="118"/>
      <c r="Q92" s="172" t="s">
        <v>2228</v>
      </c>
    </row>
    <row r="93" spans="1:17" s="95" customFormat="1" ht="18" x14ac:dyDescent="0.25">
      <c r="A93" s="120" t="str">
        <f>VLOOKUP(E93,'LISTADO ATM'!$A$2:$C$901,3,0)</f>
        <v>DISTRITO NACIONAL</v>
      </c>
      <c r="B93" s="111" t="s">
        <v>2565</v>
      </c>
      <c r="C93" s="128">
        <v>44277.378182870372</v>
      </c>
      <c r="D93" s="120" t="s">
        <v>2189</v>
      </c>
      <c r="E93" s="110">
        <v>911</v>
      </c>
      <c r="F93" s="120" t="str">
        <f>VLOOKUP(E93,VIP!$A$2:$O12056,2,0)</f>
        <v>DRBR911</v>
      </c>
      <c r="G93" s="120" t="str">
        <f>VLOOKUP(E93,'LISTADO ATM'!$A$2:$B$900,2,0)</f>
        <v xml:space="preserve">ATM Oficina Venezuela II </v>
      </c>
      <c r="H93" s="120" t="str">
        <f>VLOOKUP(E93,VIP!$A$2:$O16977,7,FALSE)</f>
        <v>Si</v>
      </c>
      <c r="I93" s="120" t="str">
        <f>VLOOKUP(E93,VIP!$A$2:$O8942,8,FALSE)</f>
        <v>Si</v>
      </c>
      <c r="J93" s="120" t="str">
        <f>VLOOKUP(E93,VIP!$A$2:$O8892,8,FALSE)</f>
        <v>Si</v>
      </c>
      <c r="K93" s="120" t="str">
        <f>VLOOKUP(E93,VIP!$A$2:$O12466,6,0)</f>
        <v>SI</v>
      </c>
      <c r="L93" s="121" t="s">
        <v>2489</v>
      </c>
      <c r="M93" s="173" t="s">
        <v>2502</v>
      </c>
      <c r="N93" s="119" t="s">
        <v>2473</v>
      </c>
      <c r="O93" s="120" t="s">
        <v>2475</v>
      </c>
      <c r="P93" s="118"/>
      <c r="Q93" s="172">
        <v>44277.442511574074</v>
      </c>
    </row>
    <row r="94" spans="1:17" s="95" customFormat="1" ht="18" x14ac:dyDescent="0.25">
      <c r="A94" s="120" t="str">
        <f>VLOOKUP(E94,'LISTADO ATM'!$A$2:$C$901,3,0)</f>
        <v>DISTRITO NACIONAL</v>
      </c>
      <c r="B94" s="111" t="s">
        <v>2564</v>
      </c>
      <c r="C94" s="128">
        <v>44277.385370370372</v>
      </c>
      <c r="D94" s="120" t="s">
        <v>2189</v>
      </c>
      <c r="E94" s="110">
        <v>979</v>
      </c>
      <c r="F94" s="120" t="str">
        <f>VLOOKUP(E94,VIP!$A$2:$O12055,2,0)</f>
        <v>DRBR979</v>
      </c>
      <c r="G94" s="120" t="str">
        <f>VLOOKUP(E94,'LISTADO ATM'!$A$2:$B$900,2,0)</f>
        <v xml:space="preserve">ATM Oficina Luperón I </v>
      </c>
      <c r="H94" s="120" t="str">
        <f>VLOOKUP(E94,VIP!$A$2:$O16976,7,FALSE)</f>
        <v>Si</v>
      </c>
      <c r="I94" s="120" t="str">
        <f>VLOOKUP(E94,VIP!$A$2:$O8941,8,FALSE)</f>
        <v>Si</v>
      </c>
      <c r="J94" s="120" t="str">
        <f>VLOOKUP(E94,VIP!$A$2:$O8891,8,FALSE)</f>
        <v>Si</v>
      </c>
      <c r="K94" s="120" t="str">
        <f>VLOOKUP(E94,VIP!$A$2:$O12465,6,0)</f>
        <v>NO</v>
      </c>
      <c r="L94" s="121" t="s">
        <v>2254</v>
      </c>
      <c r="M94" s="173" t="s">
        <v>2502</v>
      </c>
      <c r="N94" s="119" t="s">
        <v>2473</v>
      </c>
      <c r="O94" s="120" t="s">
        <v>2475</v>
      </c>
      <c r="P94" s="118"/>
      <c r="Q94" s="172">
        <v>44277.609178240738</v>
      </c>
    </row>
    <row r="95" spans="1:17" s="95" customFormat="1" ht="18" x14ac:dyDescent="0.25">
      <c r="A95" s="120" t="str">
        <f>VLOOKUP(E95,'LISTADO ATM'!$A$2:$C$901,3,0)</f>
        <v>SUR</v>
      </c>
      <c r="B95" s="111" t="s">
        <v>2563</v>
      </c>
      <c r="C95" s="128">
        <v>44277.401724537034</v>
      </c>
      <c r="D95" s="120" t="s">
        <v>2496</v>
      </c>
      <c r="E95" s="110">
        <v>765</v>
      </c>
      <c r="F95" s="120" t="str">
        <f>VLOOKUP(E95,VIP!$A$2:$O12054,2,0)</f>
        <v>DRBR191</v>
      </c>
      <c r="G95" s="120" t="str">
        <f>VLOOKUP(E95,'LISTADO ATM'!$A$2:$B$900,2,0)</f>
        <v xml:space="preserve">ATM Oficina Azua I </v>
      </c>
      <c r="H95" s="120" t="str">
        <f>VLOOKUP(E95,VIP!$A$2:$O16975,7,FALSE)</f>
        <v>Si</v>
      </c>
      <c r="I95" s="120" t="str">
        <f>VLOOKUP(E95,VIP!$A$2:$O8940,8,FALSE)</f>
        <v>Si</v>
      </c>
      <c r="J95" s="120" t="str">
        <f>VLOOKUP(E95,VIP!$A$2:$O8890,8,FALSE)</f>
        <v>Si</v>
      </c>
      <c r="K95" s="120" t="str">
        <f>VLOOKUP(E95,VIP!$A$2:$O12464,6,0)</f>
        <v>NO</v>
      </c>
      <c r="L95" s="121" t="s">
        <v>2459</v>
      </c>
      <c r="M95" s="173" t="s">
        <v>2502</v>
      </c>
      <c r="N95" s="119" t="s">
        <v>2473</v>
      </c>
      <c r="O95" s="120" t="s">
        <v>2497</v>
      </c>
      <c r="P95" s="118"/>
      <c r="Q95" s="172">
        <v>44277.442511574074</v>
      </c>
    </row>
    <row r="96" spans="1:17" s="95" customFormat="1" ht="18" x14ac:dyDescent="0.25">
      <c r="A96" s="120" t="str">
        <f>VLOOKUP(E96,'LISTADO ATM'!$A$2:$C$901,3,0)</f>
        <v>NORTE</v>
      </c>
      <c r="B96" s="111">
        <v>335829058</v>
      </c>
      <c r="C96" s="128">
        <v>44277.417361111111</v>
      </c>
      <c r="D96" s="120" t="s">
        <v>2190</v>
      </c>
      <c r="E96" s="110">
        <v>8</v>
      </c>
      <c r="F96" s="120" t="str">
        <f>VLOOKUP(E96,VIP!$A$2:$O12051,2,0)</f>
        <v>DRBR008</v>
      </c>
      <c r="G96" s="120" t="str">
        <f>VLOOKUP(E96,'LISTADO ATM'!$A$2:$B$900,2,0)</f>
        <v>ATM Autoservicio Yaque</v>
      </c>
      <c r="H96" s="120" t="str">
        <f>VLOOKUP(E96,VIP!$A$2:$O16972,7,FALSE)</f>
        <v>Si</v>
      </c>
      <c r="I96" s="120" t="str">
        <f>VLOOKUP(E96,VIP!$A$2:$O8937,8,FALSE)</f>
        <v>Si</v>
      </c>
      <c r="J96" s="120" t="str">
        <f>VLOOKUP(E96,VIP!$A$2:$O8887,8,FALSE)</f>
        <v>Si</v>
      </c>
      <c r="K96" s="120" t="str">
        <f>VLOOKUP(E96,VIP!$A$2:$O12461,6,0)</f>
        <v>NO</v>
      </c>
      <c r="L96" s="121" t="s">
        <v>2489</v>
      </c>
      <c r="M96" s="173" t="s">
        <v>2502</v>
      </c>
      <c r="N96" s="119" t="s">
        <v>2570</v>
      </c>
      <c r="O96" s="120" t="s">
        <v>2571</v>
      </c>
      <c r="P96" s="118"/>
      <c r="Q96" s="172">
        <v>44277.609178240738</v>
      </c>
    </row>
    <row r="97" spans="1:17" s="95" customFormat="1" ht="18" x14ac:dyDescent="0.25">
      <c r="A97" s="120" t="str">
        <f>VLOOKUP(E97,'LISTADO ATM'!$A$2:$C$901,3,0)</f>
        <v>NORTE</v>
      </c>
      <c r="B97" s="111" t="s">
        <v>2562</v>
      </c>
      <c r="C97" s="128">
        <v>44277.425497685188</v>
      </c>
      <c r="D97" s="120" t="s">
        <v>2190</v>
      </c>
      <c r="E97" s="110">
        <v>649</v>
      </c>
      <c r="F97" s="120" t="str">
        <f>VLOOKUP(E97,VIP!$A$2:$O12053,2,0)</f>
        <v>DRBR649</v>
      </c>
      <c r="G97" s="120" t="str">
        <f>VLOOKUP(E97,'LISTADO ATM'!$A$2:$B$900,2,0)</f>
        <v xml:space="preserve">ATM Oficina Galería 56 (San Francisco de Macorís) </v>
      </c>
      <c r="H97" s="120" t="str">
        <f>VLOOKUP(E97,VIP!$A$2:$O16974,7,FALSE)</f>
        <v>Si</v>
      </c>
      <c r="I97" s="120" t="str">
        <f>VLOOKUP(E97,VIP!$A$2:$O8939,8,FALSE)</f>
        <v>Si</v>
      </c>
      <c r="J97" s="120" t="str">
        <f>VLOOKUP(E97,VIP!$A$2:$O8889,8,FALSE)</f>
        <v>Si</v>
      </c>
      <c r="K97" s="120" t="str">
        <f>VLOOKUP(E97,VIP!$A$2:$O12463,6,0)</f>
        <v>SI</v>
      </c>
      <c r="L97" s="121" t="s">
        <v>2489</v>
      </c>
      <c r="M97" s="173" t="s">
        <v>2502</v>
      </c>
      <c r="N97" s="119" t="s">
        <v>2473</v>
      </c>
      <c r="O97" s="120" t="s">
        <v>2522</v>
      </c>
      <c r="P97" s="118"/>
      <c r="Q97" s="172">
        <v>44277.609178240738</v>
      </c>
    </row>
    <row r="98" spans="1:17" s="95" customFormat="1" ht="18" x14ac:dyDescent="0.25">
      <c r="A98" s="120" t="str">
        <f>VLOOKUP(E98,'LISTADO ATM'!$A$2:$C$901,3,0)</f>
        <v>SUR</v>
      </c>
      <c r="B98" s="111" t="s">
        <v>2557</v>
      </c>
      <c r="C98" s="128">
        <v>44277.461597222224</v>
      </c>
      <c r="D98" s="120" t="s">
        <v>2496</v>
      </c>
      <c r="E98" s="110">
        <v>6</v>
      </c>
      <c r="F98" s="120" t="str">
        <f>VLOOKUP(E98,VIP!$A$2:$O12048,2,0)</f>
        <v>DRBR006</v>
      </c>
      <c r="G98" s="120" t="str">
        <f>VLOOKUP(E98,'LISTADO ATM'!$A$2:$B$900,2,0)</f>
        <v xml:space="preserve">ATM Plaza WAO San Juan </v>
      </c>
      <c r="H98" s="120" t="str">
        <f>VLOOKUP(E98,VIP!$A$2:$O16969,7,FALSE)</f>
        <v>N/A</v>
      </c>
      <c r="I98" s="120" t="str">
        <f>VLOOKUP(E98,VIP!$A$2:$O8934,8,FALSE)</f>
        <v>N/A</v>
      </c>
      <c r="J98" s="120" t="str">
        <f>VLOOKUP(E98,VIP!$A$2:$O8884,8,FALSE)</f>
        <v>N/A</v>
      </c>
      <c r="K98" s="120" t="str">
        <f>VLOOKUP(E98,VIP!$A$2:$O12458,6,0)</f>
        <v/>
      </c>
      <c r="L98" s="121" t="s">
        <v>2459</v>
      </c>
      <c r="M98" s="173" t="s">
        <v>2502</v>
      </c>
      <c r="N98" s="119" t="s">
        <v>2473</v>
      </c>
      <c r="O98" s="120" t="s">
        <v>2497</v>
      </c>
      <c r="P98" s="118"/>
      <c r="Q98" s="172">
        <v>44277.609178240738</v>
      </c>
    </row>
    <row r="99" spans="1:17" s="95" customFormat="1" ht="18" x14ac:dyDescent="0.25">
      <c r="A99" s="120" t="str">
        <f>VLOOKUP(E99,'LISTADO ATM'!$A$2:$C$901,3,0)</f>
        <v>DISTRITO NACIONAL</v>
      </c>
      <c r="B99" s="111">
        <v>335826698</v>
      </c>
      <c r="C99" s="128">
        <v>44273.658553240741</v>
      </c>
      <c r="D99" s="120" t="s">
        <v>2189</v>
      </c>
      <c r="E99" s="110">
        <v>118</v>
      </c>
      <c r="F99" s="120" t="str">
        <f>VLOOKUP(E99,VIP!$A$2:$O12013,2,0)</f>
        <v>DRBR118</v>
      </c>
      <c r="G99" s="120" t="str">
        <f>VLOOKUP(E99,'LISTADO ATM'!$A$2:$B$900,2,0)</f>
        <v>ATM Plaza Torino</v>
      </c>
      <c r="H99" s="120" t="str">
        <f>VLOOKUP(E99,VIP!$A$2:$O16934,7,FALSE)</f>
        <v>N/A</v>
      </c>
      <c r="I99" s="120" t="str">
        <f>VLOOKUP(E99,VIP!$A$2:$O8899,8,FALSE)</f>
        <v>N/A</v>
      </c>
      <c r="J99" s="120" t="str">
        <f>VLOOKUP(E99,VIP!$A$2:$O8849,8,FALSE)</f>
        <v>N/A</v>
      </c>
      <c r="K99" s="120" t="str">
        <f>VLOOKUP(E99,VIP!$A$2:$O12423,6,0)</f>
        <v>N/A</v>
      </c>
      <c r="L99" s="121" t="s">
        <v>2228</v>
      </c>
      <c r="M99" s="119" t="s">
        <v>2466</v>
      </c>
      <c r="N99" s="119" t="s">
        <v>2495</v>
      </c>
      <c r="O99" s="120" t="s">
        <v>2475</v>
      </c>
      <c r="P99" s="118"/>
      <c r="Q99" s="122" t="s">
        <v>2228</v>
      </c>
    </row>
    <row r="100" spans="1:17" s="95" customFormat="1" ht="18" x14ac:dyDescent="0.25">
      <c r="A100" s="120" t="str">
        <f>VLOOKUP(E100,'LISTADO ATM'!$A$2:$C$901,3,0)</f>
        <v>DISTRITO NACIONAL</v>
      </c>
      <c r="B100" s="111">
        <v>335826705</v>
      </c>
      <c r="C100" s="128">
        <v>44273.660983796297</v>
      </c>
      <c r="D100" s="120" t="s">
        <v>2189</v>
      </c>
      <c r="E100" s="110">
        <v>588</v>
      </c>
      <c r="F100" s="120" t="str">
        <f>VLOOKUP(E100,VIP!$A$2:$O12012,2,0)</f>
        <v>DRBR01O</v>
      </c>
      <c r="G100" s="120" t="str">
        <f>VLOOKUP(E100,'LISTADO ATM'!$A$2:$B$900,2,0)</f>
        <v xml:space="preserve">ATM INAVI </v>
      </c>
      <c r="H100" s="120" t="str">
        <f>VLOOKUP(E100,VIP!$A$2:$O16933,7,FALSE)</f>
        <v>Si</v>
      </c>
      <c r="I100" s="120" t="str">
        <f>VLOOKUP(E100,VIP!$A$2:$O8898,8,FALSE)</f>
        <v>Si</v>
      </c>
      <c r="J100" s="120" t="str">
        <f>VLOOKUP(E100,VIP!$A$2:$O8848,8,FALSE)</f>
        <v>Si</v>
      </c>
      <c r="K100" s="120" t="str">
        <f>VLOOKUP(E100,VIP!$A$2:$O12422,6,0)</f>
        <v>NO</v>
      </c>
      <c r="L100" s="121" t="s">
        <v>2228</v>
      </c>
      <c r="M100" s="119" t="s">
        <v>2466</v>
      </c>
      <c r="N100" s="119" t="s">
        <v>2495</v>
      </c>
      <c r="O100" s="120" t="s">
        <v>2475</v>
      </c>
      <c r="P100" s="118"/>
      <c r="Q100" s="122" t="s">
        <v>2228</v>
      </c>
    </row>
    <row r="101" spans="1:17" s="95" customFormat="1" ht="18" x14ac:dyDescent="0.25">
      <c r="A101" s="120" t="str">
        <f>VLOOKUP(E101,'LISTADO ATM'!$A$2:$C$901,3,0)</f>
        <v>NORTE</v>
      </c>
      <c r="B101" s="111">
        <v>335826981</v>
      </c>
      <c r="C101" s="128">
        <v>44273.864583333336</v>
      </c>
      <c r="D101" s="120" t="s">
        <v>2190</v>
      </c>
      <c r="E101" s="110">
        <v>196</v>
      </c>
      <c r="F101" s="120" t="str">
        <f>VLOOKUP(E101,VIP!$A$2:$O12046,2,0)</f>
        <v>DRBR196</v>
      </c>
      <c r="G101" s="120" t="str">
        <f>VLOOKUP(E101,'LISTADO ATM'!$A$2:$B$900,2,0)</f>
        <v xml:space="preserve">ATM Estación Texaco Cangrejo Farmacia (Sosúa) </v>
      </c>
      <c r="H101" s="120" t="str">
        <f>VLOOKUP(E101,VIP!$A$2:$O16967,7,FALSE)</f>
        <v>Si</v>
      </c>
      <c r="I101" s="120" t="str">
        <f>VLOOKUP(E101,VIP!$A$2:$O8932,8,FALSE)</f>
        <v>Si</v>
      </c>
      <c r="J101" s="120" t="str">
        <f>VLOOKUP(E101,VIP!$A$2:$O8882,8,FALSE)</f>
        <v>Si</v>
      </c>
      <c r="K101" s="120" t="str">
        <f>VLOOKUP(E101,VIP!$A$2:$O12456,6,0)</f>
        <v>NO</v>
      </c>
      <c r="L101" s="121" t="s">
        <v>2254</v>
      </c>
      <c r="M101" s="119" t="s">
        <v>2466</v>
      </c>
      <c r="N101" s="119" t="s">
        <v>2473</v>
      </c>
      <c r="O101" s="120" t="s">
        <v>2500</v>
      </c>
      <c r="P101" s="118"/>
      <c r="Q101" s="122" t="s">
        <v>2254</v>
      </c>
    </row>
    <row r="102" spans="1:17" s="95" customFormat="1" ht="18" x14ac:dyDescent="0.25">
      <c r="A102" s="120" t="str">
        <f>VLOOKUP(E102,'LISTADO ATM'!$A$2:$C$901,3,0)</f>
        <v>DISTRITO NACIONAL</v>
      </c>
      <c r="B102" s="111">
        <v>335827356</v>
      </c>
      <c r="C102" s="128">
        <v>44274.439930555556</v>
      </c>
      <c r="D102" s="120" t="s">
        <v>2189</v>
      </c>
      <c r="E102" s="110">
        <v>640</v>
      </c>
      <c r="F102" s="120" t="str">
        <f>VLOOKUP(E102,VIP!$A$2:$O12049,2,0)</f>
        <v>DRBR640</v>
      </c>
      <c r="G102" s="120" t="str">
        <f>VLOOKUP(E102,'LISTADO ATM'!$A$2:$B$900,2,0)</f>
        <v xml:space="preserve">ATM Ministerio Obras Públicas </v>
      </c>
      <c r="H102" s="120" t="str">
        <f>VLOOKUP(E102,VIP!$A$2:$O16970,7,FALSE)</f>
        <v>Si</v>
      </c>
      <c r="I102" s="120" t="str">
        <f>VLOOKUP(E102,VIP!$A$2:$O8935,8,FALSE)</f>
        <v>Si</v>
      </c>
      <c r="J102" s="120" t="str">
        <f>VLOOKUP(E102,VIP!$A$2:$O8885,8,FALSE)</f>
        <v>Si</v>
      </c>
      <c r="K102" s="120" t="str">
        <f>VLOOKUP(E102,VIP!$A$2:$O12459,6,0)</f>
        <v>NO</v>
      </c>
      <c r="L102" s="121" t="s">
        <v>2228</v>
      </c>
      <c r="M102" s="119" t="s">
        <v>2466</v>
      </c>
      <c r="N102" s="119" t="s">
        <v>2495</v>
      </c>
      <c r="O102" s="120" t="s">
        <v>2475</v>
      </c>
      <c r="P102" s="118"/>
      <c r="Q102" s="122" t="s">
        <v>2228</v>
      </c>
    </row>
    <row r="103" spans="1:17" s="95" customFormat="1" ht="18" x14ac:dyDescent="0.25">
      <c r="A103" s="120" t="str">
        <f>VLOOKUP(E103,'LISTADO ATM'!$A$2:$C$901,3,0)</f>
        <v>DISTRITO NACIONAL</v>
      </c>
      <c r="B103" s="111">
        <v>335827361</v>
      </c>
      <c r="C103" s="128">
        <v>44274.441446759258</v>
      </c>
      <c r="D103" s="120" t="s">
        <v>2189</v>
      </c>
      <c r="E103" s="110">
        <v>573</v>
      </c>
      <c r="F103" s="120" t="str">
        <f>VLOOKUP(E103,VIP!$A$2:$O12048,2,0)</f>
        <v>DRBR038</v>
      </c>
      <c r="G103" s="120" t="str">
        <f>VLOOKUP(E103,'LISTADO ATM'!$A$2:$B$900,2,0)</f>
        <v xml:space="preserve">ATM IDSS </v>
      </c>
      <c r="H103" s="120" t="str">
        <f>VLOOKUP(E103,VIP!$A$2:$O16969,7,FALSE)</f>
        <v>Si</v>
      </c>
      <c r="I103" s="120" t="str">
        <f>VLOOKUP(E103,VIP!$A$2:$O8934,8,FALSE)</f>
        <v>Si</v>
      </c>
      <c r="J103" s="120" t="str">
        <f>VLOOKUP(E103,VIP!$A$2:$O8884,8,FALSE)</f>
        <v>Si</v>
      </c>
      <c r="K103" s="120" t="str">
        <f>VLOOKUP(E103,VIP!$A$2:$O12458,6,0)</f>
        <v>NO</v>
      </c>
      <c r="L103" s="121" t="s">
        <v>2228</v>
      </c>
      <c r="M103" s="119" t="s">
        <v>2466</v>
      </c>
      <c r="N103" s="119" t="s">
        <v>2495</v>
      </c>
      <c r="O103" s="120" t="s">
        <v>2475</v>
      </c>
      <c r="P103" s="118"/>
      <c r="Q103" s="122" t="s">
        <v>2228</v>
      </c>
    </row>
    <row r="104" spans="1:17" s="95" customFormat="1" ht="18" x14ac:dyDescent="0.25">
      <c r="A104" s="120" t="str">
        <f>VLOOKUP(E104,'LISTADO ATM'!$A$2:$C$901,3,0)</f>
        <v>DISTRITO NACIONAL</v>
      </c>
      <c r="B104" s="111">
        <v>335827800</v>
      </c>
      <c r="C104" s="128">
        <v>44274.614340277774</v>
      </c>
      <c r="D104" s="120" t="s">
        <v>2189</v>
      </c>
      <c r="E104" s="110">
        <v>943</v>
      </c>
      <c r="F104" s="120" t="str">
        <f>VLOOKUP(E104,VIP!$A$2:$O12060,2,0)</f>
        <v>DRBR16K</v>
      </c>
      <c r="G104" s="120" t="str">
        <f>VLOOKUP(E104,'LISTADO ATM'!$A$2:$B$900,2,0)</f>
        <v xml:space="preserve">ATM Oficina Tránsito Terreste </v>
      </c>
      <c r="H104" s="120" t="str">
        <f>VLOOKUP(E104,VIP!$A$2:$O16981,7,FALSE)</f>
        <v>Si</v>
      </c>
      <c r="I104" s="120" t="str">
        <f>VLOOKUP(E104,VIP!$A$2:$O8946,8,FALSE)</f>
        <v>Si</v>
      </c>
      <c r="J104" s="120" t="str">
        <f>VLOOKUP(E104,VIP!$A$2:$O8896,8,FALSE)</f>
        <v>Si</v>
      </c>
      <c r="K104" s="120" t="str">
        <f>VLOOKUP(E104,VIP!$A$2:$O12470,6,0)</f>
        <v>NO</v>
      </c>
      <c r="L104" s="121" t="s">
        <v>2228</v>
      </c>
      <c r="M104" s="119" t="s">
        <v>2466</v>
      </c>
      <c r="N104" s="119" t="s">
        <v>2495</v>
      </c>
      <c r="O104" s="120" t="s">
        <v>2475</v>
      </c>
      <c r="P104" s="118"/>
      <c r="Q104" s="122" t="s">
        <v>2228</v>
      </c>
    </row>
    <row r="105" spans="1:17" s="95" customFormat="1" ht="18" x14ac:dyDescent="0.25">
      <c r="A105" s="120" t="str">
        <f>VLOOKUP(E105,'LISTADO ATM'!$A$2:$C$901,3,0)</f>
        <v>DISTRITO NACIONAL</v>
      </c>
      <c r="B105" s="111">
        <v>335828075</v>
      </c>
      <c r="C105" s="128">
        <v>44274.738854166666</v>
      </c>
      <c r="D105" s="120" t="s">
        <v>2189</v>
      </c>
      <c r="E105" s="110">
        <v>24</v>
      </c>
      <c r="F105" s="120" t="str">
        <f>VLOOKUP(E105,VIP!$A$2:$O12012,2,0)</f>
        <v>DRBR024</v>
      </c>
      <c r="G105" s="120" t="str">
        <f>VLOOKUP(E105,'LISTADO ATM'!$A$2:$B$900,2,0)</f>
        <v xml:space="preserve">ATM Oficina Eusebio Manzueta </v>
      </c>
      <c r="H105" s="120" t="str">
        <f>VLOOKUP(E105,VIP!$A$2:$O16933,7,FALSE)</f>
        <v>No</v>
      </c>
      <c r="I105" s="120" t="str">
        <f>VLOOKUP(E105,VIP!$A$2:$O8898,8,FALSE)</f>
        <v>No</v>
      </c>
      <c r="J105" s="120" t="str">
        <f>VLOOKUP(E105,VIP!$A$2:$O8848,8,FALSE)</f>
        <v>No</v>
      </c>
      <c r="K105" s="120" t="str">
        <f>VLOOKUP(E105,VIP!$A$2:$O12422,6,0)</f>
        <v>NO</v>
      </c>
      <c r="L105" s="121" t="s">
        <v>2228</v>
      </c>
      <c r="M105" s="119" t="s">
        <v>2466</v>
      </c>
      <c r="N105" s="119" t="s">
        <v>2473</v>
      </c>
      <c r="O105" s="120" t="s">
        <v>2475</v>
      </c>
      <c r="P105" s="118"/>
      <c r="Q105" s="122" t="s">
        <v>2228</v>
      </c>
    </row>
    <row r="106" spans="1:17" s="95" customFormat="1" ht="18" x14ac:dyDescent="0.25">
      <c r="A106" s="120" t="str">
        <f>VLOOKUP(E106,'LISTADO ATM'!$A$2:$C$901,3,0)</f>
        <v>DISTRITO NACIONAL</v>
      </c>
      <c r="B106" s="111">
        <v>335828080</v>
      </c>
      <c r="C106" s="128">
        <v>44274.740069444444</v>
      </c>
      <c r="D106" s="120" t="s">
        <v>2469</v>
      </c>
      <c r="E106" s="110">
        <v>527</v>
      </c>
      <c r="F106" s="120" t="str">
        <f>VLOOKUP(E106,VIP!$A$2:$O12010,2,0)</f>
        <v>DRBR527</v>
      </c>
      <c r="G106" s="120" t="str">
        <f>VLOOKUP(E106,'LISTADO ATM'!$A$2:$B$900,2,0)</f>
        <v>ATM Oficina Zona Oriental II</v>
      </c>
      <c r="H106" s="120" t="str">
        <f>VLOOKUP(E106,VIP!$A$2:$O16931,7,FALSE)</f>
        <v>Si</v>
      </c>
      <c r="I106" s="120" t="str">
        <f>VLOOKUP(E106,VIP!$A$2:$O8896,8,FALSE)</f>
        <v>Si</v>
      </c>
      <c r="J106" s="120" t="str">
        <f>VLOOKUP(E106,VIP!$A$2:$O8846,8,FALSE)</f>
        <v>Si</v>
      </c>
      <c r="K106" s="120" t="str">
        <f>VLOOKUP(E106,VIP!$A$2:$O12420,6,0)</f>
        <v>SI</v>
      </c>
      <c r="L106" s="121" t="s">
        <v>2501</v>
      </c>
      <c r="M106" s="119" t="s">
        <v>2466</v>
      </c>
      <c r="N106" s="119" t="s">
        <v>2473</v>
      </c>
      <c r="O106" s="120" t="s">
        <v>2474</v>
      </c>
      <c r="P106" s="118"/>
      <c r="Q106" s="122" t="s">
        <v>2501</v>
      </c>
    </row>
    <row r="107" spans="1:17" s="95" customFormat="1" ht="18" x14ac:dyDescent="0.25">
      <c r="A107" s="120" t="str">
        <f>VLOOKUP(E107,'LISTADO ATM'!$A$2:$C$901,3,0)</f>
        <v>ESTE</v>
      </c>
      <c r="B107" s="111">
        <v>335828161</v>
      </c>
      <c r="C107" s="128">
        <v>44275.322951388887</v>
      </c>
      <c r="D107" s="120" t="s">
        <v>2189</v>
      </c>
      <c r="E107" s="110">
        <v>963</v>
      </c>
      <c r="F107" s="120" t="str">
        <f>VLOOKUP(E107,VIP!$A$2:$O12009,2,0)</f>
        <v>DRBR963</v>
      </c>
      <c r="G107" s="120" t="str">
        <f>VLOOKUP(E107,'LISTADO ATM'!$A$2:$B$900,2,0)</f>
        <v xml:space="preserve">ATM Multiplaza La Romana </v>
      </c>
      <c r="H107" s="120" t="str">
        <f>VLOOKUP(E107,VIP!$A$2:$O16930,7,FALSE)</f>
        <v>Si</v>
      </c>
      <c r="I107" s="120" t="str">
        <f>VLOOKUP(E107,VIP!$A$2:$O8895,8,FALSE)</f>
        <v>Si</v>
      </c>
      <c r="J107" s="120" t="str">
        <f>VLOOKUP(E107,VIP!$A$2:$O8845,8,FALSE)</f>
        <v>Si</v>
      </c>
      <c r="K107" s="120" t="str">
        <f>VLOOKUP(E107,VIP!$A$2:$O12419,6,0)</f>
        <v>NO</v>
      </c>
      <c r="L107" s="121" t="s">
        <v>2228</v>
      </c>
      <c r="M107" s="119" t="s">
        <v>2466</v>
      </c>
      <c r="N107" s="119" t="s">
        <v>2473</v>
      </c>
      <c r="O107" s="120" t="s">
        <v>2475</v>
      </c>
      <c r="P107" s="118"/>
      <c r="Q107" s="122" t="s">
        <v>2228</v>
      </c>
    </row>
    <row r="108" spans="1:17" s="95" customFormat="1" ht="18" x14ac:dyDescent="0.25">
      <c r="A108" s="120" t="str">
        <f>VLOOKUP(E108,'LISTADO ATM'!$A$2:$C$901,3,0)</f>
        <v>DISTRITO NACIONAL</v>
      </c>
      <c r="B108" s="111">
        <v>335828252</v>
      </c>
      <c r="C108" s="128">
        <v>44275.448460648149</v>
      </c>
      <c r="D108" s="120" t="s">
        <v>2469</v>
      </c>
      <c r="E108" s="110">
        <v>600</v>
      </c>
      <c r="F108" s="120" t="str">
        <f>VLOOKUP(E108,VIP!$A$2:$O12012,2,0)</f>
        <v>DRBR600</v>
      </c>
      <c r="G108" s="120" t="str">
        <f>VLOOKUP(E108,'LISTADO ATM'!$A$2:$B$900,2,0)</f>
        <v>ATM S/M Bravo Hipica</v>
      </c>
      <c r="H108" s="120" t="str">
        <f>VLOOKUP(E108,VIP!$A$2:$O16933,7,FALSE)</f>
        <v>N/A</v>
      </c>
      <c r="I108" s="120" t="str">
        <f>VLOOKUP(E108,VIP!$A$2:$O8898,8,FALSE)</f>
        <v>N/A</v>
      </c>
      <c r="J108" s="120" t="str">
        <f>VLOOKUP(E108,VIP!$A$2:$O8848,8,FALSE)</f>
        <v>N/A</v>
      </c>
      <c r="K108" s="120" t="str">
        <f>VLOOKUP(E108,VIP!$A$2:$O12422,6,0)</f>
        <v>N/A</v>
      </c>
      <c r="L108" s="121" t="s">
        <v>2459</v>
      </c>
      <c r="M108" s="119" t="s">
        <v>2466</v>
      </c>
      <c r="N108" s="119" t="s">
        <v>2473</v>
      </c>
      <c r="O108" s="120" t="s">
        <v>2474</v>
      </c>
      <c r="P108" s="118"/>
      <c r="Q108" s="122" t="s">
        <v>2459</v>
      </c>
    </row>
    <row r="109" spans="1:17" s="95" customFormat="1" ht="18" x14ac:dyDescent="0.25">
      <c r="A109" s="120" t="str">
        <f>VLOOKUP(E109,'LISTADO ATM'!$A$2:$C$901,3,0)</f>
        <v>DISTRITO NACIONAL</v>
      </c>
      <c r="B109" s="111">
        <v>335828402</v>
      </c>
      <c r="C109" s="128">
        <v>44275.659432870372</v>
      </c>
      <c r="D109" s="120" t="s">
        <v>2469</v>
      </c>
      <c r="E109" s="110">
        <v>970</v>
      </c>
      <c r="F109" s="120" t="str">
        <f>VLOOKUP(E109,VIP!$A$2:$O12028,2,0)</f>
        <v>DRBR970</v>
      </c>
      <c r="G109" s="120" t="str">
        <f>VLOOKUP(E109,'LISTADO ATM'!$A$2:$B$900,2,0)</f>
        <v xml:space="preserve">ATM S/M Olé Haina </v>
      </c>
      <c r="H109" s="120" t="str">
        <f>VLOOKUP(E109,VIP!$A$2:$O16949,7,FALSE)</f>
        <v>Si</v>
      </c>
      <c r="I109" s="120" t="str">
        <f>VLOOKUP(E109,VIP!$A$2:$O8914,8,FALSE)</f>
        <v>Si</v>
      </c>
      <c r="J109" s="120" t="str">
        <f>VLOOKUP(E109,VIP!$A$2:$O8864,8,FALSE)</f>
        <v>Si</v>
      </c>
      <c r="K109" s="120" t="str">
        <f>VLOOKUP(E109,VIP!$A$2:$O12438,6,0)</f>
        <v>NO</v>
      </c>
      <c r="L109" s="121" t="s">
        <v>2459</v>
      </c>
      <c r="M109" s="119" t="s">
        <v>2466</v>
      </c>
      <c r="N109" s="119" t="s">
        <v>2473</v>
      </c>
      <c r="O109" s="120" t="s">
        <v>2474</v>
      </c>
      <c r="P109" s="118"/>
      <c r="Q109" s="122" t="s">
        <v>2459</v>
      </c>
    </row>
    <row r="110" spans="1:17" s="95" customFormat="1" ht="18" x14ac:dyDescent="0.25">
      <c r="A110" s="120" t="str">
        <f>VLOOKUP(E110,'LISTADO ATM'!$A$2:$C$901,3,0)</f>
        <v>DISTRITO NACIONAL</v>
      </c>
      <c r="B110" s="111">
        <v>335828409</v>
      </c>
      <c r="C110" s="128">
        <v>44275.720833333333</v>
      </c>
      <c r="D110" s="120" t="s">
        <v>2189</v>
      </c>
      <c r="E110" s="110">
        <v>267</v>
      </c>
      <c r="F110" s="120" t="str">
        <f>VLOOKUP(E110,VIP!$A$2:$O12031,2,0)</f>
        <v>DRBR267</v>
      </c>
      <c r="G110" s="120" t="str">
        <f>VLOOKUP(E110,'LISTADO ATM'!$A$2:$B$900,2,0)</f>
        <v xml:space="preserve">ATM Centro de Caja México </v>
      </c>
      <c r="H110" s="120" t="str">
        <f>VLOOKUP(E110,VIP!$A$2:$O16952,7,FALSE)</f>
        <v>Si</v>
      </c>
      <c r="I110" s="120" t="str">
        <f>VLOOKUP(E110,VIP!$A$2:$O8917,8,FALSE)</f>
        <v>Si</v>
      </c>
      <c r="J110" s="120" t="str">
        <f>VLOOKUP(E110,VIP!$A$2:$O8867,8,FALSE)</f>
        <v>Si</v>
      </c>
      <c r="K110" s="120" t="str">
        <f>VLOOKUP(E110,VIP!$A$2:$O12441,6,0)</f>
        <v>NO</v>
      </c>
      <c r="L110" s="121" t="s">
        <v>2489</v>
      </c>
      <c r="M110" s="119" t="s">
        <v>2466</v>
      </c>
      <c r="N110" s="119" t="s">
        <v>2473</v>
      </c>
      <c r="O110" s="120" t="s">
        <v>2475</v>
      </c>
      <c r="P110" s="118"/>
      <c r="Q110" s="122" t="s">
        <v>2489</v>
      </c>
    </row>
    <row r="111" spans="1:17" s="95" customFormat="1" ht="18" x14ac:dyDescent="0.25">
      <c r="A111" s="120" t="str">
        <f>VLOOKUP(E111,'LISTADO ATM'!$A$2:$C$901,3,0)</f>
        <v>NORTE</v>
      </c>
      <c r="B111" s="111">
        <v>335828435</v>
      </c>
      <c r="C111" s="128">
        <v>44276.062719907408</v>
      </c>
      <c r="D111" s="120" t="s">
        <v>2496</v>
      </c>
      <c r="E111" s="110">
        <v>638</v>
      </c>
      <c r="F111" s="120" t="str">
        <f>VLOOKUP(E111,VIP!$A$2:$O12039,2,0)</f>
        <v>DRBR638</v>
      </c>
      <c r="G111" s="120" t="str">
        <f>VLOOKUP(E111,'LISTADO ATM'!$A$2:$B$900,2,0)</f>
        <v xml:space="preserve">ATM S/M Yoma </v>
      </c>
      <c r="H111" s="120" t="str">
        <f>VLOOKUP(E111,VIP!$A$2:$O16960,7,FALSE)</f>
        <v>Si</v>
      </c>
      <c r="I111" s="120" t="str">
        <f>VLOOKUP(E111,VIP!$A$2:$O8925,8,FALSE)</f>
        <v>Si</v>
      </c>
      <c r="J111" s="120" t="str">
        <f>VLOOKUP(E111,VIP!$A$2:$O8875,8,FALSE)</f>
        <v>Si</v>
      </c>
      <c r="K111" s="120" t="str">
        <f>VLOOKUP(E111,VIP!$A$2:$O12449,6,0)</f>
        <v>NO</v>
      </c>
      <c r="L111" s="121" t="s">
        <v>2459</v>
      </c>
      <c r="M111" s="119" t="s">
        <v>2466</v>
      </c>
      <c r="N111" s="119" t="s">
        <v>2473</v>
      </c>
      <c r="O111" s="120" t="s">
        <v>2513</v>
      </c>
      <c r="P111" s="118"/>
      <c r="Q111" s="122" t="s">
        <v>2459</v>
      </c>
    </row>
    <row r="112" spans="1:17" s="95" customFormat="1" ht="18" x14ac:dyDescent="0.25">
      <c r="A112" s="120" t="str">
        <f>VLOOKUP(E112,'LISTADO ATM'!$A$2:$C$901,3,0)</f>
        <v>DISTRITO NACIONAL</v>
      </c>
      <c r="B112" s="111">
        <v>335828446</v>
      </c>
      <c r="C112" s="128">
        <v>44276.376423611109</v>
      </c>
      <c r="D112" s="120" t="s">
        <v>2189</v>
      </c>
      <c r="E112" s="110">
        <v>239</v>
      </c>
      <c r="F112" s="120" t="str">
        <f>VLOOKUP(E112,VIP!$A$2:$O12038,2,0)</f>
        <v>DRBR239</v>
      </c>
      <c r="G112" s="120" t="str">
        <f>VLOOKUP(E112,'LISTADO ATM'!$A$2:$B$900,2,0)</f>
        <v xml:space="preserve">ATM Autobanco Charles de Gaulle </v>
      </c>
      <c r="H112" s="120" t="str">
        <f>VLOOKUP(E112,VIP!$A$2:$O16959,7,FALSE)</f>
        <v>Si</v>
      </c>
      <c r="I112" s="120" t="str">
        <f>VLOOKUP(E112,VIP!$A$2:$O8924,8,FALSE)</f>
        <v>Si</v>
      </c>
      <c r="J112" s="120" t="str">
        <f>VLOOKUP(E112,VIP!$A$2:$O8874,8,FALSE)</f>
        <v>Si</v>
      </c>
      <c r="K112" s="120" t="str">
        <f>VLOOKUP(E112,VIP!$A$2:$O12448,6,0)</f>
        <v>SI</v>
      </c>
      <c r="L112" s="121" t="s">
        <v>2512</v>
      </c>
      <c r="M112" s="119" t="s">
        <v>2466</v>
      </c>
      <c r="N112" s="119" t="s">
        <v>2473</v>
      </c>
      <c r="O112" s="120" t="s">
        <v>2475</v>
      </c>
      <c r="P112" s="118"/>
      <c r="Q112" s="122" t="s">
        <v>2512</v>
      </c>
    </row>
    <row r="113" spans="1:17" s="95" customFormat="1" ht="18" x14ac:dyDescent="0.25">
      <c r="A113" s="120" t="str">
        <f>VLOOKUP(E113,'LISTADO ATM'!$A$2:$C$901,3,0)</f>
        <v>NORTE</v>
      </c>
      <c r="B113" s="111">
        <v>335828454</v>
      </c>
      <c r="C113" s="128">
        <v>44276.45045138889</v>
      </c>
      <c r="D113" s="120" t="s">
        <v>2190</v>
      </c>
      <c r="E113" s="110">
        <v>285</v>
      </c>
      <c r="F113" s="120" t="str">
        <f>VLOOKUP(E113,VIP!$A$2:$O12034,2,0)</f>
        <v>DRBR285</v>
      </c>
      <c r="G113" s="120" t="str">
        <f>VLOOKUP(E113,'LISTADO ATM'!$A$2:$B$900,2,0)</f>
        <v xml:space="preserve">ATM Oficina Camino Real (Puerto Plata) </v>
      </c>
      <c r="H113" s="120" t="str">
        <f>VLOOKUP(E113,VIP!$A$2:$O16955,7,FALSE)</f>
        <v>Si</v>
      </c>
      <c r="I113" s="120" t="str">
        <f>VLOOKUP(E113,VIP!$A$2:$O8920,8,FALSE)</f>
        <v>Si</v>
      </c>
      <c r="J113" s="120" t="str">
        <f>VLOOKUP(E113,VIP!$A$2:$O8870,8,FALSE)</f>
        <v>Si</v>
      </c>
      <c r="K113" s="120" t="str">
        <f>VLOOKUP(E113,VIP!$A$2:$O12444,6,0)</f>
        <v>NO</v>
      </c>
      <c r="L113" s="121" t="s">
        <v>2254</v>
      </c>
      <c r="M113" s="119" t="s">
        <v>2466</v>
      </c>
      <c r="N113" s="119" t="s">
        <v>2473</v>
      </c>
      <c r="O113" s="120" t="s">
        <v>2500</v>
      </c>
      <c r="P113" s="118"/>
      <c r="Q113" s="122" t="s">
        <v>2254</v>
      </c>
    </row>
    <row r="114" spans="1:17" s="95" customFormat="1" ht="18" x14ac:dyDescent="0.25">
      <c r="A114" s="120" t="str">
        <f>VLOOKUP(E114,'LISTADO ATM'!$A$2:$C$901,3,0)</f>
        <v>DISTRITO NACIONAL</v>
      </c>
      <c r="B114" s="111">
        <v>335828461</v>
      </c>
      <c r="C114" s="128">
        <v>44276.494953703703</v>
      </c>
      <c r="D114" s="120" t="s">
        <v>2189</v>
      </c>
      <c r="E114" s="110">
        <v>194</v>
      </c>
      <c r="F114" s="120" t="str">
        <f>VLOOKUP(E114,VIP!$A$2:$O12042,2,0)</f>
        <v>DRBR194</v>
      </c>
      <c r="G114" s="120" t="str">
        <f>VLOOKUP(E114,'LISTADO ATM'!$A$2:$B$900,2,0)</f>
        <v xml:space="preserve">ATM UNP Pantoja </v>
      </c>
      <c r="H114" s="120" t="str">
        <f>VLOOKUP(E114,VIP!$A$2:$O16963,7,FALSE)</f>
        <v>Si</v>
      </c>
      <c r="I114" s="120" t="str">
        <f>VLOOKUP(E114,VIP!$A$2:$O8928,8,FALSE)</f>
        <v>No</v>
      </c>
      <c r="J114" s="120" t="str">
        <f>VLOOKUP(E114,VIP!$A$2:$O8878,8,FALSE)</f>
        <v>No</v>
      </c>
      <c r="K114" s="120" t="str">
        <f>VLOOKUP(E114,VIP!$A$2:$O12452,6,0)</f>
        <v>NO</v>
      </c>
      <c r="L114" s="121" t="s">
        <v>2489</v>
      </c>
      <c r="M114" s="119" t="s">
        <v>2466</v>
      </c>
      <c r="N114" s="119" t="s">
        <v>2473</v>
      </c>
      <c r="O114" s="120" t="s">
        <v>2475</v>
      </c>
      <c r="P114" s="118"/>
      <c r="Q114" s="122" t="s">
        <v>2489</v>
      </c>
    </row>
    <row r="115" spans="1:17" s="95" customFormat="1" ht="18" x14ac:dyDescent="0.25">
      <c r="A115" s="120" t="str">
        <f>VLOOKUP(E115,'LISTADO ATM'!$A$2:$C$901,3,0)</f>
        <v>DISTRITO NACIONAL</v>
      </c>
      <c r="B115" s="111">
        <v>335828471</v>
      </c>
      <c r="C115" s="128">
        <v>44276.517476851855</v>
      </c>
      <c r="D115" s="120" t="s">
        <v>2469</v>
      </c>
      <c r="E115" s="110">
        <v>29</v>
      </c>
      <c r="F115" s="120" t="str">
        <f>VLOOKUP(E115,VIP!$A$2:$O12039,2,0)</f>
        <v>DRBR029</v>
      </c>
      <c r="G115" s="120" t="str">
        <f>VLOOKUP(E115,'LISTADO ATM'!$A$2:$B$900,2,0)</f>
        <v xml:space="preserve">ATM AFP </v>
      </c>
      <c r="H115" s="120" t="str">
        <f>VLOOKUP(E115,VIP!$A$2:$O16960,7,FALSE)</f>
        <v>Si</v>
      </c>
      <c r="I115" s="120" t="str">
        <f>VLOOKUP(E115,VIP!$A$2:$O8925,8,FALSE)</f>
        <v>Si</v>
      </c>
      <c r="J115" s="120" t="str">
        <f>VLOOKUP(E115,VIP!$A$2:$O8875,8,FALSE)</f>
        <v>Si</v>
      </c>
      <c r="K115" s="120" t="str">
        <f>VLOOKUP(E115,VIP!$A$2:$O12449,6,0)</f>
        <v>NO</v>
      </c>
      <c r="L115" s="121" t="s">
        <v>2428</v>
      </c>
      <c r="M115" s="119" t="s">
        <v>2466</v>
      </c>
      <c r="N115" s="119" t="s">
        <v>2473</v>
      </c>
      <c r="O115" s="120" t="s">
        <v>2474</v>
      </c>
      <c r="P115" s="118"/>
      <c r="Q115" s="122" t="s">
        <v>2428</v>
      </c>
    </row>
    <row r="116" spans="1:17" s="95" customFormat="1" ht="18" x14ac:dyDescent="0.25">
      <c r="A116" s="120" t="str">
        <f>VLOOKUP(E116,'LISTADO ATM'!$A$2:$C$901,3,0)</f>
        <v>DISTRITO NACIONAL</v>
      </c>
      <c r="B116" s="111">
        <v>335828483</v>
      </c>
      <c r="C116" s="128">
        <v>44276.621030092596</v>
      </c>
      <c r="D116" s="120" t="s">
        <v>2469</v>
      </c>
      <c r="E116" s="110">
        <v>183</v>
      </c>
      <c r="F116" s="120" t="str">
        <f>VLOOKUP(E116,VIP!$A$2:$O12046,2,0)</f>
        <v>DRBR183</v>
      </c>
      <c r="G116" s="120" t="str">
        <f>VLOOKUP(E116,'LISTADO ATM'!$A$2:$B$900,2,0)</f>
        <v>ATM Estación Nativa Km. 22 Aut. Duarte.</v>
      </c>
      <c r="H116" s="120" t="str">
        <f>VLOOKUP(E116,VIP!$A$2:$O16967,7,FALSE)</f>
        <v>N/A</v>
      </c>
      <c r="I116" s="120" t="str">
        <f>VLOOKUP(E116,VIP!$A$2:$O8932,8,FALSE)</f>
        <v>N/A</v>
      </c>
      <c r="J116" s="120" t="str">
        <f>VLOOKUP(E116,VIP!$A$2:$O8882,8,FALSE)</f>
        <v>N/A</v>
      </c>
      <c r="K116" s="120" t="str">
        <f>VLOOKUP(E116,VIP!$A$2:$O12456,6,0)</f>
        <v>N/A</v>
      </c>
      <c r="L116" s="121" t="s">
        <v>2428</v>
      </c>
      <c r="M116" s="119" t="s">
        <v>2466</v>
      </c>
      <c r="N116" s="119" t="s">
        <v>2473</v>
      </c>
      <c r="O116" s="120" t="s">
        <v>2474</v>
      </c>
      <c r="P116" s="118"/>
      <c r="Q116" s="122" t="s">
        <v>2428</v>
      </c>
    </row>
    <row r="117" spans="1:17" s="95" customFormat="1" ht="18" x14ac:dyDescent="0.25">
      <c r="A117" s="120" t="str">
        <f>VLOOKUP(E117,'LISTADO ATM'!$A$2:$C$901,3,0)</f>
        <v>DISTRITO NACIONAL</v>
      </c>
      <c r="B117" s="111">
        <v>335828484</v>
      </c>
      <c r="C117" s="128">
        <v>44276.622442129628</v>
      </c>
      <c r="D117" s="120" t="s">
        <v>2469</v>
      </c>
      <c r="E117" s="110">
        <v>566</v>
      </c>
      <c r="F117" s="120" t="str">
        <f>VLOOKUP(E117,VIP!$A$2:$O12045,2,0)</f>
        <v>DRBR508</v>
      </c>
      <c r="G117" s="120" t="str">
        <f>VLOOKUP(E117,'LISTADO ATM'!$A$2:$B$900,2,0)</f>
        <v xml:space="preserve">ATM Hiper Olé Aut. Duarte </v>
      </c>
      <c r="H117" s="120" t="str">
        <f>VLOOKUP(E117,VIP!$A$2:$O16966,7,FALSE)</f>
        <v>Si</v>
      </c>
      <c r="I117" s="120" t="str">
        <f>VLOOKUP(E117,VIP!$A$2:$O8931,8,FALSE)</f>
        <v>Si</v>
      </c>
      <c r="J117" s="120" t="str">
        <f>VLOOKUP(E117,VIP!$A$2:$O8881,8,FALSE)</f>
        <v>Si</v>
      </c>
      <c r="K117" s="120" t="str">
        <f>VLOOKUP(E117,VIP!$A$2:$O12455,6,0)</f>
        <v>NO</v>
      </c>
      <c r="L117" s="121" t="s">
        <v>2459</v>
      </c>
      <c r="M117" s="119" t="s">
        <v>2466</v>
      </c>
      <c r="N117" s="119" t="s">
        <v>2473</v>
      </c>
      <c r="O117" s="120" t="s">
        <v>2474</v>
      </c>
      <c r="P117" s="118"/>
      <c r="Q117" s="122" t="s">
        <v>2459</v>
      </c>
    </row>
    <row r="118" spans="1:17" s="95" customFormat="1" ht="18" x14ac:dyDescent="0.25">
      <c r="A118" s="120" t="str">
        <f>VLOOKUP(E118,'LISTADO ATM'!$A$2:$C$901,3,0)</f>
        <v>DISTRITO NACIONAL</v>
      </c>
      <c r="B118" s="111">
        <v>335828512</v>
      </c>
      <c r="C118" s="128">
        <v>44276.899131944447</v>
      </c>
      <c r="D118" s="120" t="s">
        <v>2469</v>
      </c>
      <c r="E118" s="110">
        <v>87</v>
      </c>
      <c r="F118" s="120" t="str">
        <f>VLOOKUP(E118,VIP!$A$2:$O12046,2,0)</f>
        <v>DRBR087</v>
      </c>
      <c r="G118" s="120" t="str">
        <f>VLOOKUP(E118,'LISTADO ATM'!$A$2:$B$900,2,0)</f>
        <v xml:space="preserve">ATM Autoservicio Sarasota </v>
      </c>
      <c r="H118" s="120" t="str">
        <f>VLOOKUP(E118,VIP!$A$2:$O16967,7,FALSE)</f>
        <v>Si</v>
      </c>
      <c r="I118" s="120" t="str">
        <f>VLOOKUP(E118,VIP!$A$2:$O8932,8,FALSE)</f>
        <v>Si</v>
      </c>
      <c r="J118" s="120" t="str">
        <f>VLOOKUP(E118,VIP!$A$2:$O8882,8,FALSE)</f>
        <v>Si</v>
      </c>
      <c r="K118" s="120" t="str">
        <f>VLOOKUP(E118,VIP!$A$2:$O12456,6,0)</f>
        <v>NO</v>
      </c>
      <c r="L118" s="121" t="s">
        <v>2501</v>
      </c>
      <c r="M118" s="119" t="s">
        <v>2466</v>
      </c>
      <c r="N118" s="119" t="s">
        <v>2473</v>
      </c>
      <c r="O118" s="120" t="s">
        <v>2474</v>
      </c>
      <c r="P118" s="118"/>
      <c r="Q118" s="122" t="s">
        <v>2501</v>
      </c>
    </row>
    <row r="119" spans="1:17" s="95" customFormat="1" ht="18" x14ac:dyDescent="0.25">
      <c r="A119" s="120" t="str">
        <f>VLOOKUP(E119,'LISTADO ATM'!$A$2:$C$901,3,0)</f>
        <v>DISTRITO NACIONAL</v>
      </c>
      <c r="B119" s="111">
        <v>335828514</v>
      </c>
      <c r="C119" s="128">
        <v>44276.905636574076</v>
      </c>
      <c r="D119" s="120" t="s">
        <v>2469</v>
      </c>
      <c r="E119" s="110">
        <v>113</v>
      </c>
      <c r="F119" s="120" t="str">
        <f>VLOOKUP(E119,VIP!$A$2:$O12044,2,0)</f>
        <v>DRBR113</v>
      </c>
      <c r="G119" s="120" t="str">
        <f>VLOOKUP(E119,'LISTADO ATM'!$A$2:$B$900,2,0)</f>
        <v xml:space="preserve">ATM Autoservicio Atalaya del Mar </v>
      </c>
      <c r="H119" s="120" t="str">
        <f>VLOOKUP(E119,VIP!$A$2:$O16965,7,FALSE)</f>
        <v>Si</v>
      </c>
      <c r="I119" s="120" t="str">
        <f>VLOOKUP(E119,VIP!$A$2:$O8930,8,FALSE)</f>
        <v>No</v>
      </c>
      <c r="J119" s="120" t="str">
        <f>VLOOKUP(E119,VIP!$A$2:$O8880,8,FALSE)</f>
        <v>No</v>
      </c>
      <c r="K119" s="120" t="str">
        <f>VLOOKUP(E119,VIP!$A$2:$O12454,6,0)</f>
        <v>NO</v>
      </c>
      <c r="L119" s="121" t="s">
        <v>2501</v>
      </c>
      <c r="M119" s="119" t="s">
        <v>2466</v>
      </c>
      <c r="N119" s="119" t="s">
        <v>2473</v>
      </c>
      <c r="O119" s="120" t="s">
        <v>2474</v>
      </c>
      <c r="P119" s="118"/>
      <c r="Q119" s="122" t="s">
        <v>2501</v>
      </c>
    </row>
    <row r="120" spans="1:17" s="95" customFormat="1" ht="18" x14ac:dyDescent="0.25">
      <c r="A120" s="120" t="str">
        <f>VLOOKUP(E120,'LISTADO ATM'!$A$2:$C$901,3,0)</f>
        <v>DISTRITO NACIONAL</v>
      </c>
      <c r="B120" s="111" t="s">
        <v>2532</v>
      </c>
      <c r="C120" s="128">
        <v>44277.014166666668</v>
      </c>
      <c r="D120" s="120" t="s">
        <v>2496</v>
      </c>
      <c r="E120" s="110">
        <v>946</v>
      </c>
      <c r="F120" s="120" t="str">
        <f>VLOOKUP(E120,VIP!$A$2:$O12049,2,0)</f>
        <v>DRBR24R</v>
      </c>
      <c r="G120" s="120" t="str">
        <f>VLOOKUP(E120,'LISTADO ATM'!$A$2:$B$900,2,0)</f>
        <v xml:space="preserve">ATM Oficina Núñez de Cáceres I </v>
      </c>
      <c r="H120" s="120" t="str">
        <f>VLOOKUP(E120,VIP!$A$2:$O16970,7,FALSE)</f>
        <v>Si</v>
      </c>
      <c r="I120" s="120" t="str">
        <f>VLOOKUP(E120,VIP!$A$2:$O8935,8,FALSE)</f>
        <v>Si</v>
      </c>
      <c r="J120" s="120" t="str">
        <f>VLOOKUP(E120,VIP!$A$2:$O8885,8,FALSE)</f>
        <v>Si</v>
      </c>
      <c r="K120" s="120" t="str">
        <f>VLOOKUP(E120,VIP!$A$2:$O12459,6,0)</f>
        <v>NO</v>
      </c>
      <c r="L120" s="121" t="s">
        <v>2516</v>
      </c>
      <c r="M120" s="119" t="s">
        <v>2466</v>
      </c>
      <c r="N120" s="119" t="s">
        <v>2473</v>
      </c>
      <c r="O120" s="120" t="s">
        <v>2497</v>
      </c>
      <c r="P120" s="118"/>
      <c r="Q120" s="122" t="s">
        <v>2516</v>
      </c>
    </row>
    <row r="121" spans="1:17" s="95" customFormat="1" ht="18" x14ac:dyDescent="0.25">
      <c r="A121" s="120" t="str">
        <f>VLOOKUP(E121,'LISTADO ATM'!$A$2:$C$901,3,0)</f>
        <v>SUR</v>
      </c>
      <c r="B121" s="111" t="s">
        <v>2529</v>
      </c>
      <c r="C121" s="128">
        <v>44277.110937500001</v>
      </c>
      <c r="D121" s="120" t="s">
        <v>2469</v>
      </c>
      <c r="E121" s="110">
        <v>249</v>
      </c>
      <c r="F121" s="120" t="str">
        <f>VLOOKUP(E121,VIP!$A$2:$O12046,2,0)</f>
        <v>DRBR249</v>
      </c>
      <c r="G121" s="120" t="str">
        <f>VLOOKUP(E121,'LISTADO ATM'!$A$2:$B$900,2,0)</f>
        <v xml:space="preserve">ATM Banco Agrícola Neiba </v>
      </c>
      <c r="H121" s="120" t="str">
        <f>VLOOKUP(E121,VIP!$A$2:$O16967,7,FALSE)</f>
        <v>Si</v>
      </c>
      <c r="I121" s="120" t="str">
        <f>VLOOKUP(E121,VIP!$A$2:$O8932,8,FALSE)</f>
        <v>Si</v>
      </c>
      <c r="J121" s="120" t="str">
        <f>VLOOKUP(E121,VIP!$A$2:$O8882,8,FALSE)</f>
        <v>Si</v>
      </c>
      <c r="K121" s="120" t="str">
        <f>VLOOKUP(E121,VIP!$A$2:$O12456,6,0)</f>
        <v>NO</v>
      </c>
      <c r="L121" s="121" t="s">
        <v>2428</v>
      </c>
      <c r="M121" s="119" t="s">
        <v>2466</v>
      </c>
      <c r="N121" s="119" t="s">
        <v>2473</v>
      </c>
      <c r="O121" s="120" t="s">
        <v>2474</v>
      </c>
      <c r="P121" s="118"/>
      <c r="Q121" s="122" t="s">
        <v>2428</v>
      </c>
    </row>
    <row r="122" spans="1:17" s="95" customFormat="1" ht="18" x14ac:dyDescent="0.25">
      <c r="A122" s="120" t="str">
        <f>VLOOKUP(E122,'LISTADO ATM'!$A$2:$C$901,3,0)</f>
        <v>DISTRITO NACIONAL</v>
      </c>
      <c r="B122" s="111" t="s">
        <v>2551</v>
      </c>
      <c r="C122" s="128">
        <v>44277.306574074071</v>
      </c>
      <c r="D122" s="120" t="s">
        <v>2189</v>
      </c>
      <c r="E122" s="110">
        <v>355</v>
      </c>
      <c r="F122" s="120" t="str">
        <f>VLOOKUP(E122,VIP!$A$2:$O12061,2,0)</f>
        <v>DRBR355</v>
      </c>
      <c r="G122" s="120" t="str">
        <f>VLOOKUP(E122,'LISTADO ATM'!$A$2:$B$900,2,0)</f>
        <v xml:space="preserve">ATM UNP Metro II </v>
      </c>
      <c r="H122" s="120" t="str">
        <f>VLOOKUP(E122,VIP!$A$2:$O16982,7,FALSE)</f>
        <v>Si</v>
      </c>
      <c r="I122" s="120" t="str">
        <f>VLOOKUP(E122,VIP!$A$2:$O8947,8,FALSE)</f>
        <v>Si</v>
      </c>
      <c r="J122" s="120" t="str">
        <f>VLOOKUP(E122,VIP!$A$2:$O8897,8,FALSE)</f>
        <v>Si</v>
      </c>
      <c r="K122" s="120" t="str">
        <f>VLOOKUP(E122,VIP!$A$2:$O12471,6,0)</f>
        <v>SI</v>
      </c>
      <c r="L122" s="121" t="s">
        <v>2228</v>
      </c>
      <c r="M122" s="119" t="s">
        <v>2466</v>
      </c>
      <c r="N122" s="119" t="s">
        <v>2473</v>
      </c>
      <c r="O122" s="120" t="s">
        <v>2475</v>
      </c>
      <c r="P122" s="118"/>
      <c r="Q122" s="122" t="s">
        <v>2228</v>
      </c>
    </row>
    <row r="123" spans="1:17" s="95" customFormat="1" ht="18" x14ac:dyDescent="0.25">
      <c r="A123" s="120" t="str">
        <f>VLOOKUP(E123,'LISTADO ATM'!$A$2:$C$901,3,0)</f>
        <v>DISTRITO NACIONAL</v>
      </c>
      <c r="B123" s="111" t="s">
        <v>2548</v>
      </c>
      <c r="C123" s="128">
        <v>44277.312060185184</v>
      </c>
      <c r="D123" s="120" t="s">
        <v>2189</v>
      </c>
      <c r="E123" s="110">
        <v>485</v>
      </c>
      <c r="F123" s="120" t="str">
        <f>VLOOKUP(E123,VIP!$A$2:$O12058,2,0)</f>
        <v>DRBR485</v>
      </c>
      <c r="G123" s="120" t="str">
        <f>VLOOKUP(E123,'LISTADO ATM'!$A$2:$B$900,2,0)</f>
        <v xml:space="preserve">ATM CEDIMAT </v>
      </c>
      <c r="H123" s="120" t="str">
        <f>VLOOKUP(E123,VIP!$A$2:$O16979,7,FALSE)</f>
        <v>Si</v>
      </c>
      <c r="I123" s="120" t="str">
        <f>VLOOKUP(E123,VIP!$A$2:$O8944,8,FALSE)</f>
        <v>Si</v>
      </c>
      <c r="J123" s="120" t="str">
        <f>VLOOKUP(E123,VIP!$A$2:$O8894,8,FALSE)</f>
        <v>Si</v>
      </c>
      <c r="K123" s="120" t="str">
        <f>VLOOKUP(E123,VIP!$A$2:$O12468,6,0)</f>
        <v>NO</v>
      </c>
      <c r="L123" s="121" t="s">
        <v>2228</v>
      </c>
      <c r="M123" s="119" t="s">
        <v>2466</v>
      </c>
      <c r="N123" s="119" t="s">
        <v>2473</v>
      </c>
      <c r="O123" s="120" t="s">
        <v>2475</v>
      </c>
      <c r="P123" s="118"/>
      <c r="Q123" s="122" t="s">
        <v>2228</v>
      </c>
    </row>
    <row r="124" spans="1:17" s="95" customFormat="1" ht="18" x14ac:dyDescent="0.25">
      <c r="A124" s="120" t="str">
        <f>VLOOKUP(E124,'LISTADO ATM'!$A$2:$C$901,3,0)</f>
        <v>DISTRITO NACIONAL</v>
      </c>
      <c r="B124" s="111" t="s">
        <v>2547</v>
      </c>
      <c r="C124" s="128">
        <v>44277.312418981484</v>
      </c>
      <c r="D124" s="120" t="s">
        <v>2189</v>
      </c>
      <c r="E124" s="110">
        <v>542</v>
      </c>
      <c r="F124" s="120" t="str">
        <f>VLOOKUP(E124,VIP!$A$2:$O12057,2,0)</f>
        <v>DRBR542</v>
      </c>
      <c r="G124" s="120" t="str">
        <f>VLOOKUP(E124,'LISTADO ATM'!$A$2:$B$900,2,0)</f>
        <v>ATM S/M la Cadena Carretera Mella</v>
      </c>
      <c r="H124" s="120" t="str">
        <f>VLOOKUP(E124,VIP!$A$2:$O16978,7,FALSE)</f>
        <v>NO</v>
      </c>
      <c r="I124" s="120" t="str">
        <f>VLOOKUP(E124,VIP!$A$2:$O8943,8,FALSE)</f>
        <v>SI</v>
      </c>
      <c r="J124" s="120" t="str">
        <f>VLOOKUP(E124,VIP!$A$2:$O8893,8,FALSE)</f>
        <v>SI</v>
      </c>
      <c r="K124" s="120" t="str">
        <f>VLOOKUP(E124,VIP!$A$2:$O12467,6,0)</f>
        <v>NO</v>
      </c>
      <c r="L124" s="121" t="s">
        <v>2228</v>
      </c>
      <c r="M124" s="119" t="s">
        <v>2466</v>
      </c>
      <c r="N124" s="119" t="s">
        <v>2473</v>
      </c>
      <c r="O124" s="120" t="s">
        <v>2475</v>
      </c>
      <c r="P124" s="118"/>
      <c r="Q124" s="122" t="s">
        <v>2228</v>
      </c>
    </row>
    <row r="125" spans="1:17" s="95" customFormat="1" ht="18" x14ac:dyDescent="0.25">
      <c r="A125" s="120" t="str">
        <f>VLOOKUP(E125,'LISTADO ATM'!$A$2:$C$901,3,0)</f>
        <v>DISTRITO NACIONAL</v>
      </c>
      <c r="B125" s="111" t="s">
        <v>2546</v>
      </c>
      <c r="C125" s="128">
        <v>44277.313275462962</v>
      </c>
      <c r="D125" s="120" t="s">
        <v>2189</v>
      </c>
      <c r="E125" s="110">
        <v>232</v>
      </c>
      <c r="F125" s="120" t="str">
        <f>VLOOKUP(E125,VIP!$A$2:$O12055,2,0)</f>
        <v>DRBR232</v>
      </c>
      <c r="G125" s="120" t="str">
        <f>VLOOKUP(E125,'LISTADO ATM'!$A$2:$B$900,2,0)</f>
        <v xml:space="preserve">ATM S/M Nacional Charles de Gaulle </v>
      </c>
      <c r="H125" s="120" t="str">
        <f>VLOOKUP(E125,VIP!$A$2:$O16976,7,FALSE)</f>
        <v>Si</v>
      </c>
      <c r="I125" s="120" t="str">
        <f>VLOOKUP(E125,VIP!$A$2:$O8941,8,FALSE)</f>
        <v>Si</v>
      </c>
      <c r="J125" s="120" t="str">
        <f>VLOOKUP(E125,VIP!$A$2:$O8891,8,FALSE)</f>
        <v>Si</v>
      </c>
      <c r="K125" s="120" t="str">
        <f>VLOOKUP(E125,VIP!$A$2:$O12465,6,0)</f>
        <v>SI</v>
      </c>
      <c r="L125" s="121" t="s">
        <v>2228</v>
      </c>
      <c r="M125" s="119" t="s">
        <v>2466</v>
      </c>
      <c r="N125" s="119" t="s">
        <v>2473</v>
      </c>
      <c r="O125" s="120" t="s">
        <v>2475</v>
      </c>
      <c r="P125" s="118"/>
      <c r="Q125" s="122" t="s">
        <v>2228</v>
      </c>
    </row>
    <row r="126" spans="1:17" s="95" customFormat="1" ht="18" x14ac:dyDescent="0.25">
      <c r="A126" s="120" t="str">
        <f>VLOOKUP(E126,'LISTADO ATM'!$A$2:$C$901,3,0)</f>
        <v>DISTRITO NACIONAL</v>
      </c>
      <c r="B126" s="111" t="s">
        <v>2544</v>
      </c>
      <c r="C126" s="128">
        <v>44277.314293981479</v>
      </c>
      <c r="D126" s="120" t="s">
        <v>2189</v>
      </c>
      <c r="E126" s="110">
        <v>517</v>
      </c>
      <c r="F126" s="120" t="str">
        <f>VLOOKUP(E126,VIP!$A$2:$O12053,2,0)</f>
        <v>DRBR517</v>
      </c>
      <c r="G126" s="120" t="str">
        <f>VLOOKUP(E126,'LISTADO ATM'!$A$2:$B$900,2,0)</f>
        <v xml:space="preserve">ATM Autobanco Oficina Sans Soucí </v>
      </c>
      <c r="H126" s="120" t="str">
        <f>VLOOKUP(E126,VIP!$A$2:$O16974,7,FALSE)</f>
        <v>Si</v>
      </c>
      <c r="I126" s="120" t="str">
        <f>VLOOKUP(E126,VIP!$A$2:$O8939,8,FALSE)</f>
        <v>Si</v>
      </c>
      <c r="J126" s="120" t="str">
        <f>VLOOKUP(E126,VIP!$A$2:$O8889,8,FALSE)</f>
        <v>Si</v>
      </c>
      <c r="K126" s="120" t="str">
        <f>VLOOKUP(E126,VIP!$A$2:$O12463,6,0)</f>
        <v>SI</v>
      </c>
      <c r="L126" s="121" t="s">
        <v>2228</v>
      </c>
      <c r="M126" s="119" t="s">
        <v>2466</v>
      </c>
      <c r="N126" s="119" t="s">
        <v>2473</v>
      </c>
      <c r="O126" s="120" t="s">
        <v>2475</v>
      </c>
      <c r="P126" s="118"/>
      <c r="Q126" s="122" t="s">
        <v>2228</v>
      </c>
    </row>
    <row r="127" spans="1:17" s="95" customFormat="1" ht="18" x14ac:dyDescent="0.25">
      <c r="A127" s="120" t="str">
        <f>VLOOKUP(E127,'LISTADO ATM'!$A$2:$C$901,3,0)</f>
        <v>DISTRITO NACIONAL</v>
      </c>
      <c r="B127" s="111" t="s">
        <v>2538</v>
      </c>
      <c r="C127" s="128">
        <v>44277.332824074074</v>
      </c>
      <c r="D127" s="120" t="s">
        <v>2189</v>
      </c>
      <c r="E127" s="110">
        <v>264</v>
      </c>
      <c r="F127" s="120" t="str">
        <f>VLOOKUP(E127,VIP!$A$2:$O12047,2,0)</f>
        <v>DRBR264</v>
      </c>
      <c r="G127" s="120" t="str">
        <f>VLOOKUP(E127,'LISTADO ATM'!$A$2:$B$900,2,0)</f>
        <v xml:space="preserve">ATM S/M Nacional Independencia </v>
      </c>
      <c r="H127" s="120" t="str">
        <f>VLOOKUP(E127,VIP!$A$2:$O16968,7,FALSE)</f>
        <v>Si</v>
      </c>
      <c r="I127" s="120" t="str">
        <f>VLOOKUP(E127,VIP!$A$2:$O8933,8,FALSE)</f>
        <v>Si</v>
      </c>
      <c r="J127" s="120" t="str">
        <f>VLOOKUP(E127,VIP!$A$2:$O8883,8,FALSE)</f>
        <v>Si</v>
      </c>
      <c r="K127" s="120" t="str">
        <f>VLOOKUP(E127,VIP!$A$2:$O12457,6,0)</f>
        <v>SI</v>
      </c>
      <c r="L127" s="121" t="s">
        <v>2228</v>
      </c>
      <c r="M127" s="119" t="s">
        <v>2466</v>
      </c>
      <c r="N127" s="119" t="s">
        <v>2473</v>
      </c>
      <c r="O127" s="120" t="s">
        <v>2475</v>
      </c>
      <c r="P127" s="118"/>
      <c r="Q127" s="122" t="s">
        <v>2228</v>
      </c>
    </row>
    <row r="128" spans="1:17" s="95" customFormat="1" ht="18" x14ac:dyDescent="0.25">
      <c r="A128" s="120" t="str">
        <f>VLOOKUP(E128,'LISTADO ATM'!$A$2:$C$901,3,0)</f>
        <v>NORTE</v>
      </c>
      <c r="B128" s="111" t="s">
        <v>2537</v>
      </c>
      <c r="C128" s="128">
        <v>44277.334201388891</v>
      </c>
      <c r="D128" s="120" t="s">
        <v>2496</v>
      </c>
      <c r="E128" s="110">
        <v>752</v>
      </c>
      <c r="F128" s="120" t="str">
        <f>VLOOKUP(E128,VIP!$A$2:$O12046,2,0)</f>
        <v>DRBR280</v>
      </c>
      <c r="G128" s="120" t="str">
        <f>VLOOKUP(E128,'LISTADO ATM'!$A$2:$B$900,2,0)</f>
        <v xml:space="preserve">ATM UNP Las Carolinas (La Vega) </v>
      </c>
      <c r="H128" s="120" t="str">
        <f>VLOOKUP(E128,VIP!$A$2:$O16967,7,FALSE)</f>
        <v>Si</v>
      </c>
      <c r="I128" s="120" t="str">
        <f>VLOOKUP(E128,VIP!$A$2:$O8932,8,FALSE)</f>
        <v>Si</v>
      </c>
      <c r="J128" s="120" t="str">
        <f>VLOOKUP(E128,VIP!$A$2:$O8882,8,FALSE)</f>
        <v>Si</v>
      </c>
      <c r="K128" s="120" t="str">
        <f>VLOOKUP(E128,VIP!$A$2:$O12456,6,0)</f>
        <v>SI</v>
      </c>
      <c r="L128" s="121" t="s">
        <v>2459</v>
      </c>
      <c r="M128" s="119" t="s">
        <v>2466</v>
      </c>
      <c r="N128" s="119" t="s">
        <v>2473</v>
      </c>
      <c r="O128" s="120" t="s">
        <v>2497</v>
      </c>
      <c r="P128" s="118"/>
      <c r="Q128" s="122" t="s">
        <v>2459</v>
      </c>
    </row>
    <row r="129" spans="1:17" s="95" customFormat="1" ht="18" x14ac:dyDescent="0.25">
      <c r="A129" s="120" t="str">
        <f>VLOOKUP(E129,'LISTADO ATM'!$A$2:$C$901,3,0)</f>
        <v>DISTRITO NACIONAL</v>
      </c>
      <c r="B129" s="111" t="s">
        <v>2536</v>
      </c>
      <c r="C129" s="128">
        <v>44277.339814814812</v>
      </c>
      <c r="D129" s="120" t="s">
        <v>2469</v>
      </c>
      <c r="E129" s="110">
        <v>596</v>
      </c>
      <c r="F129" s="120" t="str">
        <f>VLOOKUP(E129,VIP!$A$2:$O12045,2,0)</f>
        <v>DRBR274</v>
      </c>
      <c r="G129" s="120" t="str">
        <f>VLOOKUP(E129,'LISTADO ATM'!$A$2:$B$900,2,0)</f>
        <v xml:space="preserve">ATM Autobanco Malecón Center </v>
      </c>
      <c r="H129" s="120" t="str">
        <f>VLOOKUP(E129,VIP!$A$2:$O16966,7,FALSE)</f>
        <v>Si</v>
      </c>
      <c r="I129" s="120" t="str">
        <f>VLOOKUP(E129,VIP!$A$2:$O8931,8,FALSE)</f>
        <v>Si</v>
      </c>
      <c r="J129" s="120" t="str">
        <f>VLOOKUP(E129,VIP!$A$2:$O8881,8,FALSE)</f>
        <v>Si</v>
      </c>
      <c r="K129" s="120" t="str">
        <f>VLOOKUP(E129,VIP!$A$2:$O12455,6,0)</f>
        <v>NO</v>
      </c>
      <c r="L129" s="121" t="s">
        <v>2428</v>
      </c>
      <c r="M129" s="119" t="s">
        <v>2466</v>
      </c>
      <c r="N129" s="119" t="s">
        <v>2473</v>
      </c>
      <c r="O129" s="120" t="s">
        <v>2474</v>
      </c>
      <c r="P129" s="118"/>
      <c r="Q129" s="122" t="s">
        <v>2428</v>
      </c>
    </row>
    <row r="130" spans="1:17" s="95" customFormat="1" ht="18" x14ac:dyDescent="0.25">
      <c r="A130" s="120" t="str">
        <f>VLOOKUP(E130,'LISTADO ATM'!$A$2:$C$901,3,0)</f>
        <v>DISTRITO NACIONAL</v>
      </c>
      <c r="B130" s="111" t="s">
        <v>2535</v>
      </c>
      <c r="C130" s="128">
        <v>44277.34202546296</v>
      </c>
      <c r="D130" s="120" t="s">
        <v>2189</v>
      </c>
      <c r="E130" s="110">
        <v>490</v>
      </c>
      <c r="F130" s="120" t="str">
        <f>VLOOKUP(E130,VIP!$A$2:$O12044,2,0)</f>
        <v>DRBR490</v>
      </c>
      <c r="G130" s="120" t="str">
        <f>VLOOKUP(E130,'LISTADO ATM'!$A$2:$B$900,2,0)</f>
        <v xml:space="preserve">ATM Hospital Ney Arias Lora </v>
      </c>
      <c r="H130" s="120" t="str">
        <f>VLOOKUP(E130,VIP!$A$2:$O16965,7,FALSE)</f>
        <v>Si</v>
      </c>
      <c r="I130" s="120" t="str">
        <f>VLOOKUP(E130,VIP!$A$2:$O8930,8,FALSE)</f>
        <v>Si</v>
      </c>
      <c r="J130" s="120" t="str">
        <f>VLOOKUP(E130,VIP!$A$2:$O8880,8,FALSE)</f>
        <v>Si</v>
      </c>
      <c r="K130" s="120" t="str">
        <f>VLOOKUP(E130,VIP!$A$2:$O12454,6,0)</f>
        <v>NO</v>
      </c>
      <c r="L130" s="121" t="s">
        <v>2228</v>
      </c>
      <c r="M130" s="119" t="s">
        <v>2466</v>
      </c>
      <c r="N130" s="119" t="s">
        <v>2473</v>
      </c>
      <c r="O130" s="120" t="s">
        <v>2475</v>
      </c>
      <c r="P130" s="118"/>
      <c r="Q130" s="122" t="s">
        <v>2228</v>
      </c>
    </row>
    <row r="131" spans="1:17" s="95" customFormat="1" ht="18" x14ac:dyDescent="0.25">
      <c r="A131" s="120" t="str">
        <f>VLOOKUP(E131,'LISTADO ATM'!$A$2:$C$901,3,0)</f>
        <v>DISTRITO NACIONAL</v>
      </c>
      <c r="B131" s="111" t="s">
        <v>2567</v>
      </c>
      <c r="C131" s="128">
        <v>44277.371874999997</v>
      </c>
      <c r="D131" s="120" t="s">
        <v>2189</v>
      </c>
      <c r="E131" s="110">
        <v>629</v>
      </c>
      <c r="F131" s="120" t="str">
        <f>VLOOKUP(E131,VIP!$A$2:$O12058,2,0)</f>
        <v>DRBR24M</v>
      </c>
      <c r="G131" s="120" t="str">
        <f>VLOOKUP(E131,'LISTADO ATM'!$A$2:$B$900,2,0)</f>
        <v xml:space="preserve">ATM Oficina Americana Independencia I </v>
      </c>
      <c r="H131" s="120" t="str">
        <f>VLOOKUP(E131,VIP!$A$2:$O16979,7,FALSE)</f>
        <v>Si</v>
      </c>
      <c r="I131" s="120" t="str">
        <f>VLOOKUP(E131,VIP!$A$2:$O8944,8,FALSE)</f>
        <v>Si</v>
      </c>
      <c r="J131" s="120" t="str">
        <f>VLOOKUP(E131,VIP!$A$2:$O8894,8,FALSE)</f>
        <v>Si</v>
      </c>
      <c r="K131" s="120" t="str">
        <f>VLOOKUP(E131,VIP!$A$2:$O12468,6,0)</f>
        <v>SI</v>
      </c>
      <c r="L131" s="121" t="s">
        <v>2568</v>
      </c>
      <c r="M131" s="119" t="s">
        <v>2466</v>
      </c>
      <c r="N131" s="119" t="s">
        <v>2495</v>
      </c>
      <c r="O131" s="120" t="s">
        <v>2475</v>
      </c>
      <c r="P131" s="118"/>
      <c r="Q131" s="122" t="s">
        <v>2568</v>
      </c>
    </row>
    <row r="132" spans="1:17" s="95" customFormat="1" ht="18" x14ac:dyDescent="0.25">
      <c r="A132" s="120" t="str">
        <f>VLOOKUP(E132,'LISTADO ATM'!$A$2:$C$901,3,0)</f>
        <v>ESTE</v>
      </c>
      <c r="B132" s="111" t="s">
        <v>2566</v>
      </c>
      <c r="C132" s="128">
        <v>44277.372488425928</v>
      </c>
      <c r="D132" s="120" t="s">
        <v>2189</v>
      </c>
      <c r="E132" s="110">
        <v>519</v>
      </c>
      <c r="F132" s="120" t="str">
        <f>VLOOKUP(E132,VIP!$A$2:$O12057,2,0)</f>
        <v>DRBR519</v>
      </c>
      <c r="G132" s="120" t="str">
        <f>VLOOKUP(E132,'LISTADO ATM'!$A$2:$B$900,2,0)</f>
        <v xml:space="preserve">ATM Plaza Estrella (Bávaro) </v>
      </c>
      <c r="H132" s="120" t="str">
        <f>VLOOKUP(E132,VIP!$A$2:$O16978,7,FALSE)</f>
        <v>Si</v>
      </c>
      <c r="I132" s="120" t="str">
        <f>VLOOKUP(E132,VIP!$A$2:$O8943,8,FALSE)</f>
        <v>Si</v>
      </c>
      <c r="J132" s="120" t="str">
        <f>VLOOKUP(E132,VIP!$A$2:$O8893,8,FALSE)</f>
        <v>Si</v>
      </c>
      <c r="K132" s="120" t="str">
        <f>VLOOKUP(E132,VIP!$A$2:$O12467,6,0)</f>
        <v>NO</v>
      </c>
      <c r="L132" s="121" t="s">
        <v>2228</v>
      </c>
      <c r="M132" s="119" t="s">
        <v>2466</v>
      </c>
      <c r="N132" s="119" t="s">
        <v>2495</v>
      </c>
      <c r="O132" s="120" t="s">
        <v>2475</v>
      </c>
      <c r="P132" s="118"/>
      <c r="Q132" s="122" t="s">
        <v>2228</v>
      </c>
    </row>
    <row r="133" spans="1:17" s="95" customFormat="1" ht="18" x14ac:dyDescent="0.25">
      <c r="A133" s="120" t="str">
        <f>VLOOKUP(E133,'LISTADO ATM'!$A$2:$C$901,3,0)</f>
        <v>NORTE</v>
      </c>
      <c r="B133" s="111" t="s">
        <v>2561</v>
      </c>
      <c r="C133" s="128">
        <v>44277.452037037037</v>
      </c>
      <c r="D133" s="120" t="s">
        <v>2190</v>
      </c>
      <c r="E133" s="110">
        <v>275</v>
      </c>
      <c r="F133" s="120" t="str">
        <f>VLOOKUP(E133,VIP!$A$2:$O12052,2,0)</f>
        <v>DRBR275</v>
      </c>
      <c r="G133" s="120" t="str">
        <f>VLOOKUP(E133,'LISTADO ATM'!$A$2:$B$900,2,0)</f>
        <v xml:space="preserve">ATM Autobanco Duarte Stgo. II </v>
      </c>
      <c r="H133" s="120" t="str">
        <f>VLOOKUP(E133,VIP!$A$2:$O16973,7,FALSE)</f>
        <v>Si</v>
      </c>
      <c r="I133" s="120" t="str">
        <f>VLOOKUP(E133,VIP!$A$2:$O8938,8,FALSE)</f>
        <v>Si</v>
      </c>
      <c r="J133" s="120" t="str">
        <f>VLOOKUP(E133,VIP!$A$2:$O8888,8,FALSE)</f>
        <v>Si</v>
      </c>
      <c r="K133" s="120" t="str">
        <f>VLOOKUP(E133,VIP!$A$2:$O12462,6,0)</f>
        <v>NO</v>
      </c>
      <c r="L133" s="121" t="s">
        <v>2228</v>
      </c>
      <c r="M133" s="119" t="s">
        <v>2466</v>
      </c>
      <c r="N133" s="119" t="s">
        <v>2473</v>
      </c>
      <c r="O133" s="120" t="s">
        <v>2522</v>
      </c>
      <c r="P133" s="118"/>
      <c r="Q133" s="122" t="s">
        <v>2228</v>
      </c>
    </row>
    <row r="134" spans="1:17" s="95" customFormat="1" ht="18" x14ac:dyDescent="0.25">
      <c r="A134" s="120" t="str">
        <f>VLOOKUP(E134,'LISTADO ATM'!$A$2:$C$901,3,0)</f>
        <v>DISTRITO NACIONAL</v>
      </c>
      <c r="B134" s="111" t="s">
        <v>2560</v>
      </c>
      <c r="C134" s="128">
        <v>44277.452997685185</v>
      </c>
      <c r="D134" s="120" t="s">
        <v>2189</v>
      </c>
      <c r="E134" s="110">
        <v>902</v>
      </c>
      <c r="F134" s="120" t="str">
        <f>VLOOKUP(E134,VIP!$A$2:$O12051,2,0)</f>
        <v>DRBR16A</v>
      </c>
      <c r="G134" s="120" t="str">
        <f>VLOOKUP(E134,'LISTADO ATM'!$A$2:$B$900,2,0)</f>
        <v xml:space="preserve">ATM Oficina Plaza Florida </v>
      </c>
      <c r="H134" s="120" t="str">
        <f>VLOOKUP(E134,VIP!$A$2:$O16972,7,FALSE)</f>
        <v>Si</v>
      </c>
      <c r="I134" s="120" t="str">
        <f>VLOOKUP(E134,VIP!$A$2:$O8937,8,FALSE)</f>
        <v>Si</v>
      </c>
      <c r="J134" s="120" t="str">
        <f>VLOOKUP(E134,VIP!$A$2:$O8887,8,FALSE)</f>
        <v>Si</v>
      </c>
      <c r="K134" s="120" t="str">
        <f>VLOOKUP(E134,VIP!$A$2:$O12461,6,0)</f>
        <v>NO</v>
      </c>
      <c r="L134" s="121" t="s">
        <v>2228</v>
      </c>
      <c r="M134" s="119" t="s">
        <v>2466</v>
      </c>
      <c r="N134" s="119" t="s">
        <v>2473</v>
      </c>
      <c r="O134" s="120" t="s">
        <v>2475</v>
      </c>
      <c r="P134" s="118"/>
      <c r="Q134" s="122" t="s">
        <v>2228</v>
      </c>
    </row>
    <row r="135" spans="1:17" s="95" customFormat="1" ht="18" x14ac:dyDescent="0.25">
      <c r="A135" s="120" t="str">
        <f>VLOOKUP(E135,'LISTADO ATM'!$A$2:$C$901,3,0)</f>
        <v>SUR</v>
      </c>
      <c r="B135" s="111" t="s">
        <v>2559</v>
      </c>
      <c r="C135" s="128">
        <v>44277.454317129632</v>
      </c>
      <c r="D135" s="120" t="s">
        <v>2189</v>
      </c>
      <c r="E135" s="110">
        <v>968</v>
      </c>
      <c r="F135" s="120" t="str">
        <f>VLOOKUP(E135,VIP!$A$2:$O12050,2,0)</f>
        <v>DRBR24I</v>
      </c>
      <c r="G135" s="120" t="str">
        <f>VLOOKUP(E135,'LISTADO ATM'!$A$2:$B$900,2,0)</f>
        <v xml:space="preserve">ATM UNP Mercado Baní </v>
      </c>
      <c r="H135" s="120" t="str">
        <f>VLOOKUP(E135,VIP!$A$2:$O16971,7,FALSE)</f>
        <v>Si</v>
      </c>
      <c r="I135" s="120" t="str">
        <f>VLOOKUP(E135,VIP!$A$2:$O8936,8,FALSE)</f>
        <v>Si</v>
      </c>
      <c r="J135" s="120" t="str">
        <f>VLOOKUP(E135,VIP!$A$2:$O8886,8,FALSE)</f>
        <v>Si</v>
      </c>
      <c r="K135" s="120" t="str">
        <f>VLOOKUP(E135,VIP!$A$2:$O12460,6,0)</f>
        <v>SI</v>
      </c>
      <c r="L135" s="121" t="s">
        <v>2228</v>
      </c>
      <c r="M135" s="119" t="s">
        <v>2466</v>
      </c>
      <c r="N135" s="119" t="s">
        <v>2473</v>
      </c>
      <c r="O135" s="120" t="s">
        <v>2475</v>
      </c>
      <c r="P135" s="118"/>
      <c r="Q135" s="122" t="s">
        <v>2228</v>
      </c>
    </row>
    <row r="136" spans="1:17" s="95" customFormat="1" ht="18" x14ac:dyDescent="0.25">
      <c r="A136" s="120" t="str">
        <f>VLOOKUP(E136,'LISTADO ATM'!$A$2:$C$901,3,0)</f>
        <v>NORTE</v>
      </c>
      <c r="B136" s="111" t="s">
        <v>2558</v>
      </c>
      <c r="C136" s="128">
        <v>44277.460833333331</v>
      </c>
      <c r="D136" s="120" t="s">
        <v>2190</v>
      </c>
      <c r="E136" s="110">
        <v>809</v>
      </c>
      <c r="F136" s="120" t="str">
        <f>VLOOKUP(E136,VIP!$A$2:$O12049,2,0)</f>
        <v>DRBR809</v>
      </c>
      <c r="G136" s="120" t="str">
        <f>VLOOKUP(E136,'LISTADO ATM'!$A$2:$B$900,2,0)</f>
        <v>ATM Yoma (Cotuí)</v>
      </c>
      <c r="H136" s="120" t="str">
        <f>VLOOKUP(E136,VIP!$A$2:$O16970,7,FALSE)</f>
        <v>Si</v>
      </c>
      <c r="I136" s="120" t="str">
        <f>VLOOKUP(E136,VIP!$A$2:$O8935,8,FALSE)</f>
        <v>Si</v>
      </c>
      <c r="J136" s="120" t="str">
        <f>VLOOKUP(E136,VIP!$A$2:$O8885,8,FALSE)</f>
        <v>Si</v>
      </c>
      <c r="K136" s="120" t="str">
        <f>VLOOKUP(E136,VIP!$A$2:$O12459,6,0)</f>
        <v>NO</v>
      </c>
      <c r="L136" s="121" t="s">
        <v>2489</v>
      </c>
      <c r="M136" s="119" t="s">
        <v>2466</v>
      </c>
      <c r="N136" s="119" t="s">
        <v>2473</v>
      </c>
      <c r="O136" s="120" t="s">
        <v>2522</v>
      </c>
      <c r="P136" s="118"/>
      <c r="Q136" s="122" t="s">
        <v>2489</v>
      </c>
    </row>
    <row r="137" spans="1:17" s="95" customFormat="1" ht="18" x14ac:dyDescent="0.25">
      <c r="A137" s="120" t="str">
        <f>VLOOKUP(E137,'LISTADO ATM'!$A$2:$C$901,3,0)</f>
        <v>DISTRITO NACIONAL</v>
      </c>
      <c r="B137" s="111" t="s">
        <v>2556</v>
      </c>
      <c r="C137" s="128">
        <v>44277.464502314811</v>
      </c>
      <c r="D137" s="120" t="s">
        <v>2189</v>
      </c>
      <c r="E137" s="110">
        <v>568</v>
      </c>
      <c r="F137" s="120" t="str">
        <f>VLOOKUP(E137,VIP!$A$2:$O12047,2,0)</f>
        <v>DRBR01F</v>
      </c>
      <c r="G137" s="120" t="str">
        <f>VLOOKUP(E137,'LISTADO ATM'!$A$2:$B$900,2,0)</f>
        <v xml:space="preserve">ATM Ministerio de Educación </v>
      </c>
      <c r="H137" s="120" t="str">
        <f>VLOOKUP(E137,VIP!$A$2:$O16968,7,FALSE)</f>
        <v>Si</v>
      </c>
      <c r="I137" s="120" t="str">
        <f>VLOOKUP(E137,VIP!$A$2:$O8933,8,FALSE)</f>
        <v>Si</v>
      </c>
      <c r="J137" s="120" t="str">
        <f>VLOOKUP(E137,VIP!$A$2:$O8883,8,FALSE)</f>
        <v>Si</v>
      </c>
      <c r="K137" s="120" t="str">
        <f>VLOOKUP(E137,VIP!$A$2:$O12457,6,0)</f>
        <v>NO</v>
      </c>
      <c r="L137" s="121" t="s">
        <v>2254</v>
      </c>
      <c r="M137" s="119" t="s">
        <v>2466</v>
      </c>
      <c r="N137" s="119" t="s">
        <v>2473</v>
      </c>
      <c r="O137" s="120" t="s">
        <v>2475</v>
      </c>
      <c r="P137" s="118"/>
      <c r="Q137" s="122" t="s">
        <v>2254</v>
      </c>
    </row>
    <row r="138" spans="1:17" s="95" customFormat="1" ht="18" x14ac:dyDescent="0.25">
      <c r="A138" s="120" t="str">
        <f>VLOOKUP(E138,'LISTADO ATM'!$A$2:$C$901,3,0)</f>
        <v>DISTRITO NACIONAL</v>
      </c>
      <c r="B138" s="111" t="s">
        <v>2594</v>
      </c>
      <c r="C138" s="128">
        <v>44277.46974537037</v>
      </c>
      <c r="D138" s="120" t="s">
        <v>2469</v>
      </c>
      <c r="E138" s="110">
        <v>14</v>
      </c>
      <c r="F138" s="120" t="str">
        <f>VLOOKUP(E138,VIP!$A$2:$O12070,2,0)</f>
        <v>DRBR014</v>
      </c>
      <c r="G138" s="120" t="str">
        <f>VLOOKUP(E138,'LISTADO ATM'!$A$2:$B$900,2,0)</f>
        <v xml:space="preserve">ATM Oficina Aeropuerto Las Américas I </v>
      </c>
      <c r="H138" s="120" t="str">
        <f>VLOOKUP(E138,VIP!$A$2:$O16991,7,FALSE)</f>
        <v>Si</v>
      </c>
      <c r="I138" s="120" t="str">
        <f>VLOOKUP(E138,VIP!$A$2:$O8956,8,FALSE)</f>
        <v>Si</v>
      </c>
      <c r="J138" s="120" t="str">
        <f>VLOOKUP(E138,VIP!$A$2:$O8906,8,FALSE)</f>
        <v>Si</v>
      </c>
      <c r="K138" s="120" t="str">
        <f>VLOOKUP(E138,VIP!$A$2:$O12480,6,0)</f>
        <v>NO</v>
      </c>
      <c r="L138" s="121" t="s">
        <v>2598</v>
      </c>
      <c r="M138" s="119" t="s">
        <v>2466</v>
      </c>
      <c r="N138" s="119" t="s">
        <v>2473</v>
      </c>
      <c r="O138" s="120" t="s">
        <v>2474</v>
      </c>
      <c r="P138" s="118"/>
      <c r="Q138" s="122" t="s">
        <v>2598</v>
      </c>
    </row>
    <row r="139" spans="1:17" s="95" customFormat="1" ht="18" x14ac:dyDescent="0.25">
      <c r="A139" s="120" t="str">
        <f>VLOOKUP(E139,'LISTADO ATM'!$A$2:$C$901,3,0)</f>
        <v>NORTE</v>
      </c>
      <c r="B139" s="111" t="s">
        <v>2593</v>
      </c>
      <c r="C139" s="128">
        <v>44277.488564814812</v>
      </c>
      <c r="D139" s="120" t="s">
        <v>2496</v>
      </c>
      <c r="E139" s="110">
        <v>144</v>
      </c>
      <c r="F139" s="120" t="str">
        <f>VLOOKUP(E139,VIP!$A$2:$O12069,2,0)</f>
        <v>DRBR144</v>
      </c>
      <c r="G139" s="120" t="str">
        <f>VLOOKUP(E139,'LISTADO ATM'!$A$2:$B$900,2,0)</f>
        <v xml:space="preserve">ATM Oficina Villa Altagracia </v>
      </c>
      <c r="H139" s="120" t="str">
        <f>VLOOKUP(E139,VIP!$A$2:$O16990,7,FALSE)</f>
        <v>Si</v>
      </c>
      <c r="I139" s="120" t="str">
        <f>VLOOKUP(E139,VIP!$A$2:$O8955,8,FALSE)</f>
        <v>Si</v>
      </c>
      <c r="J139" s="120" t="str">
        <f>VLOOKUP(E139,VIP!$A$2:$O8905,8,FALSE)</f>
        <v>Si</v>
      </c>
      <c r="K139" s="120" t="str">
        <f>VLOOKUP(E139,VIP!$A$2:$O12479,6,0)</f>
        <v>SI</v>
      </c>
      <c r="L139" s="121" t="s">
        <v>2428</v>
      </c>
      <c r="M139" s="119" t="s">
        <v>2466</v>
      </c>
      <c r="N139" s="119" t="s">
        <v>2473</v>
      </c>
      <c r="O139" s="120" t="s">
        <v>2497</v>
      </c>
      <c r="P139" s="118"/>
      <c r="Q139" s="122" t="s">
        <v>2428</v>
      </c>
    </row>
    <row r="140" spans="1:17" s="95" customFormat="1" ht="18" x14ac:dyDescent="0.25">
      <c r="A140" s="120" t="str">
        <f>VLOOKUP(E140,'LISTADO ATM'!$A$2:$C$901,3,0)</f>
        <v>DISTRITO NACIONAL</v>
      </c>
      <c r="B140" s="111" t="s">
        <v>2592</v>
      </c>
      <c r="C140" s="128">
        <v>44277.522349537037</v>
      </c>
      <c r="D140" s="120" t="s">
        <v>2189</v>
      </c>
      <c r="E140" s="110">
        <v>298</v>
      </c>
      <c r="F140" s="120" t="str">
        <f>VLOOKUP(E140,VIP!$A$2:$O12068,2,0)</f>
        <v>DRBR298</v>
      </c>
      <c r="G140" s="120" t="str">
        <f>VLOOKUP(E140,'LISTADO ATM'!$A$2:$B$900,2,0)</f>
        <v xml:space="preserve">ATM S/M Aprezio Engombe </v>
      </c>
      <c r="H140" s="120" t="str">
        <f>VLOOKUP(E140,VIP!$A$2:$O16989,7,FALSE)</f>
        <v>Si</v>
      </c>
      <c r="I140" s="120" t="str">
        <f>VLOOKUP(E140,VIP!$A$2:$O8954,8,FALSE)</f>
        <v>Si</v>
      </c>
      <c r="J140" s="120" t="str">
        <f>VLOOKUP(E140,VIP!$A$2:$O8904,8,FALSE)</f>
        <v>Si</v>
      </c>
      <c r="K140" s="120" t="str">
        <f>VLOOKUP(E140,VIP!$A$2:$O12478,6,0)</f>
        <v>NO</v>
      </c>
      <c r="L140" s="121" t="s">
        <v>2489</v>
      </c>
      <c r="M140" s="119" t="s">
        <v>2466</v>
      </c>
      <c r="N140" s="119" t="s">
        <v>2495</v>
      </c>
      <c r="O140" s="120" t="s">
        <v>2475</v>
      </c>
      <c r="P140" s="118"/>
      <c r="Q140" s="122" t="s">
        <v>2489</v>
      </c>
    </row>
    <row r="141" spans="1:17" s="95" customFormat="1" ht="18" x14ac:dyDescent="0.25">
      <c r="A141" s="120" t="str">
        <f>VLOOKUP(E141,'LISTADO ATM'!$A$2:$C$901,3,0)</f>
        <v>NORTE</v>
      </c>
      <c r="B141" s="111" t="s">
        <v>2591</v>
      </c>
      <c r="C141" s="128">
        <v>44277.522430555553</v>
      </c>
      <c r="D141" s="120" t="s">
        <v>2190</v>
      </c>
      <c r="E141" s="110">
        <v>731</v>
      </c>
      <c r="F141" s="120" t="str">
        <f>VLOOKUP(E141,VIP!$A$2:$O12067,2,0)</f>
        <v>DRBR311</v>
      </c>
      <c r="G141" s="120" t="str">
        <f>VLOOKUP(E141,'LISTADO ATM'!$A$2:$B$900,2,0)</f>
        <v xml:space="preserve">ATM UNP Villa González </v>
      </c>
      <c r="H141" s="120" t="str">
        <f>VLOOKUP(E141,VIP!$A$2:$O16988,7,FALSE)</f>
        <v>Si</v>
      </c>
      <c r="I141" s="120" t="str">
        <f>VLOOKUP(E141,VIP!$A$2:$O8953,8,FALSE)</f>
        <v>Si</v>
      </c>
      <c r="J141" s="120" t="str">
        <f>VLOOKUP(E141,VIP!$A$2:$O8903,8,FALSE)</f>
        <v>Si</v>
      </c>
      <c r="K141" s="120" t="str">
        <f>VLOOKUP(E141,VIP!$A$2:$O12477,6,0)</f>
        <v>NO</v>
      </c>
      <c r="L141" s="121" t="s">
        <v>2597</v>
      </c>
      <c r="M141" s="119" t="s">
        <v>2466</v>
      </c>
      <c r="N141" s="119" t="s">
        <v>2473</v>
      </c>
      <c r="O141" s="120" t="s">
        <v>2571</v>
      </c>
      <c r="P141" s="118"/>
      <c r="Q141" s="122" t="s">
        <v>2597</v>
      </c>
    </row>
    <row r="142" spans="1:17" s="95" customFormat="1" ht="18" x14ac:dyDescent="0.25">
      <c r="A142" s="120" t="str">
        <f>VLOOKUP(E142,'LISTADO ATM'!$A$2:$C$901,3,0)</f>
        <v>NORTE</v>
      </c>
      <c r="B142" s="111" t="s">
        <v>2590</v>
      </c>
      <c r="C142" s="128">
        <v>44277.523032407407</v>
      </c>
      <c r="D142" s="120" t="s">
        <v>2190</v>
      </c>
      <c r="E142" s="110">
        <v>198</v>
      </c>
      <c r="F142" s="120" t="str">
        <f>VLOOKUP(E142,VIP!$A$2:$O12066,2,0)</f>
        <v>DRBR198</v>
      </c>
      <c r="G142" s="120" t="str">
        <f>VLOOKUP(E142,'LISTADO ATM'!$A$2:$B$900,2,0)</f>
        <v xml:space="preserve">ATM Almacenes El Encanto  (Santiago) </v>
      </c>
      <c r="H142" s="120" t="str">
        <f>VLOOKUP(E142,VIP!$A$2:$O16987,7,FALSE)</f>
        <v>NO</v>
      </c>
      <c r="I142" s="120" t="str">
        <f>VLOOKUP(E142,VIP!$A$2:$O8952,8,FALSE)</f>
        <v>NO</v>
      </c>
      <c r="J142" s="120" t="str">
        <f>VLOOKUP(E142,VIP!$A$2:$O8902,8,FALSE)</f>
        <v>NO</v>
      </c>
      <c r="K142" s="120" t="str">
        <f>VLOOKUP(E142,VIP!$A$2:$O12476,6,0)</f>
        <v>NO</v>
      </c>
      <c r="L142" s="121" t="s">
        <v>2596</v>
      </c>
      <c r="M142" s="119" t="s">
        <v>2466</v>
      </c>
      <c r="N142" s="119" t="s">
        <v>2473</v>
      </c>
      <c r="O142" s="120" t="s">
        <v>2595</v>
      </c>
      <c r="P142" s="118"/>
      <c r="Q142" s="122" t="s">
        <v>2596</v>
      </c>
    </row>
    <row r="143" spans="1:17" s="95" customFormat="1" ht="18" x14ac:dyDescent="0.25">
      <c r="A143" s="120" t="str">
        <f>VLOOKUP(E143,'LISTADO ATM'!$A$2:$C$901,3,0)</f>
        <v>DISTRITO NACIONAL</v>
      </c>
      <c r="B143" s="111" t="s">
        <v>2589</v>
      </c>
      <c r="C143" s="128">
        <v>44277.524456018517</v>
      </c>
      <c r="D143" s="120" t="s">
        <v>2469</v>
      </c>
      <c r="E143" s="110">
        <v>686</v>
      </c>
      <c r="F143" s="120" t="str">
        <f>VLOOKUP(E143,VIP!$A$2:$O12065,2,0)</f>
        <v>DRBR686</v>
      </c>
      <c r="G143" s="120" t="str">
        <f>VLOOKUP(E143,'LISTADO ATM'!$A$2:$B$900,2,0)</f>
        <v>ATM Autoservicio Oficina Máximo Gómez</v>
      </c>
      <c r="H143" s="120" t="str">
        <f>VLOOKUP(E143,VIP!$A$2:$O16986,7,FALSE)</f>
        <v>Si</v>
      </c>
      <c r="I143" s="120" t="str">
        <f>VLOOKUP(E143,VIP!$A$2:$O8951,8,FALSE)</f>
        <v>Si</v>
      </c>
      <c r="J143" s="120" t="str">
        <f>VLOOKUP(E143,VIP!$A$2:$O8901,8,FALSE)</f>
        <v>Si</v>
      </c>
      <c r="K143" s="120" t="str">
        <f>VLOOKUP(E143,VIP!$A$2:$O12475,6,0)</f>
        <v>NO</v>
      </c>
      <c r="L143" s="121" t="s">
        <v>2501</v>
      </c>
      <c r="M143" s="119" t="s">
        <v>2466</v>
      </c>
      <c r="N143" s="119" t="s">
        <v>2473</v>
      </c>
      <c r="O143" s="120" t="s">
        <v>2474</v>
      </c>
      <c r="P143" s="118"/>
      <c r="Q143" s="122" t="s">
        <v>2501</v>
      </c>
    </row>
    <row r="144" spans="1:17" s="95" customFormat="1" ht="18" x14ac:dyDescent="0.25">
      <c r="A144" s="120" t="str">
        <f>VLOOKUP(E144,'LISTADO ATM'!$A$2:$C$901,3,0)</f>
        <v>DISTRITO NACIONAL</v>
      </c>
      <c r="B144" s="111" t="s">
        <v>2588</v>
      </c>
      <c r="C144" s="128">
        <v>44277.529942129629</v>
      </c>
      <c r="D144" s="120" t="s">
        <v>2189</v>
      </c>
      <c r="E144" s="110">
        <v>43</v>
      </c>
      <c r="F144" s="120" t="str">
        <f>VLOOKUP(E144,VIP!$A$2:$O12064,2,0)</f>
        <v>DRBR043</v>
      </c>
      <c r="G144" s="120" t="str">
        <f>VLOOKUP(E144,'LISTADO ATM'!$A$2:$B$900,2,0)</f>
        <v xml:space="preserve">ATM Zona Franca San Isidro </v>
      </c>
      <c r="H144" s="120" t="str">
        <f>VLOOKUP(E144,VIP!$A$2:$O16985,7,FALSE)</f>
        <v>Si</v>
      </c>
      <c r="I144" s="120" t="str">
        <f>VLOOKUP(E144,VIP!$A$2:$O8950,8,FALSE)</f>
        <v>No</v>
      </c>
      <c r="J144" s="120" t="str">
        <f>VLOOKUP(E144,VIP!$A$2:$O8900,8,FALSE)</f>
        <v>No</v>
      </c>
      <c r="K144" s="120" t="str">
        <f>VLOOKUP(E144,VIP!$A$2:$O12474,6,0)</f>
        <v>NO</v>
      </c>
      <c r="L144" s="121" t="s">
        <v>2489</v>
      </c>
      <c r="M144" s="119" t="s">
        <v>2466</v>
      </c>
      <c r="N144" s="119" t="s">
        <v>2473</v>
      </c>
      <c r="O144" s="120" t="s">
        <v>2475</v>
      </c>
      <c r="P144" s="118"/>
      <c r="Q144" s="122" t="s">
        <v>2489</v>
      </c>
    </row>
    <row r="145" spans="1:17" s="95" customFormat="1" ht="18" x14ac:dyDescent="0.25">
      <c r="A145" s="120" t="str">
        <f>VLOOKUP(E145,'LISTADO ATM'!$A$2:$C$901,3,0)</f>
        <v>DISTRITO NACIONAL</v>
      </c>
      <c r="B145" s="111" t="s">
        <v>2587</v>
      </c>
      <c r="C145" s="128">
        <v>44277.530810185184</v>
      </c>
      <c r="D145" s="120" t="s">
        <v>2189</v>
      </c>
      <c r="E145" s="110">
        <v>919</v>
      </c>
      <c r="F145" s="120" t="str">
        <f>VLOOKUP(E145,VIP!$A$2:$O12063,2,0)</f>
        <v>DRBR16F</v>
      </c>
      <c r="G145" s="120" t="str">
        <f>VLOOKUP(E145,'LISTADO ATM'!$A$2:$B$900,2,0)</f>
        <v xml:space="preserve">ATM S/M La Cadena Sarasota </v>
      </c>
      <c r="H145" s="120" t="str">
        <f>VLOOKUP(E145,VIP!$A$2:$O16984,7,FALSE)</f>
        <v>Si</v>
      </c>
      <c r="I145" s="120" t="str">
        <f>VLOOKUP(E145,VIP!$A$2:$O8949,8,FALSE)</f>
        <v>Si</v>
      </c>
      <c r="J145" s="120" t="str">
        <f>VLOOKUP(E145,VIP!$A$2:$O8899,8,FALSE)</f>
        <v>Si</v>
      </c>
      <c r="K145" s="120" t="str">
        <f>VLOOKUP(E145,VIP!$A$2:$O12473,6,0)</f>
        <v>SI</v>
      </c>
      <c r="L145" s="121" t="s">
        <v>2228</v>
      </c>
      <c r="M145" s="119" t="s">
        <v>2466</v>
      </c>
      <c r="N145" s="119" t="s">
        <v>2473</v>
      </c>
      <c r="O145" s="120" t="s">
        <v>2475</v>
      </c>
      <c r="P145" s="118"/>
      <c r="Q145" s="122" t="s">
        <v>2228</v>
      </c>
    </row>
    <row r="146" spans="1:17" s="95" customFormat="1" ht="18" x14ac:dyDescent="0.25">
      <c r="A146" s="120" t="str">
        <f>VLOOKUP(E146,'LISTADO ATM'!$A$2:$C$901,3,0)</f>
        <v>NORTE</v>
      </c>
      <c r="B146" s="111" t="s">
        <v>2586</v>
      </c>
      <c r="C146" s="128">
        <v>44277.531307870369</v>
      </c>
      <c r="D146" s="120" t="s">
        <v>2190</v>
      </c>
      <c r="E146" s="110">
        <v>482</v>
      </c>
      <c r="F146" s="120" t="str">
        <f>VLOOKUP(E146,VIP!$A$2:$O12062,2,0)</f>
        <v>DRBR482</v>
      </c>
      <c r="G146" s="120" t="str">
        <f>VLOOKUP(E146,'LISTADO ATM'!$A$2:$B$900,2,0)</f>
        <v xml:space="preserve">ATM Centro de Caja Plaza Lama (Santiago) </v>
      </c>
      <c r="H146" s="120" t="str">
        <f>VLOOKUP(E146,VIP!$A$2:$O16983,7,FALSE)</f>
        <v>Si</v>
      </c>
      <c r="I146" s="120" t="str">
        <f>VLOOKUP(E146,VIP!$A$2:$O8948,8,FALSE)</f>
        <v>Si</v>
      </c>
      <c r="J146" s="120" t="str">
        <f>VLOOKUP(E146,VIP!$A$2:$O8898,8,FALSE)</f>
        <v>Si</v>
      </c>
      <c r="K146" s="120" t="str">
        <f>VLOOKUP(E146,VIP!$A$2:$O12472,6,0)</f>
        <v>NO</v>
      </c>
      <c r="L146" s="121" t="s">
        <v>2228</v>
      </c>
      <c r="M146" s="119" t="s">
        <v>2466</v>
      </c>
      <c r="N146" s="119" t="s">
        <v>2473</v>
      </c>
      <c r="O146" s="120" t="s">
        <v>2522</v>
      </c>
      <c r="P146" s="118"/>
      <c r="Q146" s="122" t="s">
        <v>2228</v>
      </c>
    </row>
    <row r="147" spans="1:17" s="95" customFormat="1" ht="18" x14ac:dyDescent="0.25">
      <c r="A147" s="120" t="str">
        <f>VLOOKUP(E147,'LISTADO ATM'!$A$2:$C$901,3,0)</f>
        <v>SUR</v>
      </c>
      <c r="B147" s="111" t="s">
        <v>2585</v>
      </c>
      <c r="C147" s="128">
        <v>44277.532025462962</v>
      </c>
      <c r="D147" s="120" t="s">
        <v>2189</v>
      </c>
      <c r="E147" s="110">
        <v>301</v>
      </c>
      <c r="F147" s="120" t="str">
        <f>VLOOKUP(E147,VIP!$A$2:$O12061,2,0)</f>
        <v>DRBR301</v>
      </c>
      <c r="G147" s="120" t="str">
        <f>VLOOKUP(E147,'LISTADO ATM'!$A$2:$B$900,2,0)</f>
        <v xml:space="preserve">ATM UNP Alfa y Omega (Barahona) </v>
      </c>
      <c r="H147" s="120" t="str">
        <f>VLOOKUP(E147,VIP!$A$2:$O16982,7,FALSE)</f>
        <v>Si</v>
      </c>
      <c r="I147" s="120" t="str">
        <f>VLOOKUP(E147,VIP!$A$2:$O8947,8,FALSE)</f>
        <v>Si</v>
      </c>
      <c r="J147" s="120" t="str">
        <f>VLOOKUP(E147,VIP!$A$2:$O8897,8,FALSE)</f>
        <v>Si</v>
      </c>
      <c r="K147" s="120" t="str">
        <f>VLOOKUP(E147,VIP!$A$2:$O12471,6,0)</f>
        <v>NO</v>
      </c>
      <c r="L147" s="121" t="s">
        <v>2489</v>
      </c>
      <c r="M147" s="119" t="s">
        <v>2466</v>
      </c>
      <c r="N147" s="119" t="s">
        <v>2473</v>
      </c>
      <c r="O147" s="120" t="s">
        <v>2475</v>
      </c>
      <c r="P147" s="118"/>
      <c r="Q147" s="122" t="s">
        <v>2489</v>
      </c>
    </row>
    <row r="148" spans="1:17" s="95" customFormat="1" ht="18" x14ac:dyDescent="0.25">
      <c r="A148" s="120" t="str">
        <f>VLOOKUP(E148,'LISTADO ATM'!$A$2:$C$901,3,0)</f>
        <v>NORTE</v>
      </c>
      <c r="B148" s="111" t="s">
        <v>2584</v>
      </c>
      <c r="C148" s="128">
        <v>44277.532534722224</v>
      </c>
      <c r="D148" s="120" t="s">
        <v>2190</v>
      </c>
      <c r="E148" s="110">
        <v>88</v>
      </c>
      <c r="F148" s="120" t="str">
        <f>VLOOKUP(E148,VIP!$A$2:$O12060,2,0)</f>
        <v>DRBR088</v>
      </c>
      <c r="G148" s="120" t="str">
        <f>VLOOKUP(E148,'LISTADO ATM'!$A$2:$B$900,2,0)</f>
        <v xml:space="preserve">ATM S/M La Fuente (Santiago) </v>
      </c>
      <c r="H148" s="120" t="str">
        <f>VLOOKUP(E148,VIP!$A$2:$O16981,7,FALSE)</f>
        <v>Si</v>
      </c>
      <c r="I148" s="120" t="str">
        <f>VLOOKUP(E148,VIP!$A$2:$O8946,8,FALSE)</f>
        <v>Si</v>
      </c>
      <c r="J148" s="120" t="str">
        <f>VLOOKUP(E148,VIP!$A$2:$O8896,8,FALSE)</f>
        <v>Si</v>
      </c>
      <c r="K148" s="120" t="str">
        <f>VLOOKUP(E148,VIP!$A$2:$O12470,6,0)</f>
        <v>NO</v>
      </c>
      <c r="L148" s="121" t="s">
        <v>2489</v>
      </c>
      <c r="M148" s="119" t="s">
        <v>2466</v>
      </c>
      <c r="N148" s="119" t="s">
        <v>2473</v>
      </c>
      <c r="O148" s="120" t="s">
        <v>2522</v>
      </c>
      <c r="P148" s="118"/>
      <c r="Q148" s="122" t="s">
        <v>2489</v>
      </c>
    </row>
    <row r="149" spans="1:17" s="95" customFormat="1" ht="18" x14ac:dyDescent="0.25">
      <c r="A149" s="120" t="str">
        <f>VLOOKUP(E149,'LISTADO ATM'!$A$2:$C$901,3,0)</f>
        <v>NORTE</v>
      </c>
      <c r="B149" s="111" t="s">
        <v>2583</v>
      </c>
      <c r="C149" s="128">
        <v>44277.533090277779</v>
      </c>
      <c r="D149" s="120" t="s">
        <v>2190</v>
      </c>
      <c r="E149" s="110">
        <v>736</v>
      </c>
      <c r="F149" s="120" t="str">
        <f>VLOOKUP(E149,VIP!$A$2:$O12059,2,0)</f>
        <v>DRBR071</v>
      </c>
      <c r="G149" s="120" t="str">
        <f>VLOOKUP(E149,'LISTADO ATM'!$A$2:$B$900,2,0)</f>
        <v xml:space="preserve">ATM Oficina Puerto Plata I </v>
      </c>
      <c r="H149" s="120" t="str">
        <f>VLOOKUP(E149,VIP!$A$2:$O16980,7,FALSE)</f>
        <v>Si</v>
      </c>
      <c r="I149" s="120" t="str">
        <f>VLOOKUP(E149,VIP!$A$2:$O8945,8,FALSE)</f>
        <v>Si</v>
      </c>
      <c r="J149" s="120" t="str">
        <f>VLOOKUP(E149,VIP!$A$2:$O8895,8,FALSE)</f>
        <v>Si</v>
      </c>
      <c r="K149" s="120" t="str">
        <f>VLOOKUP(E149,VIP!$A$2:$O12469,6,0)</f>
        <v>SI</v>
      </c>
      <c r="L149" s="121" t="s">
        <v>2489</v>
      </c>
      <c r="M149" s="119" t="s">
        <v>2466</v>
      </c>
      <c r="N149" s="119" t="s">
        <v>2473</v>
      </c>
      <c r="O149" s="120" t="s">
        <v>2522</v>
      </c>
      <c r="P149" s="118"/>
      <c r="Q149" s="122" t="s">
        <v>2489</v>
      </c>
    </row>
    <row r="150" spans="1:17" s="95" customFormat="1" ht="18" x14ac:dyDescent="0.25">
      <c r="A150" s="120" t="str">
        <f>VLOOKUP(E150,'LISTADO ATM'!$A$2:$C$901,3,0)</f>
        <v>DISTRITO NACIONAL</v>
      </c>
      <c r="B150" s="111" t="s">
        <v>2582</v>
      </c>
      <c r="C150" s="128">
        <v>44277.534837962965</v>
      </c>
      <c r="D150" s="120" t="s">
        <v>2189</v>
      </c>
      <c r="E150" s="110">
        <v>115</v>
      </c>
      <c r="F150" s="120" t="str">
        <f>VLOOKUP(E150,VIP!$A$2:$O12058,2,0)</f>
        <v>DRBR115</v>
      </c>
      <c r="G150" s="120" t="str">
        <f>VLOOKUP(E150,'LISTADO ATM'!$A$2:$B$900,2,0)</f>
        <v xml:space="preserve">ATM Oficina Megacentro I </v>
      </c>
      <c r="H150" s="120" t="str">
        <f>VLOOKUP(E150,VIP!$A$2:$O16979,7,FALSE)</f>
        <v>Si</v>
      </c>
      <c r="I150" s="120" t="str">
        <f>VLOOKUP(E150,VIP!$A$2:$O8944,8,FALSE)</f>
        <v>Si</v>
      </c>
      <c r="J150" s="120" t="str">
        <f>VLOOKUP(E150,VIP!$A$2:$O8894,8,FALSE)</f>
        <v>Si</v>
      </c>
      <c r="K150" s="120" t="str">
        <f>VLOOKUP(E150,VIP!$A$2:$O12468,6,0)</f>
        <v>SI</v>
      </c>
      <c r="L150" s="121" t="s">
        <v>2228</v>
      </c>
      <c r="M150" s="119" t="s">
        <v>2466</v>
      </c>
      <c r="N150" s="119" t="s">
        <v>2473</v>
      </c>
      <c r="O150" s="120" t="s">
        <v>2475</v>
      </c>
      <c r="P150" s="118"/>
      <c r="Q150" s="122" t="s">
        <v>2228</v>
      </c>
    </row>
    <row r="151" spans="1:17" s="95" customFormat="1" ht="18" x14ac:dyDescent="0.25">
      <c r="A151" s="120" t="str">
        <f>VLOOKUP(E151,'LISTADO ATM'!$A$2:$C$901,3,0)</f>
        <v>DISTRITO NACIONAL</v>
      </c>
      <c r="B151" s="111" t="s">
        <v>2581</v>
      </c>
      <c r="C151" s="128">
        <v>44277.547152777777</v>
      </c>
      <c r="D151" s="120" t="s">
        <v>2189</v>
      </c>
      <c r="E151" s="110">
        <v>743</v>
      </c>
      <c r="F151" s="120" t="str">
        <f>VLOOKUP(E151,VIP!$A$2:$O12057,2,0)</f>
        <v>DRBR287</v>
      </c>
      <c r="G151" s="120" t="str">
        <f>VLOOKUP(E151,'LISTADO ATM'!$A$2:$B$900,2,0)</f>
        <v xml:space="preserve">ATM Oficina Los Frailes </v>
      </c>
      <c r="H151" s="120" t="str">
        <f>VLOOKUP(E151,VIP!$A$2:$O16978,7,FALSE)</f>
        <v>Si</v>
      </c>
      <c r="I151" s="120" t="str">
        <f>VLOOKUP(E151,VIP!$A$2:$O8943,8,FALSE)</f>
        <v>Si</v>
      </c>
      <c r="J151" s="120" t="str">
        <f>VLOOKUP(E151,VIP!$A$2:$O8893,8,FALSE)</f>
        <v>Si</v>
      </c>
      <c r="K151" s="120" t="str">
        <f>VLOOKUP(E151,VIP!$A$2:$O12467,6,0)</f>
        <v>SI</v>
      </c>
      <c r="L151" s="121" t="s">
        <v>2228</v>
      </c>
      <c r="M151" s="119" t="s">
        <v>2466</v>
      </c>
      <c r="N151" s="119" t="s">
        <v>2473</v>
      </c>
      <c r="O151" s="120" t="s">
        <v>2475</v>
      </c>
      <c r="P151" s="118"/>
      <c r="Q151" s="122" t="s">
        <v>2228</v>
      </c>
    </row>
    <row r="152" spans="1:17" s="95" customFormat="1" ht="18" x14ac:dyDescent="0.25">
      <c r="A152" s="120" t="str">
        <f>VLOOKUP(E152,'LISTADO ATM'!$A$2:$C$901,3,0)</f>
        <v>NORTE</v>
      </c>
      <c r="B152" s="111" t="s">
        <v>2580</v>
      </c>
      <c r="C152" s="128">
        <v>44277.548761574071</v>
      </c>
      <c r="D152" s="120" t="s">
        <v>2515</v>
      </c>
      <c r="E152" s="110">
        <v>315</v>
      </c>
      <c r="F152" s="120" t="str">
        <f>VLOOKUP(E152,VIP!$A$2:$O12056,2,0)</f>
        <v>DRBR315</v>
      </c>
      <c r="G152" s="120" t="str">
        <f>VLOOKUP(E152,'LISTADO ATM'!$A$2:$B$900,2,0)</f>
        <v xml:space="preserve">ATM Oficina Estrella Sadalá </v>
      </c>
      <c r="H152" s="120" t="str">
        <f>VLOOKUP(E152,VIP!$A$2:$O16977,7,FALSE)</f>
        <v>Si</v>
      </c>
      <c r="I152" s="120" t="str">
        <f>VLOOKUP(E152,VIP!$A$2:$O8942,8,FALSE)</f>
        <v>Si</v>
      </c>
      <c r="J152" s="120" t="str">
        <f>VLOOKUP(E152,VIP!$A$2:$O8892,8,FALSE)</f>
        <v>Si</v>
      </c>
      <c r="K152" s="120" t="str">
        <f>VLOOKUP(E152,VIP!$A$2:$O12466,6,0)</f>
        <v>NO</v>
      </c>
      <c r="L152" s="121" t="s">
        <v>2459</v>
      </c>
      <c r="M152" s="119" t="s">
        <v>2466</v>
      </c>
      <c r="N152" s="119" t="s">
        <v>2473</v>
      </c>
      <c r="O152" s="120" t="s">
        <v>2523</v>
      </c>
      <c r="P152" s="118"/>
      <c r="Q152" s="122" t="s">
        <v>2459</v>
      </c>
    </row>
    <row r="153" spans="1:17" s="95" customFormat="1" ht="18" x14ac:dyDescent="0.25">
      <c r="A153" s="120" t="str">
        <f>VLOOKUP(E153,'LISTADO ATM'!$A$2:$C$901,3,0)</f>
        <v>ESTE</v>
      </c>
      <c r="B153" s="111" t="s">
        <v>2579</v>
      </c>
      <c r="C153" s="128">
        <v>44277.560289351852</v>
      </c>
      <c r="D153" s="120" t="s">
        <v>2189</v>
      </c>
      <c r="E153" s="110">
        <v>776</v>
      </c>
      <c r="F153" s="120" t="str">
        <f>VLOOKUP(E153,VIP!$A$2:$O12055,2,0)</f>
        <v>DRBR03D</v>
      </c>
      <c r="G153" s="120" t="str">
        <f>VLOOKUP(E153,'LISTADO ATM'!$A$2:$B$900,2,0)</f>
        <v xml:space="preserve">ATM Oficina Monte Plata </v>
      </c>
      <c r="H153" s="120" t="str">
        <f>VLOOKUP(E153,VIP!$A$2:$O16976,7,FALSE)</f>
        <v>Si</v>
      </c>
      <c r="I153" s="120" t="str">
        <f>VLOOKUP(E153,VIP!$A$2:$O8941,8,FALSE)</f>
        <v>Si</v>
      </c>
      <c r="J153" s="120" t="str">
        <f>VLOOKUP(E153,VIP!$A$2:$O8891,8,FALSE)</f>
        <v>Si</v>
      </c>
      <c r="K153" s="120" t="str">
        <f>VLOOKUP(E153,VIP!$A$2:$O12465,6,0)</f>
        <v>SI</v>
      </c>
      <c r="L153" s="121" t="s">
        <v>2431</v>
      </c>
      <c r="M153" s="119" t="s">
        <v>2466</v>
      </c>
      <c r="N153" s="119" t="s">
        <v>2473</v>
      </c>
      <c r="O153" s="120" t="s">
        <v>2475</v>
      </c>
      <c r="P153" s="118"/>
      <c r="Q153" s="122" t="s">
        <v>2431</v>
      </c>
    </row>
    <row r="154" spans="1:17" s="95" customFormat="1" ht="18" x14ac:dyDescent="0.25">
      <c r="A154" s="120" t="str">
        <f>VLOOKUP(E154,'LISTADO ATM'!$A$2:$C$901,3,0)</f>
        <v>DISTRITO NACIONAL</v>
      </c>
      <c r="B154" s="111" t="s">
        <v>2578</v>
      </c>
      <c r="C154" s="128">
        <v>44277.565740740742</v>
      </c>
      <c r="D154" s="120" t="s">
        <v>2189</v>
      </c>
      <c r="E154" s="110">
        <v>845</v>
      </c>
      <c r="F154" s="120" t="str">
        <f>VLOOKUP(E154,VIP!$A$2:$O12054,2,0)</f>
        <v>DRBR845</v>
      </c>
      <c r="G154" s="120" t="str">
        <f>VLOOKUP(E154,'LISTADO ATM'!$A$2:$B$900,2,0)</f>
        <v xml:space="preserve">ATM CERTV (Canal 4) </v>
      </c>
      <c r="H154" s="120" t="str">
        <f>VLOOKUP(E154,VIP!$A$2:$O16975,7,FALSE)</f>
        <v>Si</v>
      </c>
      <c r="I154" s="120" t="str">
        <f>VLOOKUP(E154,VIP!$A$2:$O8940,8,FALSE)</f>
        <v>Si</v>
      </c>
      <c r="J154" s="120" t="str">
        <f>VLOOKUP(E154,VIP!$A$2:$O8890,8,FALSE)</f>
        <v>Si</v>
      </c>
      <c r="K154" s="120" t="str">
        <f>VLOOKUP(E154,VIP!$A$2:$O12464,6,0)</f>
        <v>NO</v>
      </c>
      <c r="L154" s="121" t="s">
        <v>2228</v>
      </c>
      <c r="M154" s="119" t="s">
        <v>2466</v>
      </c>
      <c r="N154" s="119" t="s">
        <v>2473</v>
      </c>
      <c r="O154" s="120" t="s">
        <v>2475</v>
      </c>
      <c r="P154" s="118"/>
      <c r="Q154" s="122" t="s">
        <v>2228</v>
      </c>
    </row>
    <row r="155" spans="1:17" s="95" customFormat="1" ht="18" x14ac:dyDescent="0.25">
      <c r="A155" s="120" t="str">
        <f>VLOOKUP(E155,'LISTADO ATM'!$A$2:$C$901,3,0)</f>
        <v>DISTRITO NACIONAL</v>
      </c>
      <c r="B155" s="111" t="s">
        <v>2577</v>
      </c>
      <c r="C155" s="128">
        <v>44277.569131944445</v>
      </c>
      <c r="D155" s="120" t="s">
        <v>2469</v>
      </c>
      <c r="E155" s="110">
        <v>797</v>
      </c>
      <c r="F155" s="120" t="e">
        <f>VLOOKUP(E155,VIP!$A$2:$O12053,2,0)</f>
        <v>#N/A</v>
      </c>
      <c r="G155" s="120" t="str">
        <f>VLOOKUP(E155,'LISTADO ATM'!$A$2:$B$900,2,0)</f>
        <v>ATM Dirección de Pensiones y Jubilaciones</v>
      </c>
      <c r="H155" s="120" t="e">
        <f>VLOOKUP(E155,VIP!$A$2:$O16974,7,FALSE)</f>
        <v>#N/A</v>
      </c>
      <c r="I155" s="120" t="e">
        <f>VLOOKUP(E155,VIP!$A$2:$O8939,8,FALSE)</f>
        <v>#N/A</v>
      </c>
      <c r="J155" s="120" t="e">
        <f>VLOOKUP(E155,VIP!$A$2:$O8889,8,FALSE)</f>
        <v>#N/A</v>
      </c>
      <c r="K155" s="120" t="e">
        <f>VLOOKUP(E155,VIP!$A$2:$O12463,6,0)</f>
        <v>#N/A</v>
      </c>
      <c r="L155" s="121" t="s">
        <v>2459</v>
      </c>
      <c r="M155" s="119" t="s">
        <v>2466</v>
      </c>
      <c r="N155" s="119" t="s">
        <v>2473</v>
      </c>
      <c r="O155" s="120" t="s">
        <v>2474</v>
      </c>
      <c r="P155" s="118"/>
      <c r="Q155" s="122" t="s">
        <v>2459</v>
      </c>
    </row>
    <row r="156" spans="1:17" s="95" customFormat="1" ht="18" x14ac:dyDescent="0.25">
      <c r="A156" s="120" t="str">
        <f>VLOOKUP(E156,'LISTADO ATM'!$A$2:$C$901,3,0)</f>
        <v>DISTRITO NACIONAL</v>
      </c>
      <c r="B156" s="111" t="s">
        <v>2576</v>
      </c>
      <c r="C156" s="128">
        <v>44277.570856481485</v>
      </c>
      <c r="D156" s="120" t="s">
        <v>2496</v>
      </c>
      <c r="E156" s="110">
        <v>755</v>
      </c>
      <c r="F156" s="120" t="str">
        <f>VLOOKUP(E156,VIP!$A$2:$O12052,2,0)</f>
        <v>DRBR755</v>
      </c>
      <c r="G156" s="120" t="str">
        <f>VLOOKUP(E156,'LISTADO ATM'!$A$2:$B$900,2,0)</f>
        <v xml:space="preserve">ATM Oficina Galería del Este (Plaza) </v>
      </c>
      <c r="H156" s="120" t="str">
        <f>VLOOKUP(E156,VIP!$A$2:$O16973,7,FALSE)</f>
        <v>Si</v>
      </c>
      <c r="I156" s="120" t="str">
        <f>VLOOKUP(E156,VIP!$A$2:$O8938,8,FALSE)</f>
        <v>Si</v>
      </c>
      <c r="J156" s="120" t="str">
        <f>VLOOKUP(E156,VIP!$A$2:$O8888,8,FALSE)</f>
        <v>Si</v>
      </c>
      <c r="K156" s="120" t="str">
        <f>VLOOKUP(E156,VIP!$A$2:$O12462,6,0)</f>
        <v>NO</v>
      </c>
      <c r="L156" s="121" t="s">
        <v>2516</v>
      </c>
      <c r="M156" s="119" t="s">
        <v>2466</v>
      </c>
      <c r="N156" s="119" t="s">
        <v>2473</v>
      </c>
      <c r="O156" s="120" t="s">
        <v>2497</v>
      </c>
      <c r="P156" s="118"/>
      <c r="Q156" s="122" t="s">
        <v>2516</v>
      </c>
    </row>
    <row r="157" spans="1:17" s="95" customFormat="1" ht="18" x14ac:dyDescent="0.25">
      <c r="A157" s="120" t="str">
        <f>VLOOKUP(E157,'LISTADO ATM'!$A$2:$C$901,3,0)</f>
        <v>DISTRITO NACIONAL</v>
      </c>
      <c r="B157" s="111" t="s">
        <v>2575</v>
      </c>
      <c r="C157" s="128">
        <v>44277.576018518521</v>
      </c>
      <c r="D157" s="120" t="s">
        <v>2469</v>
      </c>
      <c r="E157" s="110">
        <v>540</v>
      </c>
      <c r="F157" s="120" t="str">
        <f>VLOOKUP(E157,VIP!$A$2:$O12051,2,0)</f>
        <v>DRBR540</v>
      </c>
      <c r="G157" s="120" t="str">
        <f>VLOOKUP(E157,'LISTADO ATM'!$A$2:$B$900,2,0)</f>
        <v xml:space="preserve">ATM Autoservicio Sambil I </v>
      </c>
      <c r="H157" s="120" t="str">
        <f>VLOOKUP(E157,VIP!$A$2:$O16972,7,FALSE)</f>
        <v>Si</v>
      </c>
      <c r="I157" s="120" t="str">
        <f>VLOOKUP(E157,VIP!$A$2:$O8937,8,FALSE)</f>
        <v>Si</v>
      </c>
      <c r="J157" s="120" t="str">
        <f>VLOOKUP(E157,VIP!$A$2:$O8887,8,FALSE)</f>
        <v>Si</v>
      </c>
      <c r="K157" s="120" t="str">
        <f>VLOOKUP(E157,VIP!$A$2:$O12461,6,0)</f>
        <v>NO</v>
      </c>
      <c r="L157" s="121" t="s">
        <v>2516</v>
      </c>
      <c r="M157" s="119" t="s">
        <v>2466</v>
      </c>
      <c r="N157" s="119" t="s">
        <v>2473</v>
      </c>
      <c r="O157" s="120" t="s">
        <v>2474</v>
      </c>
      <c r="P157" s="118"/>
      <c r="Q157" s="122" t="s">
        <v>2516</v>
      </c>
    </row>
    <row r="158" spans="1:17" s="95" customFormat="1" ht="18" x14ac:dyDescent="0.25">
      <c r="A158" s="120" t="str">
        <f>VLOOKUP(E158,'LISTADO ATM'!$A$2:$C$901,3,0)</f>
        <v>ESTE</v>
      </c>
      <c r="B158" s="111" t="s">
        <v>2574</v>
      </c>
      <c r="C158" s="128">
        <v>44277.58189814815</v>
      </c>
      <c r="D158" s="120" t="s">
        <v>2189</v>
      </c>
      <c r="E158" s="110">
        <v>513</v>
      </c>
      <c r="F158" s="120" t="str">
        <f>VLOOKUP(E158,VIP!$A$2:$O12050,2,0)</f>
        <v>DRBR513</v>
      </c>
      <c r="G158" s="120" t="str">
        <f>VLOOKUP(E158,'LISTADO ATM'!$A$2:$B$900,2,0)</f>
        <v xml:space="preserve">ATM UNP Lagunas de Nisibón </v>
      </c>
      <c r="H158" s="120" t="str">
        <f>VLOOKUP(E158,VIP!$A$2:$O16971,7,FALSE)</f>
        <v>Si</v>
      </c>
      <c r="I158" s="120" t="str">
        <f>VLOOKUP(E158,VIP!$A$2:$O8936,8,FALSE)</f>
        <v>Si</v>
      </c>
      <c r="J158" s="120" t="str">
        <f>VLOOKUP(E158,VIP!$A$2:$O8886,8,FALSE)</f>
        <v>Si</v>
      </c>
      <c r="K158" s="120" t="str">
        <f>VLOOKUP(E158,VIP!$A$2:$O12460,6,0)</f>
        <v>NO</v>
      </c>
      <c r="L158" s="121" t="s">
        <v>2228</v>
      </c>
      <c r="M158" s="119" t="s">
        <v>2466</v>
      </c>
      <c r="N158" s="119" t="s">
        <v>2473</v>
      </c>
      <c r="O158" s="120" t="s">
        <v>2475</v>
      </c>
      <c r="P158" s="118"/>
      <c r="Q158" s="122" t="s">
        <v>2228</v>
      </c>
    </row>
    <row r="159" spans="1:17" s="95" customFormat="1" ht="18" x14ac:dyDescent="0.25">
      <c r="A159" s="120" t="str">
        <f>VLOOKUP(E159,'LISTADO ATM'!$A$2:$C$901,3,0)</f>
        <v>DISTRITO NACIONAL</v>
      </c>
      <c r="B159" s="111" t="s">
        <v>2573</v>
      </c>
      <c r="C159" s="128">
        <v>44277.585335648146</v>
      </c>
      <c r="D159" s="120" t="s">
        <v>2189</v>
      </c>
      <c r="E159" s="110">
        <v>611</v>
      </c>
      <c r="F159" s="120" t="str">
        <f>VLOOKUP(E159,VIP!$A$2:$O12049,2,0)</f>
        <v>DRBR611</v>
      </c>
      <c r="G159" s="120" t="str">
        <f>VLOOKUP(E159,'LISTADO ATM'!$A$2:$B$900,2,0)</f>
        <v xml:space="preserve">ATM DGII Sede Central </v>
      </c>
      <c r="H159" s="120" t="str">
        <f>VLOOKUP(E159,VIP!$A$2:$O16970,7,FALSE)</f>
        <v>Si</v>
      </c>
      <c r="I159" s="120" t="str">
        <f>VLOOKUP(E159,VIP!$A$2:$O8935,8,FALSE)</f>
        <v>Si</v>
      </c>
      <c r="J159" s="120" t="str">
        <f>VLOOKUP(E159,VIP!$A$2:$O8885,8,FALSE)</f>
        <v>Si</v>
      </c>
      <c r="K159" s="120" t="str">
        <f>VLOOKUP(E159,VIP!$A$2:$O12459,6,0)</f>
        <v>NO</v>
      </c>
      <c r="L159" s="121" t="s">
        <v>2254</v>
      </c>
      <c r="M159" s="119" t="s">
        <v>2466</v>
      </c>
      <c r="N159" s="119" t="s">
        <v>2473</v>
      </c>
      <c r="O159" s="120" t="s">
        <v>2475</v>
      </c>
      <c r="P159" s="118"/>
      <c r="Q159" s="122" t="s">
        <v>2254</v>
      </c>
    </row>
    <row r="160" spans="1:17" s="95" customFormat="1" ht="18" x14ac:dyDescent="0.25">
      <c r="A160" s="120" t="str">
        <f>VLOOKUP(E160,'LISTADO ATM'!$A$2:$C$901,3,0)</f>
        <v>DISTRITO NACIONAL</v>
      </c>
      <c r="B160" s="111" t="s">
        <v>2611</v>
      </c>
      <c r="C160" s="128">
        <v>44277.586354166669</v>
      </c>
      <c r="D160" s="120" t="s">
        <v>2189</v>
      </c>
      <c r="E160" s="110">
        <v>569</v>
      </c>
      <c r="F160" s="120" t="str">
        <f>VLOOKUP(E160,VIP!$A$2:$O12083,2,0)</f>
        <v>DRBR03B</v>
      </c>
      <c r="G160" s="120" t="str">
        <f>VLOOKUP(E160,'LISTADO ATM'!$A$2:$B$900,2,0)</f>
        <v xml:space="preserve">ATM Superintendencia de Seguros </v>
      </c>
      <c r="H160" s="120" t="str">
        <f>VLOOKUP(E160,VIP!$A$2:$O17004,7,FALSE)</f>
        <v>Si</v>
      </c>
      <c r="I160" s="120" t="str">
        <f>VLOOKUP(E160,VIP!$A$2:$O8969,8,FALSE)</f>
        <v>Si</v>
      </c>
      <c r="J160" s="120" t="str">
        <f>VLOOKUP(E160,VIP!$A$2:$O8919,8,FALSE)</f>
        <v>Si</v>
      </c>
      <c r="K160" s="120" t="str">
        <f>VLOOKUP(E160,VIP!$A$2:$O12493,6,0)</f>
        <v>NO</v>
      </c>
      <c r="L160" s="121" t="s">
        <v>2254</v>
      </c>
      <c r="M160" s="119" t="s">
        <v>2466</v>
      </c>
      <c r="N160" s="119" t="s">
        <v>2495</v>
      </c>
      <c r="O160" s="120" t="s">
        <v>2475</v>
      </c>
      <c r="P160" s="118"/>
      <c r="Q160" s="122" t="s">
        <v>2254</v>
      </c>
    </row>
    <row r="161" spans="1:17" s="95" customFormat="1" ht="18" x14ac:dyDescent="0.25">
      <c r="A161" s="120" t="str">
        <f>VLOOKUP(E161,'LISTADO ATM'!$A$2:$C$901,3,0)</f>
        <v>SUR</v>
      </c>
      <c r="B161" s="111" t="s">
        <v>2610</v>
      </c>
      <c r="C161" s="128">
        <v>44277.598738425928</v>
      </c>
      <c r="D161" s="120" t="s">
        <v>2496</v>
      </c>
      <c r="E161" s="110">
        <v>881</v>
      </c>
      <c r="F161" s="120" t="str">
        <f>VLOOKUP(E161,VIP!$A$2:$O12082,2,0)</f>
        <v>DRBR881</v>
      </c>
      <c r="G161" s="120" t="str">
        <f>VLOOKUP(E161,'LISTADO ATM'!$A$2:$B$900,2,0)</f>
        <v xml:space="preserve">ATM UNP Yaguate (San Cristóbal) </v>
      </c>
      <c r="H161" s="120" t="str">
        <f>VLOOKUP(E161,VIP!$A$2:$O17003,7,FALSE)</f>
        <v>Si</v>
      </c>
      <c r="I161" s="120" t="str">
        <f>VLOOKUP(E161,VIP!$A$2:$O8968,8,FALSE)</f>
        <v>Si</v>
      </c>
      <c r="J161" s="120" t="str">
        <f>VLOOKUP(E161,VIP!$A$2:$O8918,8,FALSE)</f>
        <v>Si</v>
      </c>
      <c r="K161" s="120" t="str">
        <f>VLOOKUP(E161,VIP!$A$2:$O12492,6,0)</f>
        <v>NO</v>
      </c>
      <c r="L161" s="121" t="s">
        <v>2428</v>
      </c>
      <c r="M161" s="119" t="s">
        <v>2466</v>
      </c>
      <c r="N161" s="119" t="s">
        <v>2473</v>
      </c>
      <c r="O161" s="120" t="s">
        <v>2497</v>
      </c>
      <c r="P161" s="118"/>
      <c r="Q161" s="122" t="s">
        <v>2428</v>
      </c>
    </row>
    <row r="162" spans="1:17" s="95" customFormat="1" ht="18" x14ac:dyDescent="0.25">
      <c r="A162" s="120" t="str">
        <f>VLOOKUP(E162,'LISTADO ATM'!$A$2:$C$901,3,0)</f>
        <v>DISTRITO NACIONAL</v>
      </c>
      <c r="B162" s="111" t="s">
        <v>2609</v>
      </c>
      <c r="C162" s="128">
        <v>44277.600405092591</v>
      </c>
      <c r="D162" s="120" t="s">
        <v>2496</v>
      </c>
      <c r="E162" s="110">
        <v>184</v>
      </c>
      <c r="F162" s="120" t="str">
        <f>VLOOKUP(E162,VIP!$A$2:$O12081,2,0)</f>
        <v>DRBR184</v>
      </c>
      <c r="G162" s="120" t="str">
        <f>VLOOKUP(E162,'LISTADO ATM'!$A$2:$B$900,2,0)</f>
        <v xml:space="preserve">ATM Hermanas Mirabal </v>
      </c>
      <c r="H162" s="120" t="str">
        <f>VLOOKUP(E162,VIP!$A$2:$O17002,7,FALSE)</f>
        <v>Si</v>
      </c>
      <c r="I162" s="120" t="str">
        <f>VLOOKUP(E162,VIP!$A$2:$O8967,8,FALSE)</f>
        <v>Si</v>
      </c>
      <c r="J162" s="120" t="str">
        <f>VLOOKUP(E162,VIP!$A$2:$O8917,8,FALSE)</f>
        <v>Si</v>
      </c>
      <c r="K162" s="120" t="str">
        <f>VLOOKUP(E162,VIP!$A$2:$O12491,6,0)</f>
        <v>SI</v>
      </c>
      <c r="L162" s="121" t="s">
        <v>2459</v>
      </c>
      <c r="M162" s="119" t="s">
        <v>2466</v>
      </c>
      <c r="N162" s="119" t="s">
        <v>2473</v>
      </c>
      <c r="O162" s="120" t="s">
        <v>2497</v>
      </c>
      <c r="P162" s="118"/>
      <c r="Q162" s="122" t="s">
        <v>2612</v>
      </c>
    </row>
    <row r="163" spans="1:17" s="95" customFormat="1" ht="18" x14ac:dyDescent="0.25">
      <c r="A163" s="120" t="str">
        <f>VLOOKUP(E163,'LISTADO ATM'!$A$2:$C$901,3,0)</f>
        <v>DISTRITO NACIONAL</v>
      </c>
      <c r="B163" s="111" t="s">
        <v>2608</v>
      </c>
      <c r="C163" s="128">
        <v>44277.602361111109</v>
      </c>
      <c r="D163" s="120" t="s">
        <v>2469</v>
      </c>
      <c r="E163" s="110">
        <v>165</v>
      </c>
      <c r="F163" s="120" t="str">
        <f>VLOOKUP(E163,VIP!$A$2:$O12080,2,0)</f>
        <v>DRBR165</v>
      </c>
      <c r="G163" s="120" t="str">
        <f>VLOOKUP(E163,'LISTADO ATM'!$A$2:$B$900,2,0)</f>
        <v>ATM Autoservicio Megacentro</v>
      </c>
      <c r="H163" s="120" t="str">
        <f>VLOOKUP(E163,VIP!$A$2:$O17001,7,FALSE)</f>
        <v>Si</v>
      </c>
      <c r="I163" s="120" t="str">
        <f>VLOOKUP(E163,VIP!$A$2:$O8966,8,FALSE)</f>
        <v>Si</v>
      </c>
      <c r="J163" s="120" t="str">
        <f>VLOOKUP(E163,VIP!$A$2:$O8916,8,FALSE)</f>
        <v>Si</v>
      </c>
      <c r="K163" s="120" t="str">
        <f>VLOOKUP(E163,VIP!$A$2:$O12490,6,0)</f>
        <v>SI</v>
      </c>
      <c r="L163" s="121" t="s">
        <v>2613</v>
      </c>
      <c r="M163" s="119" t="s">
        <v>2466</v>
      </c>
      <c r="N163" s="119" t="s">
        <v>2473</v>
      </c>
      <c r="O163" s="120" t="s">
        <v>2474</v>
      </c>
      <c r="P163" s="118"/>
      <c r="Q163" s="122" t="s">
        <v>2613</v>
      </c>
    </row>
    <row r="164" spans="1:17" s="95" customFormat="1" ht="18" x14ac:dyDescent="0.25">
      <c r="A164" s="120" t="str">
        <f>VLOOKUP(E164,'LISTADO ATM'!$A$2:$C$901,3,0)</f>
        <v>DISTRITO NACIONAL</v>
      </c>
      <c r="B164" s="111" t="s">
        <v>2607</v>
      </c>
      <c r="C164" s="128">
        <v>44277.603298611109</v>
      </c>
      <c r="D164" s="120" t="s">
        <v>2189</v>
      </c>
      <c r="E164" s="110">
        <v>515</v>
      </c>
      <c r="F164" s="120" t="str">
        <f>VLOOKUP(E164,VIP!$A$2:$O12079,2,0)</f>
        <v>DRBR515</v>
      </c>
      <c r="G164" s="120" t="str">
        <f>VLOOKUP(E164,'LISTADO ATM'!$A$2:$B$900,2,0)</f>
        <v xml:space="preserve">ATM Oficina Agora Mall I </v>
      </c>
      <c r="H164" s="120" t="str">
        <f>VLOOKUP(E164,VIP!$A$2:$O17000,7,FALSE)</f>
        <v>Si</v>
      </c>
      <c r="I164" s="120" t="str">
        <f>VLOOKUP(E164,VIP!$A$2:$O8965,8,FALSE)</f>
        <v>Si</v>
      </c>
      <c r="J164" s="120" t="str">
        <f>VLOOKUP(E164,VIP!$A$2:$O8915,8,FALSE)</f>
        <v>Si</v>
      </c>
      <c r="K164" s="120" t="str">
        <f>VLOOKUP(E164,VIP!$A$2:$O12489,6,0)</f>
        <v>SI</v>
      </c>
      <c r="L164" s="121" t="s">
        <v>2431</v>
      </c>
      <c r="M164" s="119" t="s">
        <v>2466</v>
      </c>
      <c r="N164" s="119" t="s">
        <v>2473</v>
      </c>
      <c r="O164" s="120" t="s">
        <v>2475</v>
      </c>
      <c r="P164" s="118"/>
      <c r="Q164" s="122" t="s">
        <v>2431</v>
      </c>
    </row>
    <row r="165" spans="1:17" s="95" customFormat="1" ht="18" x14ac:dyDescent="0.25">
      <c r="A165" s="120" t="str">
        <f>VLOOKUP(E165,'LISTADO ATM'!$A$2:$C$901,3,0)</f>
        <v>DISTRITO NACIONAL</v>
      </c>
      <c r="B165" s="111" t="s">
        <v>2606</v>
      </c>
      <c r="C165" s="128">
        <v>44277.604259259257</v>
      </c>
      <c r="D165" s="120" t="s">
        <v>2469</v>
      </c>
      <c r="E165" s="110">
        <v>360</v>
      </c>
      <c r="F165" s="120" t="str">
        <f>VLOOKUP(E165,VIP!$A$2:$O12078,2,0)</f>
        <v>DRBR360</v>
      </c>
      <c r="G165" s="120" t="str">
        <f>VLOOKUP(E165,'LISTADO ATM'!$A$2:$B$900,2,0)</f>
        <v>ATM UNP Multicentro la Sirena Aut. Duarte</v>
      </c>
      <c r="H165" s="120" t="str">
        <f>VLOOKUP(E165,VIP!$A$2:$O16999,7,FALSE)</f>
        <v>N/A</v>
      </c>
      <c r="I165" s="120" t="str">
        <f>VLOOKUP(E165,VIP!$A$2:$O8964,8,FALSE)</f>
        <v>N/A</v>
      </c>
      <c r="J165" s="120" t="str">
        <f>VLOOKUP(E165,VIP!$A$2:$O8914,8,FALSE)</f>
        <v>N/A</v>
      </c>
      <c r="K165" s="120" t="str">
        <f>VLOOKUP(E165,VIP!$A$2:$O12488,6,0)</f>
        <v>N/A</v>
      </c>
      <c r="L165" s="121" t="s">
        <v>2613</v>
      </c>
      <c r="M165" s="119" t="s">
        <v>2466</v>
      </c>
      <c r="N165" s="119" t="s">
        <v>2473</v>
      </c>
      <c r="O165" s="120" t="s">
        <v>2474</v>
      </c>
      <c r="P165" s="118"/>
      <c r="Q165" s="122" t="s">
        <v>2613</v>
      </c>
    </row>
    <row r="166" spans="1:17" s="95" customFormat="1" ht="18" x14ac:dyDescent="0.25">
      <c r="A166" s="120" t="str">
        <f>VLOOKUP(E166,'LISTADO ATM'!$A$2:$C$901,3,0)</f>
        <v>DISTRITO NACIONAL</v>
      </c>
      <c r="B166" s="111" t="s">
        <v>2605</v>
      </c>
      <c r="C166" s="128">
        <v>44277.607187499998</v>
      </c>
      <c r="D166" s="120" t="s">
        <v>2189</v>
      </c>
      <c r="E166" s="110">
        <v>935</v>
      </c>
      <c r="F166" s="120" t="str">
        <f>VLOOKUP(E166,VIP!$A$2:$O12077,2,0)</f>
        <v>DRBR16J</v>
      </c>
      <c r="G166" s="120" t="str">
        <f>VLOOKUP(E166,'LISTADO ATM'!$A$2:$B$900,2,0)</f>
        <v xml:space="preserve">ATM Oficina John F. Kennedy </v>
      </c>
      <c r="H166" s="120" t="str">
        <f>VLOOKUP(E166,VIP!$A$2:$O16998,7,FALSE)</f>
        <v>Si</v>
      </c>
      <c r="I166" s="120" t="str">
        <f>VLOOKUP(E166,VIP!$A$2:$O8963,8,FALSE)</f>
        <v>Si</v>
      </c>
      <c r="J166" s="120" t="str">
        <f>VLOOKUP(E166,VIP!$A$2:$O8913,8,FALSE)</f>
        <v>Si</v>
      </c>
      <c r="K166" s="120" t="str">
        <f>VLOOKUP(E166,VIP!$A$2:$O12487,6,0)</f>
        <v>SI</v>
      </c>
      <c r="L166" s="121" t="s">
        <v>2228</v>
      </c>
      <c r="M166" s="119" t="s">
        <v>2466</v>
      </c>
      <c r="N166" s="119" t="s">
        <v>2473</v>
      </c>
      <c r="O166" s="120" t="s">
        <v>2475</v>
      </c>
      <c r="P166" s="118"/>
      <c r="Q166" s="122" t="s">
        <v>2228</v>
      </c>
    </row>
    <row r="167" spans="1:17" s="95" customFormat="1" ht="18" x14ac:dyDescent="0.25">
      <c r="A167" s="120" t="str">
        <f>VLOOKUP(E167,'LISTADO ATM'!$A$2:$C$901,3,0)</f>
        <v>NORTE</v>
      </c>
      <c r="B167" s="111" t="s">
        <v>2604</v>
      </c>
      <c r="C167" s="128">
        <v>44277.607731481483</v>
      </c>
      <c r="D167" s="120" t="s">
        <v>2190</v>
      </c>
      <c r="E167" s="110">
        <v>645</v>
      </c>
      <c r="F167" s="120" t="str">
        <f>VLOOKUP(E167,VIP!$A$2:$O12076,2,0)</f>
        <v>DRBR329</v>
      </c>
      <c r="G167" s="120" t="str">
        <f>VLOOKUP(E167,'LISTADO ATM'!$A$2:$B$900,2,0)</f>
        <v xml:space="preserve">ATM UNP Cabrera </v>
      </c>
      <c r="H167" s="120" t="str">
        <f>VLOOKUP(E167,VIP!$A$2:$O16997,7,FALSE)</f>
        <v>Si</v>
      </c>
      <c r="I167" s="120" t="str">
        <f>VLOOKUP(E167,VIP!$A$2:$O8962,8,FALSE)</f>
        <v>Si</v>
      </c>
      <c r="J167" s="120" t="str">
        <f>VLOOKUP(E167,VIP!$A$2:$O8912,8,FALSE)</f>
        <v>Si</v>
      </c>
      <c r="K167" s="120" t="str">
        <f>VLOOKUP(E167,VIP!$A$2:$O12486,6,0)</f>
        <v>NO</v>
      </c>
      <c r="L167" s="121" t="s">
        <v>2431</v>
      </c>
      <c r="M167" s="119" t="s">
        <v>2466</v>
      </c>
      <c r="N167" s="119" t="s">
        <v>2473</v>
      </c>
      <c r="O167" s="120" t="s">
        <v>2522</v>
      </c>
      <c r="P167" s="118"/>
      <c r="Q167" s="122" t="s">
        <v>2431</v>
      </c>
    </row>
    <row r="168" spans="1:17" s="95" customFormat="1" ht="18" x14ac:dyDescent="0.25">
      <c r="A168" s="120" t="str">
        <f>VLOOKUP(E168,'LISTADO ATM'!$A$2:$C$901,3,0)</f>
        <v>DISTRITO NACIONAL</v>
      </c>
      <c r="B168" s="111" t="s">
        <v>2603</v>
      </c>
      <c r="C168" s="128">
        <v>44277.6096412037</v>
      </c>
      <c r="D168" s="120" t="s">
        <v>2469</v>
      </c>
      <c r="E168" s="110">
        <v>578</v>
      </c>
      <c r="F168" s="120" t="str">
        <f>VLOOKUP(E168,VIP!$A$2:$O12075,2,0)</f>
        <v>DRBR324</v>
      </c>
      <c r="G168" s="120" t="str">
        <f>VLOOKUP(E168,'LISTADO ATM'!$A$2:$B$900,2,0)</f>
        <v xml:space="preserve">ATM Procuraduría General de la República </v>
      </c>
      <c r="H168" s="120" t="str">
        <f>VLOOKUP(E168,VIP!$A$2:$O16996,7,FALSE)</f>
        <v>Si</v>
      </c>
      <c r="I168" s="120" t="str">
        <f>VLOOKUP(E168,VIP!$A$2:$O8961,8,FALSE)</f>
        <v>No</v>
      </c>
      <c r="J168" s="120" t="str">
        <f>VLOOKUP(E168,VIP!$A$2:$O8911,8,FALSE)</f>
        <v>No</v>
      </c>
      <c r="K168" s="120" t="str">
        <f>VLOOKUP(E168,VIP!$A$2:$O12485,6,0)</f>
        <v>NO</v>
      </c>
      <c r="L168" s="121" t="s">
        <v>2459</v>
      </c>
      <c r="M168" s="119" t="s">
        <v>2466</v>
      </c>
      <c r="N168" s="119" t="s">
        <v>2473</v>
      </c>
      <c r="O168" s="120" t="s">
        <v>2474</v>
      </c>
      <c r="P168" s="118"/>
      <c r="Q168" s="122" t="s">
        <v>2612</v>
      </c>
    </row>
    <row r="169" spans="1:17" s="95" customFormat="1" ht="18" x14ac:dyDescent="0.25">
      <c r="A169" s="120" t="str">
        <f>VLOOKUP(E169,'LISTADO ATM'!$A$2:$C$901,3,0)</f>
        <v>DISTRITO NACIONAL</v>
      </c>
      <c r="B169" s="111" t="s">
        <v>2602</v>
      </c>
      <c r="C169" s="128">
        <v>44277.61310185185</v>
      </c>
      <c r="D169" s="120" t="s">
        <v>2496</v>
      </c>
      <c r="E169" s="110">
        <v>514</v>
      </c>
      <c r="F169" s="120" t="str">
        <f>VLOOKUP(E169,VIP!$A$2:$O12074,2,0)</f>
        <v>DRBR514</v>
      </c>
      <c r="G169" s="120" t="str">
        <f>VLOOKUP(E169,'LISTADO ATM'!$A$2:$B$900,2,0)</f>
        <v>ATM Autoservicio Charles de Gaulle</v>
      </c>
      <c r="H169" s="120" t="str">
        <f>VLOOKUP(E169,VIP!$A$2:$O16995,7,FALSE)</f>
        <v>Si</v>
      </c>
      <c r="I169" s="120" t="str">
        <f>VLOOKUP(E169,VIP!$A$2:$O8960,8,FALSE)</f>
        <v>No</v>
      </c>
      <c r="J169" s="120" t="str">
        <f>VLOOKUP(E169,VIP!$A$2:$O8910,8,FALSE)</f>
        <v>No</v>
      </c>
      <c r="K169" s="120" t="str">
        <f>VLOOKUP(E169,VIP!$A$2:$O12484,6,0)</f>
        <v>NO</v>
      </c>
      <c r="L169" s="121" t="s">
        <v>2428</v>
      </c>
      <c r="M169" s="119" t="s">
        <v>2466</v>
      </c>
      <c r="N169" s="119" t="s">
        <v>2473</v>
      </c>
      <c r="O169" s="120" t="s">
        <v>2497</v>
      </c>
      <c r="P169" s="118"/>
      <c r="Q169" s="122" t="s">
        <v>2428</v>
      </c>
    </row>
    <row r="170" spans="1:17" s="95" customFormat="1" ht="18" x14ac:dyDescent="0.25">
      <c r="A170" s="120" t="str">
        <f>VLOOKUP(E170,'LISTADO ATM'!$A$2:$C$901,3,0)</f>
        <v>NORTE</v>
      </c>
      <c r="B170" s="111" t="s">
        <v>2601</v>
      </c>
      <c r="C170" s="128">
        <v>44277.618078703701</v>
      </c>
      <c r="D170" s="120" t="s">
        <v>2496</v>
      </c>
      <c r="E170" s="110">
        <v>283</v>
      </c>
      <c r="F170" s="120" t="str">
        <f>VLOOKUP(E170,VIP!$A$2:$O12073,2,0)</f>
        <v>DRBR283</v>
      </c>
      <c r="G170" s="120" t="str">
        <f>VLOOKUP(E170,'LISTADO ATM'!$A$2:$B$900,2,0)</f>
        <v xml:space="preserve">ATM Oficina Nibaje </v>
      </c>
      <c r="H170" s="120" t="str">
        <f>VLOOKUP(E170,VIP!$A$2:$O16994,7,FALSE)</f>
        <v>Si</v>
      </c>
      <c r="I170" s="120" t="str">
        <f>VLOOKUP(E170,VIP!$A$2:$O8959,8,FALSE)</f>
        <v>Si</v>
      </c>
      <c r="J170" s="120" t="str">
        <f>VLOOKUP(E170,VIP!$A$2:$O8909,8,FALSE)</f>
        <v>Si</v>
      </c>
      <c r="K170" s="120" t="str">
        <f>VLOOKUP(E170,VIP!$A$2:$O12483,6,0)</f>
        <v>NO</v>
      </c>
      <c r="L170" s="121" t="s">
        <v>2428</v>
      </c>
      <c r="M170" s="119" t="s">
        <v>2466</v>
      </c>
      <c r="N170" s="119" t="s">
        <v>2473</v>
      </c>
      <c r="O170" s="120" t="s">
        <v>2497</v>
      </c>
      <c r="P170" s="118"/>
      <c r="Q170" s="122" t="s">
        <v>2428</v>
      </c>
    </row>
    <row r="171" spans="1:17" s="95" customFormat="1" ht="18" x14ac:dyDescent="0.25">
      <c r="A171" s="120" t="str">
        <f>VLOOKUP(E171,'LISTADO ATM'!$A$2:$C$901,3,0)</f>
        <v>DISTRITO NACIONAL</v>
      </c>
      <c r="B171" s="111" t="s">
        <v>2600</v>
      </c>
      <c r="C171" s="128">
        <v>44277.62090277778</v>
      </c>
      <c r="D171" s="120" t="s">
        <v>2189</v>
      </c>
      <c r="E171" s="110">
        <v>841</v>
      </c>
      <c r="F171" s="120" t="str">
        <f>VLOOKUP(E171,VIP!$A$2:$O12072,2,0)</f>
        <v>DRBR841</v>
      </c>
      <c r="G171" s="120" t="str">
        <f>VLOOKUP(E171,'LISTADO ATM'!$A$2:$B$900,2,0)</f>
        <v xml:space="preserve">ATM CEA </v>
      </c>
      <c r="H171" s="120" t="str">
        <f>VLOOKUP(E171,VIP!$A$2:$O16993,7,FALSE)</f>
        <v>Si</v>
      </c>
      <c r="I171" s="120" t="str">
        <f>VLOOKUP(E171,VIP!$A$2:$O8958,8,FALSE)</f>
        <v>No</v>
      </c>
      <c r="J171" s="120" t="str">
        <f>VLOOKUP(E171,VIP!$A$2:$O8908,8,FALSE)</f>
        <v>No</v>
      </c>
      <c r="K171" s="120" t="str">
        <f>VLOOKUP(E171,VIP!$A$2:$O12482,6,0)</f>
        <v>NO</v>
      </c>
      <c r="L171" s="121" t="s">
        <v>2254</v>
      </c>
      <c r="M171" s="119" t="s">
        <v>2466</v>
      </c>
      <c r="N171" s="119" t="s">
        <v>2473</v>
      </c>
      <c r="O171" s="120" t="s">
        <v>2475</v>
      </c>
      <c r="P171" s="118"/>
      <c r="Q171" s="122" t="s">
        <v>2254</v>
      </c>
    </row>
    <row r="172" spans="1:17" s="95" customFormat="1" ht="18" x14ac:dyDescent="0.25">
      <c r="A172" s="120" t="str">
        <f>VLOOKUP(E172,'LISTADO ATM'!$A$2:$C$901,3,0)</f>
        <v>DISTRITO NACIONAL</v>
      </c>
      <c r="B172" s="111" t="s">
        <v>2599</v>
      </c>
      <c r="C172" s="128">
        <v>44277.631562499999</v>
      </c>
      <c r="D172" s="120" t="s">
        <v>2496</v>
      </c>
      <c r="E172" s="110">
        <v>930</v>
      </c>
      <c r="F172" s="120" t="str">
        <f>VLOOKUP(E172,VIP!$A$2:$O12071,2,0)</f>
        <v>DRBR930</v>
      </c>
      <c r="G172" s="120" t="str">
        <f>VLOOKUP(E172,'LISTADO ATM'!$A$2:$B$900,2,0)</f>
        <v>ATM Oficina Plaza Spring Center</v>
      </c>
      <c r="H172" s="120" t="str">
        <f>VLOOKUP(E172,VIP!$A$2:$O16992,7,FALSE)</f>
        <v>Si</v>
      </c>
      <c r="I172" s="120" t="str">
        <f>VLOOKUP(E172,VIP!$A$2:$O8957,8,FALSE)</f>
        <v>Si</v>
      </c>
      <c r="J172" s="120" t="str">
        <f>VLOOKUP(E172,VIP!$A$2:$O8907,8,FALSE)</f>
        <v>Si</v>
      </c>
      <c r="K172" s="120" t="str">
        <f>VLOOKUP(E172,VIP!$A$2:$O12481,6,0)</f>
        <v>NO</v>
      </c>
      <c r="L172" s="121" t="s">
        <v>2428</v>
      </c>
      <c r="M172" s="119" t="s">
        <v>2466</v>
      </c>
      <c r="N172" s="119" t="s">
        <v>2473</v>
      </c>
      <c r="O172" s="120" t="s">
        <v>2497</v>
      </c>
      <c r="P172" s="118"/>
      <c r="Q172" s="122" t="s">
        <v>2428</v>
      </c>
    </row>
    <row r="173" spans="1:17" s="95" customFormat="1" ht="18" x14ac:dyDescent="0.25">
      <c r="A173" s="120" t="str">
        <f>VLOOKUP(E173,'LISTADO ATM'!$A$2:$C$901,3,0)</f>
        <v>DISTRITO NACIONAL</v>
      </c>
      <c r="B173" s="111" t="s">
        <v>2616</v>
      </c>
      <c r="C173" s="128">
        <v>44277.638888888891</v>
      </c>
      <c r="D173" s="120" t="s">
        <v>2469</v>
      </c>
      <c r="E173" s="110">
        <v>753</v>
      </c>
      <c r="F173" s="120" t="str">
        <f>VLOOKUP(E173,VIP!$A$2:$O12074,2,0)</f>
        <v>DRBR753</v>
      </c>
      <c r="G173" s="120" t="str">
        <f>VLOOKUP(E173,'LISTADO ATM'!$A$2:$B$900,2,0)</f>
        <v xml:space="preserve">ATM S/M Nacional Tiradentes </v>
      </c>
      <c r="H173" s="120" t="str">
        <f>VLOOKUP(E173,VIP!$A$2:$O16995,7,FALSE)</f>
        <v>Si</v>
      </c>
      <c r="I173" s="120" t="str">
        <f>VLOOKUP(E173,VIP!$A$2:$O8960,8,FALSE)</f>
        <v>Si</v>
      </c>
      <c r="J173" s="120" t="str">
        <f>VLOOKUP(E173,VIP!$A$2:$O8910,8,FALSE)</f>
        <v>Si</v>
      </c>
      <c r="K173" s="120" t="str">
        <f>VLOOKUP(E173,VIP!$A$2:$O12484,6,0)</f>
        <v>NO</v>
      </c>
      <c r="L173" s="121" t="s">
        <v>2428</v>
      </c>
      <c r="M173" s="119" t="s">
        <v>2466</v>
      </c>
      <c r="N173" s="119" t="s">
        <v>2473</v>
      </c>
      <c r="O173" s="120" t="s">
        <v>2474</v>
      </c>
      <c r="P173" s="118"/>
      <c r="Q173" s="122" t="s">
        <v>2428</v>
      </c>
    </row>
    <row r="174" spans="1:17" s="95" customFormat="1" ht="18" x14ac:dyDescent="0.25">
      <c r="A174" s="120" t="str">
        <f>VLOOKUP(E174,'LISTADO ATM'!$A$2:$C$901,3,0)</f>
        <v>DISTRITO NACIONAL</v>
      </c>
      <c r="B174" s="111" t="s">
        <v>2615</v>
      </c>
      <c r="C174" s="128">
        <v>44277.645277777781</v>
      </c>
      <c r="D174" s="120" t="s">
        <v>2189</v>
      </c>
      <c r="E174" s="110">
        <v>966</v>
      </c>
      <c r="F174" s="120" t="str">
        <f>VLOOKUP(E174,VIP!$A$2:$O12073,2,0)</f>
        <v>DRBR966</v>
      </c>
      <c r="G174" s="120" t="str">
        <f>VLOOKUP(E174,'LISTADO ATM'!$A$2:$B$900,2,0)</f>
        <v>ATM Centro Medico Real</v>
      </c>
      <c r="H174" s="120" t="str">
        <f>VLOOKUP(E174,VIP!$A$2:$O16994,7,FALSE)</f>
        <v>Si</v>
      </c>
      <c r="I174" s="120" t="str">
        <f>VLOOKUP(E174,VIP!$A$2:$O8959,8,FALSE)</f>
        <v>Si</v>
      </c>
      <c r="J174" s="120" t="str">
        <f>VLOOKUP(E174,VIP!$A$2:$O8909,8,FALSE)</f>
        <v>Si</v>
      </c>
      <c r="K174" s="120" t="str">
        <f>VLOOKUP(E174,VIP!$A$2:$O12483,6,0)</f>
        <v>NO</v>
      </c>
      <c r="L174" s="121" t="s">
        <v>2228</v>
      </c>
      <c r="M174" s="119" t="s">
        <v>2466</v>
      </c>
      <c r="N174" s="119" t="s">
        <v>2473</v>
      </c>
      <c r="O174" s="120" t="s">
        <v>2475</v>
      </c>
      <c r="P174" s="118"/>
      <c r="Q174" s="122" t="s">
        <v>2228</v>
      </c>
    </row>
    <row r="175" spans="1:17" s="95" customFormat="1" ht="18" x14ac:dyDescent="0.25">
      <c r="A175" s="120" t="str">
        <f>VLOOKUP(E175,'LISTADO ATM'!$A$2:$C$901,3,0)</f>
        <v>NORTE</v>
      </c>
      <c r="B175" s="111" t="s">
        <v>2614</v>
      </c>
      <c r="C175" s="128">
        <v>44277.658252314817</v>
      </c>
      <c r="D175" s="120" t="s">
        <v>2189</v>
      </c>
      <c r="E175" s="110">
        <v>77</v>
      </c>
      <c r="F175" s="120" t="str">
        <f>VLOOKUP(E175,VIP!$A$2:$O12072,2,0)</f>
        <v>DRBR077</v>
      </c>
      <c r="G175" s="120" t="str">
        <f>VLOOKUP(E175,'LISTADO ATM'!$A$2:$B$900,2,0)</f>
        <v xml:space="preserve">ATM Oficina Cruce de Imbert </v>
      </c>
      <c r="H175" s="120" t="str">
        <f>VLOOKUP(E175,VIP!$A$2:$O16993,7,FALSE)</f>
        <v>Si</v>
      </c>
      <c r="I175" s="120" t="str">
        <f>VLOOKUP(E175,VIP!$A$2:$O8958,8,FALSE)</f>
        <v>Si</v>
      </c>
      <c r="J175" s="120" t="str">
        <f>VLOOKUP(E175,VIP!$A$2:$O8908,8,FALSE)</f>
        <v>Si</v>
      </c>
      <c r="K175" s="120" t="str">
        <f>VLOOKUP(E175,VIP!$A$2:$O12482,6,0)</f>
        <v>SI</v>
      </c>
      <c r="L175" s="121" t="s">
        <v>2597</v>
      </c>
      <c r="M175" s="119" t="s">
        <v>2466</v>
      </c>
      <c r="N175" s="119" t="s">
        <v>2473</v>
      </c>
      <c r="O175" s="120" t="s">
        <v>2475</v>
      </c>
      <c r="P175" s="118"/>
      <c r="Q175" s="122" t="s">
        <v>2597</v>
      </c>
    </row>
  </sheetData>
  <autoFilter ref="A4:Q4">
    <sortState ref="A5:Q17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D7" r:id="rId7" tooltip="Group ReservaC Sto. Dgo." display="javascript:showDetailWithPersid(%22cnt:D0A40B64F33FCB4EA87F5FB17EDB90DB%22)"/>
    <hyperlink ref="D30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9" zoomScale="85" zoomScaleNormal="85" workbookViewId="0">
      <selection activeCell="C99" sqref="C9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2471</v>
      </c>
      <c r="B2" s="157"/>
      <c r="C2" s="157"/>
      <c r="D2" s="157"/>
      <c r="E2" s="158"/>
    </row>
    <row r="3" spans="1:5" ht="18" x14ac:dyDescent="0.25">
      <c r="B3" s="96"/>
      <c r="C3" s="96"/>
      <c r="D3" s="96"/>
      <c r="E3" s="123"/>
    </row>
    <row r="4" spans="1:5" ht="18.75" thickBot="1" x14ac:dyDescent="0.3">
      <c r="A4" s="104" t="s">
        <v>2423</v>
      </c>
      <c r="B4" s="109">
        <v>44276.25</v>
      </c>
      <c r="C4" s="96"/>
      <c r="D4" s="96"/>
      <c r="E4" s="106"/>
    </row>
    <row r="5" spans="1:5" ht="18.75" thickBot="1" x14ac:dyDescent="0.3">
      <c r="A5" s="104" t="s">
        <v>2424</v>
      </c>
      <c r="B5" s="109">
        <v>44276.708333333336</v>
      </c>
      <c r="C5" s="105"/>
      <c r="D5" s="96"/>
      <c r="E5" s="106"/>
    </row>
    <row r="6" spans="1:5" ht="18" x14ac:dyDescent="0.25">
      <c r="B6" s="96"/>
      <c r="C6" s="96"/>
      <c r="D6" s="96"/>
      <c r="E6" s="124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97" t="s">
        <v>15</v>
      </c>
      <c r="B8" s="103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5" t="str">
        <f>VLOOKUP(B9,'[1]LISTADO ATM'!$A$2:$C$820,3,0)</f>
        <v>ESTE</v>
      </c>
      <c r="B9" s="110">
        <v>1</v>
      </c>
      <c r="C9" s="110" t="str">
        <f>VLOOKUP(B9,'[1]LISTADO ATM'!$A$2:$B$820,2,0)</f>
        <v>ATM S/M San Rafael del Yuma</v>
      </c>
      <c r="D9" s="114" t="s">
        <v>2569</v>
      </c>
      <c r="E9" s="129">
        <v>335828436</v>
      </c>
    </row>
    <row r="10" spans="1:5" ht="18" x14ac:dyDescent="0.25">
      <c r="A10" s="125" t="str">
        <f>VLOOKUP(B10,'[1]LISTADO ATM'!$A$2:$C$820,3,0)</f>
        <v>NORTE</v>
      </c>
      <c r="B10" s="110">
        <v>119</v>
      </c>
      <c r="C10" s="110" t="str">
        <f>VLOOKUP(B10,'[1]LISTADO ATM'!$A$2:$B$820,2,0)</f>
        <v>ATM Oficina La Barranquita</v>
      </c>
      <c r="D10" s="114" t="s">
        <v>2569</v>
      </c>
      <c r="E10" s="129">
        <v>335828492</v>
      </c>
    </row>
    <row r="11" spans="1:5" ht="18" x14ac:dyDescent="0.25">
      <c r="A11" s="125" t="str">
        <f>VLOOKUP(B11,'[1]LISTADO ATM'!$A$2:$C$820,3,0)</f>
        <v>DISTRITO NACIONAL</v>
      </c>
      <c r="B11" s="110">
        <v>243</v>
      </c>
      <c r="C11" s="110" t="str">
        <f>VLOOKUP(B11,'[1]LISTADO ATM'!$A$2:$B$820,2,0)</f>
        <v xml:space="preserve">ATM Autoservicio Plaza Central  </v>
      </c>
      <c r="D11" s="114" t="s">
        <v>2569</v>
      </c>
      <c r="E11" s="129">
        <v>335828382</v>
      </c>
    </row>
    <row r="12" spans="1:5" ht="18" x14ac:dyDescent="0.25">
      <c r="A12" s="125" t="str">
        <f>VLOOKUP(B12,'[1]LISTADO ATM'!$A$2:$C$820,3,0)</f>
        <v>DISTRITO NACIONAL</v>
      </c>
      <c r="B12" s="110">
        <v>272</v>
      </c>
      <c r="C12" s="110" t="str">
        <f>VLOOKUP(B12,'[1]LISTADO ATM'!$A$2:$B$820,2,0)</f>
        <v xml:space="preserve">ATM Cámara de Diputados </v>
      </c>
      <c r="D12" s="114" t="s">
        <v>2569</v>
      </c>
      <c r="E12" s="129" t="s">
        <v>2528</v>
      </c>
    </row>
    <row r="13" spans="1:5" ht="18" x14ac:dyDescent="0.25">
      <c r="A13" s="125" t="str">
        <f>VLOOKUP(B13,'[1]LISTADO ATM'!$A$2:$C$820,3,0)</f>
        <v>ESTE</v>
      </c>
      <c r="B13" s="110">
        <v>293</v>
      </c>
      <c r="C13" s="110" t="str">
        <f>VLOOKUP(B13,'[1]LISTADO ATM'!$A$2:$B$820,2,0)</f>
        <v xml:space="preserve">ATM S/M Nueva Visión (San Pedro) </v>
      </c>
      <c r="D13" s="114" t="s">
        <v>2569</v>
      </c>
      <c r="E13" s="129">
        <v>335828406</v>
      </c>
    </row>
    <row r="14" spans="1:5" ht="18" x14ac:dyDescent="0.25">
      <c r="A14" s="125" t="str">
        <f>VLOOKUP(B14,'[1]LISTADO ATM'!$A$2:$C$820,3,0)</f>
        <v>DISTRITO NACIONAL</v>
      </c>
      <c r="B14" s="110">
        <v>347</v>
      </c>
      <c r="C14" s="110" t="str">
        <f>VLOOKUP(B14,'[1]LISTADO ATM'!$A$2:$B$820,2,0)</f>
        <v>ATM Patio de Colombia</v>
      </c>
      <c r="D14" s="114" t="s">
        <v>2569</v>
      </c>
      <c r="E14" s="129">
        <v>335828488</v>
      </c>
    </row>
    <row r="15" spans="1:5" ht="18" x14ac:dyDescent="0.25">
      <c r="A15" s="125" t="str">
        <f>VLOOKUP(B15,'[1]LISTADO ATM'!$A$2:$C$820,3,0)</f>
        <v>DISTRITO NACIONAL</v>
      </c>
      <c r="B15" s="110">
        <v>390</v>
      </c>
      <c r="C15" s="110" t="str">
        <f>VLOOKUP(B15,'[1]LISTADO ATM'!$A$2:$B$820,2,0)</f>
        <v xml:space="preserve">ATM Oficina Boca Chica II </v>
      </c>
      <c r="D15" s="114" t="s">
        <v>2569</v>
      </c>
      <c r="E15" s="129">
        <v>335828432</v>
      </c>
    </row>
    <row r="16" spans="1:5" ht="18" x14ac:dyDescent="0.25">
      <c r="A16" s="125" t="str">
        <f>VLOOKUP(B16,'[1]LISTADO ATM'!$A$2:$C$820,3,0)</f>
        <v>DISTRITO NACIONAL</v>
      </c>
      <c r="B16" s="110">
        <v>415</v>
      </c>
      <c r="C16" s="110" t="str">
        <f>VLOOKUP(B16,'[1]LISTADO ATM'!$A$2:$B$820,2,0)</f>
        <v xml:space="preserve">ATM Autobanco San Martín I </v>
      </c>
      <c r="D16" s="114" t="s">
        <v>2569</v>
      </c>
      <c r="E16" s="129" t="s">
        <v>2534</v>
      </c>
    </row>
    <row r="17" spans="1:5" ht="18" x14ac:dyDescent="0.25">
      <c r="A17" s="125" t="str">
        <f>VLOOKUP(B17,'[1]LISTADO ATM'!$A$2:$C$820,3,0)</f>
        <v>DISTRITO NACIONAL</v>
      </c>
      <c r="B17" s="110">
        <v>486</v>
      </c>
      <c r="C17" s="110" t="str">
        <f>VLOOKUP(B17,'[1]LISTADO ATM'!$A$2:$B$820,2,0)</f>
        <v xml:space="preserve">ATM Olé La Caleta </v>
      </c>
      <c r="D17" s="114" t="s">
        <v>2569</v>
      </c>
      <c r="E17" s="129">
        <v>335828388</v>
      </c>
    </row>
    <row r="18" spans="1:5" ht="18" x14ac:dyDescent="0.25">
      <c r="A18" s="125" t="str">
        <f>VLOOKUP(B18,'[1]LISTADO ATM'!$A$2:$C$820,3,0)</f>
        <v>DISTRITO NACIONAL</v>
      </c>
      <c r="B18" s="110">
        <v>562</v>
      </c>
      <c r="C18" s="110" t="str">
        <f>VLOOKUP(B18,'[1]LISTADO ATM'!$A$2:$B$820,2,0)</f>
        <v xml:space="preserve">ATM S/M Jumbo Carretera Mella </v>
      </c>
      <c r="D18" s="114" t="s">
        <v>2569</v>
      </c>
      <c r="E18" s="129">
        <v>335828462</v>
      </c>
    </row>
    <row r="19" spans="1:5" ht="18" x14ac:dyDescent="0.25">
      <c r="A19" s="125" t="str">
        <f>VLOOKUP(B19,'[1]LISTADO ATM'!$A$2:$C$820,3,0)</f>
        <v>SUR</v>
      </c>
      <c r="B19" s="110">
        <v>592</v>
      </c>
      <c r="C19" s="110" t="str">
        <f>VLOOKUP(B19,'[1]LISTADO ATM'!$A$2:$B$820,2,0)</f>
        <v xml:space="preserve">ATM Centro de Caja San Cristóbal I </v>
      </c>
      <c r="D19" s="114" t="s">
        <v>2569</v>
      </c>
      <c r="E19" s="129">
        <v>335828497</v>
      </c>
    </row>
    <row r="20" spans="1:5" ht="18" x14ac:dyDescent="0.25">
      <c r="A20" s="125" t="str">
        <f>VLOOKUP(B20,'[1]LISTADO ATM'!$A$2:$C$820,3,0)</f>
        <v>ESTE</v>
      </c>
      <c r="B20" s="110">
        <v>612</v>
      </c>
      <c r="C20" s="110" t="str">
        <f>VLOOKUP(B20,'[1]LISTADO ATM'!$A$2:$B$820,2,0)</f>
        <v xml:space="preserve">ATM Plaza Orense (La Romana) </v>
      </c>
      <c r="D20" s="114" t="s">
        <v>2569</v>
      </c>
      <c r="E20" s="129">
        <v>335828389</v>
      </c>
    </row>
    <row r="21" spans="1:5" ht="18" x14ac:dyDescent="0.25">
      <c r="A21" s="125" t="str">
        <f>VLOOKUP(B21,'[1]LISTADO ATM'!$A$2:$C$820,3,0)</f>
        <v>NORTE</v>
      </c>
      <c r="B21" s="110">
        <v>645</v>
      </c>
      <c r="C21" s="110" t="str">
        <f>VLOOKUP(B21,'[1]LISTADO ATM'!$A$2:$B$820,2,0)</f>
        <v xml:space="preserve">ATM UNP Cabrera </v>
      </c>
      <c r="D21" s="114" t="s">
        <v>2569</v>
      </c>
      <c r="E21" s="129">
        <v>335828457</v>
      </c>
    </row>
    <row r="22" spans="1:5" ht="18" x14ac:dyDescent="0.25">
      <c r="A22" s="125" t="str">
        <f>VLOOKUP(B22,'[1]LISTADO ATM'!$A$2:$C$820,3,0)</f>
        <v>ESTE</v>
      </c>
      <c r="B22" s="110">
        <v>673</v>
      </c>
      <c r="C22" s="110" t="str">
        <f>VLOOKUP(B22,'[1]LISTADO ATM'!$A$2:$B$820,2,0)</f>
        <v>ATM Clínica Dr. Cruz Jiminián</v>
      </c>
      <c r="D22" s="114" t="s">
        <v>2569</v>
      </c>
      <c r="E22" s="129" t="s">
        <v>2527</v>
      </c>
    </row>
    <row r="23" spans="1:5" ht="18" x14ac:dyDescent="0.25">
      <c r="A23" s="125" t="str">
        <f>VLOOKUP(B23,'[1]LISTADO ATM'!$A$2:$C$820,3,0)</f>
        <v>DISTRITO NACIONAL</v>
      </c>
      <c r="B23" s="110">
        <v>678</v>
      </c>
      <c r="C23" s="110" t="str">
        <f>VLOOKUP(B23,'[1]LISTADO ATM'!$A$2:$B$820,2,0)</f>
        <v>ATM Eco Petroleo San Isidro</v>
      </c>
      <c r="D23" s="114" t="s">
        <v>2569</v>
      </c>
      <c r="E23" s="129">
        <v>335828519</v>
      </c>
    </row>
    <row r="24" spans="1:5" ht="18" x14ac:dyDescent="0.25">
      <c r="A24" s="125" t="str">
        <f>VLOOKUP(B24,'[1]LISTADO ATM'!$A$2:$C$820,3,0)</f>
        <v>DISTRITO NACIONAL</v>
      </c>
      <c r="B24" s="110">
        <v>697</v>
      </c>
      <c r="C24" s="110" t="str">
        <f>VLOOKUP(B24,'[1]LISTADO ATM'!$A$2:$B$820,2,0)</f>
        <v>ATM Hipermercado Olé Ciudad Juan Bosch</v>
      </c>
      <c r="D24" s="114" t="s">
        <v>2569</v>
      </c>
      <c r="E24" s="129">
        <v>335828472</v>
      </c>
    </row>
    <row r="25" spans="1:5" ht="18" x14ac:dyDescent="0.25">
      <c r="A25" s="125" t="str">
        <f>VLOOKUP(B25,'[1]LISTADO ATM'!$A$2:$C$820,3,0)</f>
        <v>NORTE</v>
      </c>
      <c r="B25" s="110">
        <v>728</v>
      </c>
      <c r="C25" s="110" t="str">
        <f>VLOOKUP(B25,'[1]LISTADO ATM'!$A$2:$B$820,2,0)</f>
        <v xml:space="preserve">ATM UNP La Vega Oficina Regional Norcentral </v>
      </c>
      <c r="D25" s="114" t="s">
        <v>2569</v>
      </c>
      <c r="E25" s="129" t="s">
        <v>2526</v>
      </c>
    </row>
    <row r="26" spans="1:5" ht="18" x14ac:dyDescent="0.25">
      <c r="A26" s="125" t="str">
        <f>VLOOKUP(B26,'[1]LISTADO ATM'!$A$2:$C$820,3,0)</f>
        <v>DISTRITO NACIONAL</v>
      </c>
      <c r="B26" s="110">
        <v>734</v>
      </c>
      <c r="C26" s="110" t="str">
        <f>VLOOKUP(B26,'[1]LISTADO ATM'!$A$2:$B$820,2,0)</f>
        <v xml:space="preserve">ATM Oficina Independencia I </v>
      </c>
      <c r="D26" s="114" t="s">
        <v>2569</v>
      </c>
      <c r="E26" s="129">
        <v>335828405</v>
      </c>
    </row>
    <row r="27" spans="1:5" ht="18" x14ac:dyDescent="0.25">
      <c r="A27" s="125" t="str">
        <f>VLOOKUP(B27,'[1]LISTADO ATM'!$A$2:$C$820,3,0)</f>
        <v>DISTRITO NACIONAL</v>
      </c>
      <c r="B27" s="110">
        <v>835</v>
      </c>
      <c r="C27" s="110" t="str">
        <f>VLOOKUP(B27,'[1]LISTADO ATM'!$A$2:$B$820,2,0)</f>
        <v xml:space="preserve">ATM UNP Megacentro </v>
      </c>
      <c r="D27" s="114" t="s">
        <v>2569</v>
      </c>
      <c r="E27" s="129">
        <v>335828408</v>
      </c>
    </row>
    <row r="28" spans="1:5" ht="18" x14ac:dyDescent="0.25">
      <c r="A28" s="125" t="str">
        <f>VLOOKUP(B28,'[1]LISTADO ATM'!$A$2:$C$820,3,0)</f>
        <v>ESTE</v>
      </c>
      <c r="B28" s="110">
        <v>843</v>
      </c>
      <c r="C28" s="110" t="str">
        <f>VLOOKUP(B28,'[1]LISTADO ATM'!$A$2:$B$820,2,0)</f>
        <v xml:space="preserve">ATM Oficina Romana Centro </v>
      </c>
      <c r="D28" s="114" t="s">
        <v>2569</v>
      </c>
      <c r="E28" s="129">
        <v>335828143</v>
      </c>
    </row>
    <row r="29" spans="1:5" ht="18" x14ac:dyDescent="0.25">
      <c r="A29" s="125" t="str">
        <f>VLOOKUP(B29,'[1]LISTADO ATM'!$A$2:$C$820,3,0)</f>
        <v>DISTRITO NACIONAL</v>
      </c>
      <c r="B29" s="110">
        <v>883</v>
      </c>
      <c r="C29" s="110" t="str">
        <f>VLOOKUP(B29,'[1]LISTADO ATM'!$A$2:$B$820,2,0)</f>
        <v xml:space="preserve">ATM Oficina Filadelfia Plaza </v>
      </c>
      <c r="D29" s="114" t="s">
        <v>2569</v>
      </c>
      <c r="E29" s="129">
        <v>335828437</v>
      </c>
    </row>
    <row r="30" spans="1:5" ht="18" x14ac:dyDescent="0.25">
      <c r="A30" s="125" t="str">
        <f>VLOOKUP(B30,'[1]LISTADO ATM'!$A$2:$C$820,3,0)</f>
        <v>DISTRITO NACIONAL</v>
      </c>
      <c r="B30" s="110">
        <v>896</v>
      </c>
      <c r="C30" s="110" t="str">
        <f>VLOOKUP(B30,'[1]LISTADO ATM'!$A$2:$B$820,2,0)</f>
        <v xml:space="preserve">ATM Campamento Militar 16 de Agosto I </v>
      </c>
      <c r="D30" s="114" t="s">
        <v>2569</v>
      </c>
      <c r="E30" s="129">
        <v>335828466</v>
      </c>
    </row>
    <row r="31" spans="1:5" ht="18" x14ac:dyDescent="0.25">
      <c r="A31" s="125" t="str">
        <f>VLOOKUP(B31,'[1]LISTADO ATM'!$A$2:$C$820,3,0)</f>
        <v>NORTE</v>
      </c>
      <c r="B31" s="110">
        <v>944</v>
      </c>
      <c r="C31" s="110" t="str">
        <f>VLOOKUP(B31,'[1]LISTADO ATM'!$A$2:$B$820,2,0)</f>
        <v xml:space="preserve">ATM UNP Mao </v>
      </c>
      <c r="D31" s="114" t="s">
        <v>2569</v>
      </c>
      <c r="E31" s="129">
        <v>335828387</v>
      </c>
    </row>
    <row r="32" spans="1:5" ht="18" x14ac:dyDescent="0.25">
      <c r="A32" s="125" t="str">
        <f>VLOOKUP(B32,'[1]LISTADO ATM'!$A$2:$C$820,3,0)</f>
        <v>SUR</v>
      </c>
      <c r="B32" s="110">
        <v>995</v>
      </c>
      <c r="C32" s="110" t="str">
        <f>VLOOKUP(B32,'[1]LISTADO ATM'!$A$2:$B$820,2,0)</f>
        <v xml:space="preserve">ATM Oficina San Cristobal III (Lobby) </v>
      </c>
      <c r="D32" s="114" t="s">
        <v>2569</v>
      </c>
      <c r="E32" s="129">
        <v>335828496</v>
      </c>
    </row>
    <row r="33" spans="1:5" ht="18" x14ac:dyDescent="0.25">
      <c r="A33" s="125" t="str">
        <f>VLOOKUP(B33,'[1]LISTADO ATM'!$A$2:$C$820,3,0)</f>
        <v>DISTRITO NACIONAL</v>
      </c>
      <c r="B33" s="110">
        <v>722</v>
      </c>
      <c r="C33" s="110" t="str">
        <f>VLOOKUP(B33,'[1]LISTADO ATM'!$A$2:$B$820,2,0)</f>
        <v xml:space="preserve">ATM Oficina Charles de Gaulle III </v>
      </c>
      <c r="D33" s="114" t="s">
        <v>2569</v>
      </c>
      <c r="E33" s="129">
        <v>335828489</v>
      </c>
    </row>
    <row r="34" spans="1:5" ht="18" x14ac:dyDescent="0.25">
      <c r="A34" s="125" t="str">
        <f>VLOOKUP(B34,'[1]LISTADO ATM'!$A$2:$C$820,3,0)</f>
        <v>SUR</v>
      </c>
      <c r="B34" s="110">
        <v>6</v>
      </c>
      <c r="C34" s="110" t="str">
        <f>VLOOKUP(B34,'[1]LISTADO ATM'!$A$2:$B$820,2,0)</f>
        <v xml:space="preserve">ATM Plaza WAO San Juan </v>
      </c>
      <c r="D34" s="114" t="s">
        <v>2569</v>
      </c>
      <c r="E34" s="129" t="s">
        <v>2557</v>
      </c>
    </row>
    <row r="35" spans="1:5" ht="18" x14ac:dyDescent="0.25">
      <c r="A35" s="125" t="str">
        <f>VLOOKUP(B35,'[1]LISTADO ATM'!$A$2:$C$820,3,0)</f>
        <v>ESTE</v>
      </c>
      <c r="B35" s="110">
        <v>27</v>
      </c>
      <c r="C35" s="110" t="str">
        <f>VLOOKUP(B35,'[1]LISTADO ATM'!$A$2:$B$820,2,0)</f>
        <v>ATM Oficina El Seibo II</v>
      </c>
      <c r="D35" s="114" t="s">
        <v>2569</v>
      </c>
      <c r="E35" s="129">
        <v>335828485</v>
      </c>
    </row>
    <row r="36" spans="1:5" ht="18" x14ac:dyDescent="0.25">
      <c r="A36" s="125" t="str">
        <f>VLOOKUP(B36,'[1]LISTADO ATM'!$A$2:$C$820,3,0)</f>
        <v>DISTRITO NACIONAL</v>
      </c>
      <c r="B36" s="110">
        <v>85</v>
      </c>
      <c r="C36" s="110" t="str">
        <f>VLOOKUP(B36,'[1]LISTADO ATM'!$A$2:$B$820,2,0)</f>
        <v xml:space="preserve">ATM Oficina San Isidro (Fuerza Aérea) </v>
      </c>
      <c r="D36" s="114" t="s">
        <v>2569</v>
      </c>
      <c r="E36" s="129">
        <v>335828442</v>
      </c>
    </row>
    <row r="37" spans="1:5" ht="18" x14ac:dyDescent="0.25">
      <c r="A37" s="125" t="str">
        <f>VLOOKUP(B37,'[1]LISTADO ATM'!$A$2:$C$820,3,0)</f>
        <v>DISTRITO NACIONAL</v>
      </c>
      <c r="B37" s="110">
        <v>302</v>
      </c>
      <c r="C37" s="110" t="str">
        <f>VLOOKUP(B37,'[1]LISTADO ATM'!$A$2:$B$820,2,0)</f>
        <v xml:space="preserve">ATM S/M Aprezio Los Mameyes  </v>
      </c>
      <c r="D37" s="114" t="s">
        <v>2569</v>
      </c>
      <c r="E37" s="129">
        <v>335828495</v>
      </c>
    </row>
    <row r="38" spans="1:5" ht="18" x14ac:dyDescent="0.25">
      <c r="A38" s="125" t="str">
        <f>VLOOKUP(B38,'[1]LISTADO ATM'!$A$2:$C$820,3,0)</f>
        <v>NORTE</v>
      </c>
      <c r="B38" s="110">
        <v>595</v>
      </c>
      <c r="C38" s="110" t="str">
        <f>VLOOKUP(B38,'[1]LISTADO ATM'!$A$2:$B$820,2,0)</f>
        <v xml:space="preserve">ATM S/M Central I (Santiago) </v>
      </c>
      <c r="D38" s="114" t="s">
        <v>2569</v>
      </c>
      <c r="E38" s="129">
        <v>335828443</v>
      </c>
    </row>
    <row r="39" spans="1:5" ht="18" x14ac:dyDescent="0.25">
      <c r="A39" s="125" t="str">
        <f>VLOOKUP(B39,'[1]LISTADO ATM'!$A$2:$C$820,3,0)</f>
        <v>SUR</v>
      </c>
      <c r="B39" s="110">
        <v>616</v>
      </c>
      <c r="C39" s="110" t="str">
        <f>VLOOKUP(B39,'[1]LISTADO ATM'!$A$2:$B$820,2,0)</f>
        <v xml:space="preserve">ATM 5ta. Brigada Barahona </v>
      </c>
      <c r="D39" s="114" t="s">
        <v>2569</v>
      </c>
      <c r="E39" s="129">
        <v>335828407</v>
      </c>
    </row>
    <row r="40" spans="1:5" ht="18" x14ac:dyDescent="0.25">
      <c r="A40" s="125" t="str">
        <f>VLOOKUP(B40,'[1]LISTADO ATM'!$A$2:$C$820,3,0)</f>
        <v>DISTRITO NACIONAL</v>
      </c>
      <c r="B40" s="110">
        <v>671</v>
      </c>
      <c r="C40" s="110" t="str">
        <f>VLOOKUP(B40,'[1]LISTADO ATM'!$A$2:$B$820,2,0)</f>
        <v>ATM Ayuntamiento Sto. Dgo. Norte</v>
      </c>
      <c r="D40" s="114" t="s">
        <v>2569</v>
      </c>
      <c r="E40" s="129">
        <v>335828475</v>
      </c>
    </row>
    <row r="41" spans="1:5" ht="18" x14ac:dyDescent="0.25">
      <c r="A41" s="125" t="str">
        <f>VLOOKUP(B41,'[1]LISTADO ATM'!$A$2:$C$820,3,0)</f>
        <v>SUR</v>
      </c>
      <c r="B41" s="110">
        <v>765</v>
      </c>
      <c r="C41" s="110" t="str">
        <f>VLOOKUP(B41,'[1]LISTADO ATM'!$A$2:$B$820,2,0)</f>
        <v xml:space="preserve">ATM Oficina Azua I </v>
      </c>
      <c r="D41" s="114" t="s">
        <v>2569</v>
      </c>
      <c r="E41" s="129" t="s">
        <v>2563</v>
      </c>
    </row>
    <row r="42" spans="1:5" ht="18" x14ac:dyDescent="0.25">
      <c r="A42" s="125" t="str">
        <f>VLOOKUP(B42,'[1]LISTADO ATM'!$A$2:$C$820,3,0)</f>
        <v>SUR</v>
      </c>
      <c r="B42" s="110">
        <v>825</v>
      </c>
      <c r="C42" s="110" t="str">
        <f>VLOOKUP(B42,'[1]LISTADO ATM'!$A$2:$B$820,2,0)</f>
        <v xml:space="preserve">ATM Estacion Eco Cibeles (Las Matas de Farfán) </v>
      </c>
      <c r="D42" s="114" t="s">
        <v>2569</v>
      </c>
      <c r="E42" s="129">
        <v>335828434</v>
      </c>
    </row>
    <row r="43" spans="1:5" ht="18" x14ac:dyDescent="0.25">
      <c r="A43" s="125" t="str">
        <f>VLOOKUP(B43,'[1]LISTADO ATM'!$A$2:$C$820,3,0)</f>
        <v>DISTRITO NACIONAL</v>
      </c>
      <c r="B43" s="110">
        <v>911</v>
      </c>
      <c r="C43" s="110" t="str">
        <f>VLOOKUP(B43,'[1]LISTADO ATM'!$A$2:$B$820,2,0)</f>
        <v xml:space="preserve">ATM Oficina Venezuela II </v>
      </c>
      <c r="D43" s="114" t="s">
        <v>2569</v>
      </c>
      <c r="E43" s="129">
        <v>335828438</v>
      </c>
    </row>
    <row r="44" spans="1:5" ht="18" x14ac:dyDescent="0.25">
      <c r="A44" s="125" t="str">
        <f>VLOOKUP(B44,'[1]LISTADO ATM'!$A$2:$C$820,3,0)</f>
        <v>DISTRITO NACIONAL</v>
      </c>
      <c r="B44" s="110">
        <v>952</v>
      </c>
      <c r="C44" s="110" t="str">
        <f>VLOOKUP(B44,'[1]LISTADO ATM'!$A$2:$B$820,2,0)</f>
        <v xml:space="preserve">ATM Alvarez Rivas </v>
      </c>
      <c r="D44" s="114" t="s">
        <v>2569</v>
      </c>
      <c r="E44" s="129" t="s">
        <v>2554</v>
      </c>
    </row>
    <row r="45" spans="1:5" ht="18" x14ac:dyDescent="0.25">
      <c r="A45" s="125" t="str">
        <f>VLOOKUP(B45,'[1]LISTADO ATM'!$A$2:$C$820,3,0)</f>
        <v>DISTRITO NACIONAL</v>
      </c>
      <c r="B45" s="110">
        <v>957</v>
      </c>
      <c r="C45" s="110" t="str">
        <f>VLOOKUP(B45,'[1]LISTADO ATM'!$A$2:$B$820,2,0)</f>
        <v xml:space="preserve">ATM Oficina Venezuela </v>
      </c>
      <c r="D45" s="114" t="s">
        <v>2569</v>
      </c>
      <c r="E45" s="129">
        <v>335828383</v>
      </c>
    </row>
    <row r="46" spans="1:5" ht="18" x14ac:dyDescent="0.25">
      <c r="A46" s="125" t="str">
        <f>VLOOKUP(B46,'[1]LISTADO ATM'!$A$2:$C$820,3,0)</f>
        <v>SUR</v>
      </c>
      <c r="B46" s="110">
        <v>470</v>
      </c>
      <c r="C46" s="110" t="str">
        <f>VLOOKUP(B46,'[1]LISTADO ATM'!$A$2:$B$820,2,0)</f>
        <v xml:space="preserve">ATM Hospital Taiwán (Azua) </v>
      </c>
      <c r="D46" s="114" t="s">
        <v>2569</v>
      </c>
      <c r="E46" s="129">
        <v>335828486</v>
      </c>
    </row>
    <row r="47" spans="1:5" ht="18" x14ac:dyDescent="0.25">
      <c r="A47" s="125" t="e">
        <f>VLOOKUP(B47,'[1]LISTADO ATM'!$A$2:$C$820,3,0)</f>
        <v>#N/A</v>
      </c>
      <c r="B47" s="110"/>
      <c r="C47" s="110" t="e">
        <f>VLOOKUP(B47,'[1]LISTADO ATM'!$A$2:$B$820,2,0)</f>
        <v>#N/A</v>
      </c>
      <c r="D47" s="114" t="s">
        <v>2569</v>
      </c>
      <c r="E47" s="129"/>
    </row>
    <row r="48" spans="1:5" ht="18" x14ac:dyDescent="0.25">
      <c r="A48" s="125" t="e">
        <f>VLOOKUP(B48,'[1]LISTADO ATM'!$A$2:$C$820,3,0)</f>
        <v>#N/A</v>
      </c>
      <c r="B48" s="110"/>
      <c r="C48" s="110" t="e">
        <f>VLOOKUP(B48,'[1]LISTADO ATM'!$A$2:$B$820,2,0)</f>
        <v>#N/A</v>
      </c>
      <c r="D48" s="114" t="s">
        <v>2569</v>
      </c>
      <c r="E48" s="129"/>
    </row>
    <row r="49" spans="1:5" ht="18" x14ac:dyDescent="0.25">
      <c r="A49" s="125" t="e">
        <f>VLOOKUP(B49,'[1]LISTADO ATM'!$A$2:$C$820,3,0)</f>
        <v>#N/A</v>
      </c>
      <c r="B49" s="110"/>
      <c r="C49" s="110" t="e">
        <f>VLOOKUP(B49,'[1]LISTADO ATM'!$A$2:$B$820,2,0)</f>
        <v>#N/A</v>
      </c>
      <c r="D49" s="114" t="s">
        <v>2569</v>
      </c>
      <c r="E49" s="129"/>
    </row>
    <row r="50" spans="1:5" ht="18" x14ac:dyDescent="0.25">
      <c r="A50" s="125" t="e">
        <f>VLOOKUP(B50,'[1]LISTADO ATM'!$A$2:$C$820,3,0)</f>
        <v>#N/A</v>
      </c>
      <c r="B50" s="110"/>
      <c r="C50" s="110" t="e">
        <f>VLOOKUP(B50,'[1]LISTADO ATM'!$A$2:$B$820,2,0)</f>
        <v>#N/A</v>
      </c>
      <c r="D50" s="114" t="s">
        <v>2569</v>
      </c>
      <c r="E50" s="117"/>
    </row>
    <row r="51" spans="1:5" ht="18" x14ac:dyDescent="0.25">
      <c r="A51" s="125" t="e">
        <f>VLOOKUP(B51,'[1]LISTADO ATM'!$A$2:$C$820,3,0)</f>
        <v>#N/A</v>
      </c>
      <c r="B51" s="110"/>
      <c r="C51" s="110" t="e">
        <f>VLOOKUP(B51,'[1]LISTADO ATM'!$A$2:$B$820,2,0)</f>
        <v>#N/A</v>
      </c>
      <c r="D51" s="114" t="s">
        <v>2569</v>
      </c>
      <c r="E51" s="129"/>
    </row>
    <row r="52" spans="1:5" ht="18" x14ac:dyDescent="0.25">
      <c r="A52" s="125" t="e">
        <f>VLOOKUP(B52,'[1]LISTADO ATM'!$A$2:$C$820,3,0)</f>
        <v>#N/A</v>
      </c>
      <c r="B52" s="110"/>
      <c r="C52" s="110" t="e">
        <f>VLOOKUP(B52,'[1]LISTADO ATM'!$A$2:$B$820,2,0)</f>
        <v>#N/A</v>
      </c>
      <c r="D52" s="114" t="s">
        <v>2569</v>
      </c>
      <c r="E52" s="129"/>
    </row>
    <row r="53" spans="1:5" ht="18.75" thickBot="1" x14ac:dyDescent="0.3">
      <c r="A53" s="126" t="s">
        <v>2504</v>
      </c>
      <c r="B53" s="102">
        <f>COUNT(B9:B52)</f>
        <v>38</v>
      </c>
      <c r="C53" s="146"/>
      <c r="D53" s="147"/>
      <c r="E53" s="148"/>
    </row>
    <row r="54" spans="1:5" x14ac:dyDescent="0.25">
      <c r="E54" s="100"/>
    </row>
    <row r="55" spans="1:5" ht="18" x14ac:dyDescent="0.25">
      <c r="A55" s="159" t="s">
        <v>2505</v>
      </c>
      <c r="B55" s="160"/>
      <c r="C55" s="160"/>
      <c r="D55" s="160"/>
      <c r="E55" s="161"/>
    </row>
    <row r="56" spans="1:5" ht="18" x14ac:dyDescent="0.25">
      <c r="A56" s="97" t="s">
        <v>15</v>
      </c>
      <c r="B56" s="103" t="s">
        <v>2426</v>
      </c>
      <c r="C56" s="97" t="s">
        <v>46</v>
      </c>
      <c r="D56" s="107" t="s">
        <v>2429</v>
      </c>
      <c r="E56" s="103" t="s">
        <v>2427</v>
      </c>
    </row>
    <row r="57" spans="1:5" ht="18" x14ac:dyDescent="0.25">
      <c r="A57" s="110" t="str">
        <f>VLOOKUP(B57,'[1]LISTADO ATM'!$A$2:$C$820,3,0)</f>
        <v>NORTE</v>
      </c>
      <c r="B57" s="110">
        <v>956</v>
      </c>
      <c r="C57" s="110" t="str">
        <f>VLOOKUP(B57,'[1]LISTADO ATM'!$A$2:$B$820,2,0)</f>
        <v xml:space="preserve">ATM Autoservicio El Jaya (SFM) </v>
      </c>
      <c r="D57" s="114" t="s">
        <v>2502</v>
      </c>
      <c r="E57" s="111">
        <v>335828420</v>
      </c>
    </row>
    <row r="58" spans="1:5" ht="18" x14ac:dyDescent="0.25">
      <c r="A58" s="110" t="str">
        <f>VLOOKUP(B58,'[1]LISTADO ATM'!$A$2:$C$820,3,0)</f>
        <v>DISTRITO NACIONAL</v>
      </c>
      <c r="B58" s="110">
        <v>192</v>
      </c>
      <c r="C58" s="110" t="str">
        <f>VLOOKUP(B58,'[1]LISTADO ATM'!$A$2:$B$820,2,0)</f>
        <v xml:space="preserve">ATM Autobanco Luperón II </v>
      </c>
      <c r="D58" s="114" t="s">
        <v>2502</v>
      </c>
      <c r="E58" s="111">
        <v>335828504</v>
      </c>
    </row>
    <row r="59" spans="1:5" ht="18" x14ac:dyDescent="0.25">
      <c r="A59" s="110" t="str">
        <f>VLOOKUP(B59,'[1]LISTADO ATM'!$A$2:$C$820,3,0)</f>
        <v>NORTE</v>
      </c>
      <c r="B59" s="110">
        <v>290</v>
      </c>
      <c r="C59" s="110" t="str">
        <f>VLOOKUP(B59,'[1]LISTADO ATM'!$A$2:$B$820,2,0)</f>
        <v xml:space="preserve">ATM Oficina San Francisco de Macorís </v>
      </c>
      <c r="D59" s="114" t="s">
        <v>2502</v>
      </c>
      <c r="E59" s="111">
        <v>335828513</v>
      </c>
    </row>
    <row r="60" spans="1:5" ht="18" x14ac:dyDescent="0.25">
      <c r="A60" s="110" t="str">
        <f>VLOOKUP(B60,'[1]LISTADO ATM'!$A$2:$C$820,3,0)</f>
        <v>ESTE</v>
      </c>
      <c r="B60" s="110">
        <v>385</v>
      </c>
      <c r="C60" s="110" t="str">
        <f>VLOOKUP(B60,'[1]LISTADO ATM'!$A$2:$B$820,2,0)</f>
        <v xml:space="preserve">ATM Plaza Verón I </v>
      </c>
      <c r="D60" s="114" t="s">
        <v>2502</v>
      </c>
      <c r="E60" s="111" t="s">
        <v>2550</v>
      </c>
    </row>
    <row r="61" spans="1:5" ht="18" x14ac:dyDescent="0.25">
      <c r="A61" s="110" t="str">
        <f>VLOOKUP(B61,'[1]LISTADO ATM'!$A$2:$C$820,3,0)</f>
        <v>ESTE</v>
      </c>
      <c r="B61" s="110">
        <v>399</v>
      </c>
      <c r="C61" s="110" t="str">
        <f>VLOOKUP(B61,'[1]LISTADO ATM'!$A$2:$B$820,2,0)</f>
        <v xml:space="preserve">ATM Oficina La Romana II </v>
      </c>
      <c r="D61" s="114" t="s">
        <v>2502</v>
      </c>
      <c r="E61" s="111" t="s">
        <v>2542</v>
      </c>
    </row>
    <row r="62" spans="1:5" ht="18" x14ac:dyDescent="0.25">
      <c r="A62" s="110" t="str">
        <f>VLOOKUP(B62,'[1]LISTADO ATM'!$A$2:$C$820,3,0)</f>
        <v>DISTRITO NACIONAL</v>
      </c>
      <c r="B62" s="110">
        <v>686</v>
      </c>
      <c r="C62" s="110" t="str">
        <f>VLOOKUP(B62,'[1]LISTADO ATM'!$A$2:$B$820,2,0)</f>
        <v>ATM Autoservicio Oficina Máximo Gómez</v>
      </c>
      <c r="D62" s="114" t="s">
        <v>2502</v>
      </c>
      <c r="E62" s="111">
        <v>335827808</v>
      </c>
    </row>
    <row r="63" spans="1:5" ht="18" x14ac:dyDescent="0.25">
      <c r="A63" s="110" t="e">
        <f>VLOOKUP(B63,'[1]LISTADO ATM'!$A$2:$C$820,3,0)</f>
        <v>#N/A</v>
      </c>
      <c r="B63" s="110"/>
      <c r="C63" s="110" t="e">
        <f>VLOOKUP(B63,'[1]LISTADO ATM'!$A$2:$B$820,2,0)</f>
        <v>#N/A</v>
      </c>
      <c r="D63" s="114" t="s">
        <v>2502</v>
      </c>
      <c r="E63" s="111"/>
    </row>
    <row r="64" spans="1:5" ht="18" x14ac:dyDescent="0.25">
      <c r="A64" s="110" t="e">
        <f>VLOOKUP(B64,'[1]LISTADO ATM'!$A$2:$C$820,3,0)</f>
        <v>#N/A</v>
      </c>
      <c r="B64" s="110"/>
      <c r="C64" s="110" t="e">
        <f>VLOOKUP(B64,'[1]LISTADO ATM'!$A$2:$B$820,2,0)</f>
        <v>#N/A</v>
      </c>
      <c r="D64" s="114" t="s">
        <v>2502</v>
      </c>
      <c r="E64" s="111"/>
    </row>
    <row r="65" spans="1:5" ht="18" x14ac:dyDescent="0.25">
      <c r="A65" s="110" t="e">
        <f>VLOOKUP(B65,'[1]LISTADO ATM'!$A$2:$C$820,3,0)</f>
        <v>#N/A</v>
      </c>
      <c r="B65" s="110"/>
      <c r="C65" s="110" t="e">
        <f>VLOOKUP(B65,'[1]LISTADO ATM'!$A$2:$B$820,2,0)</f>
        <v>#N/A</v>
      </c>
      <c r="D65" s="114" t="s">
        <v>2502</v>
      </c>
      <c r="E65" s="111"/>
    </row>
    <row r="66" spans="1:5" ht="18" x14ac:dyDescent="0.25">
      <c r="A66" s="110" t="e">
        <f>VLOOKUP(B66,'[1]LISTADO ATM'!$A$2:$C$820,3,0)</f>
        <v>#N/A</v>
      </c>
      <c r="B66" s="110"/>
      <c r="C66" s="110" t="e">
        <f>VLOOKUP(B66,'[1]LISTADO ATM'!$A$2:$B$820,2,0)</f>
        <v>#N/A</v>
      </c>
      <c r="D66" s="114" t="s">
        <v>2502</v>
      </c>
      <c r="E66" s="111"/>
    </row>
    <row r="67" spans="1:5" ht="18" x14ac:dyDescent="0.25">
      <c r="A67" s="110" t="e">
        <f>VLOOKUP(B67,'[1]LISTADO ATM'!$A$2:$C$820,3,0)</f>
        <v>#N/A</v>
      </c>
      <c r="B67" s="110"/>
      <c r="C67" s="110" t="e">
        <f>VLOOKUP(B67,'[1]LISTADO ATM'!$A$2:$B$820,2,0)</f>
        <v>#N/A</v>
      </c>
      <c r="D67" s="114" t="s">
        <v>2502</v>
      </c>
      <c r="E67" s="111"/>
    </row>
    <row r="68" spans="1:5" ht="18" x14ac:dyDescent="0.25">
      <c r="A68" s="110" t="e">
        <f>VLOOKUP(B68,'[1]LISTADO ATM'!$A$2:$C$820,3,0)</f>
        <v>#N/A</v>
      </c>
      <c r="B68" s="110"/>
      <c r="C68" s="110" t="e">
        <f>VLOOKUP(B68,'[1]LISTADO ATM'!$A$2:$B$820,2,0)</f>
        <v>#N/A</v>
      </c>
      <c r="D68" s="114" t="s">
        <v>2502</v>
      </c>
      <c r="E68" s="111"/>
    </row>
    <row r="69" spans="1:5" ht="18" x14ac:dyDescent="0.25">
      <c r="A69" s="110" t="e">
        <f>VLOOKUP(B69,'[1]LISTADO ATM'!$A$2:$C$820,3,0)</f>
        <v>#N/A</v>
      </c>
      <c r="B69" s="110"/>
      <c r="C69" s="110" t="e">
        <f>VLOOKUP(B69,'[1]LISTADO ATM'!$A$2:$B$820,2,0)</f>
        <v>#N/A</v>
      </c>
      <c r="D69" s="114" t="s">
        <v>2502</v>
      </c>
      <c r="E69" s="111"/>
    </row>
    <row r="70" spans="1:5" ht="18.75" thickBot="1" x14ac:dyDescent="0.3">
      <c r="A70" s="126" t="s">
        <v>2504</v>
      </c>
      <c r="B70" s="102">
        <f>COUNT(B57:B69)</f>
        <v>6</v>
      </c>
      <c r="C70" s="146"/>
      <c r="D70" s="147"/>
      <c r="E70" s="148"/>
    </row>
    <row r="71" spans="1:5" ht="15.75" thickBot="1" x14ac:dyDescent="0.3">
      <c r="E71" s="100"/>
    </row>
    <row r="72" spans="1:5" ht="18.75" thickBot="1" x14ac:dyDescent="0.3">
      <c r="A72" s="141" t="s">
        <v>2506</v>
      </c>
      <c r="B72" s="142"/>
      <c r="C72" s="142"/>
      <c r="D72" s="142"/>
      <c r="E72" s="143"/>
    </row>
    <row r="73" spans="1:5" ht="18" x14ac:dyDescent="0.25">
      <c r="A73" s="97" t="s">
        <v>15</v>
      </c>
      <c r="B73" s="103" t="s">
        <v>2426</v>
      </c>
      <c r="C73" s="98" t="s">
        <v>46</v>
      </c>
      <c r="D73" s="98" t="s">
        <v>2429</v>
      </c>
      <c r="E73" s="103" t="s">
        <v>2427</v>
      </c>
    </row>
    <row r="74" spans="1:5" ht="18" x14ac:dyDescent="0.25">
      <c r="A74" s="125" t="str">
        <f>VLOOKUP(B74,'[1]LISTADO ATM'!$A$2:$C$820,3,0)</f>
        <v>DISTRITO NACIONAL</v>
      </c>
      <c r="B74" s="110">
        <v>14</v>
      </c>
      <c r="C74" s="110" t="str">
        <f>VLOOKUP(B74,'[1]LISTADO ATM'!$A$2:$B$820,2,0)</f>
        <v xml:space="preserve">ATM Oficina Aeropuerto Las Américas I </v>
      </c>
      <c r="D74" s="112" t="s">
        <v>2451</v>
      </c>
      <c r="E74" s="117" t="s">
        <v>2594</v>
      </c>
    </row>
    <row r="75" spans="1:5" ht="18" x14ac:dyDescent="0.25">
      <c r="A75" s="125" t="str">
        <f>VLOOKUP(B75,'[1]LISTADO ATM'!$A$2:$C$820,3,0)</f>
        <v>DISTRITO NACIONAL</v>
      </c>
      <c r="B75" s="110">
        <v>29</v>
      </c>
      <c r="C75" s="110" t="str">
        <f>VLOOKUP(B75,'[1]LISTADO ATM'!$A$2:$B$820,2,0)</f>
        <v xml:space="preserve">ATM AFP </v>
      </c>
      <c r="D75" s="112" t="s">
        <v>2451</v>
      </c>
      <c r="E75" s="117">
        <v>335828471</v>
      </c>
    </row>
    <row r="76" spans="1:5" ht="18" x14ac:dyDescent="0.25">
      <c r="A76" s="125" t="str">
        <f>VLOOKUP(B76,'[1]LISTADO ATM'!$A$2:$C$820,3,0)</f>
        <v>NORTE</v>
      </c>
      <c r="B76" s="110">
        <v>144</v>
      </c>
      <c r="C76" s="110" t="str">
        <f>VLOOKUP(B76,'[1]LISTADO ATM'!$A$2:$B$820,2,0)</f>
        <v xml:space="preserve">ATM Oficina Villa Altagracia </v>
      </c>
      <c r="D76" s="112" t="s">
        <v>2451</v>
      </c>
      <c r="E76" s="117" t="s">
        <v>2593</v>
      </c>
    </row>
    <row r="77" spans="1:5" ht="18" x14ac:dyDescent="0.25">
      <c r="A77" s="125" t="str">
        <f>VLOOKUP(B77,'[1]LISTADO ATM'!$A$2:$C$820,3,0)</f>
        <v>DISTRITO NACIONAL</v>
      </c>
      <c r="B77" s="110">
        <v>183</v>
      </c>
      <c r="C77" s="110" t="str">
        <f>VLOOKUP(B77,'[1]LISTADO ATM'!$A$2:$B$820,2,0)</f>
        <v>ATM Estación Nativa Km. 22 Aut. Duarte.</v>
      </c>
      <c r="D77" s="112" t="s">
        <v>2451</v>
      </c>
      <c r="E77" s="117">
        <v>335828483</v>
      </c>
    </row>
    <row r="78" spans="1:5" ht="18" x14ac:dyDescent="0.25">
      <c r="A78" s="125" t="str">
        <f>VLOOKUP(B78,'[1]LISTADO ATM'!$A$2:$C$820,3,0)</f>
        <v>SUR</v>
      </c>
      <c r="B78" s="110">
        <v>249</v>
      </c>
      <c r="C78" s="110" t="str">
        <f>VLOOKUP(B78,'[1]LISTADO ATM'!$A$2:$B$820,2,0)</f>
        <v xml:space="preserve">ATM Banco Agrícola Neiba </v>
      </c>
      <c r="D78" s="112" t="s">
        <v>2451</v>
      </c>
      <c r="E78" s="117" t="s">
        <v>2529</v>
      </c>
    </row>
    <row r="79" spans="1:5" ht="18" x14ac:dyDescent="0.25">
      <c r="A79" s="125" t="str">
        <f>VLOOKUP(B79,'[1]LISTADO ATM'!$A$2:$C$820,3,0)</f>
        <v>NORTE</v>
      </c>
      <c r="B79" s="110">
        <v>283</v>
      </c>
      <c r="C79" s="110" t="str">
        <f>VLOOKUP(B79,'[1]LISTADO ATM'!$A$2:$B$820,2,0)</f>
        <v xml:space="preserve">ATM Oficina Nibaje </v>
      </c>
      <c r="D79" s="112" t="s">
        <v>2451</v>
      </c>
      <c r="E79" s="117" t="s">
        <v>2601</v>
      </c>
    </row>
    <row r="80" spans="1:5" ht="18" x14ac:dyDescent="0.25">
      <c r="A80" s="125" t="str">
        <f>VLOOKUP(B80,'[1]LISTADO ATM'!$A$2:$C$820,3,0)</f>
        <v>DISTRITO NACIONAL</v>
      </c>
      <c r="B80" s="110">
        <v>514</v>
      </c>
      <c r="C80" s="110" t="str">
        <f>VLOOKUP(B80,'[1]LISTADO ATM'!$A$2:$B$820,2,0)</f>
        <v>ATM Autoservicio Charles de Gaulle</v>
      </c>
      <c r="D80" s="112" t="s">
        <v>2451</v>
      </c>
      <c r="E80" s="117" t="s">
        <v>2602</v>
      </c>
    </row>
    <row r="81" spans="1:5" ht="18" x14ac:dyDescent="0.25">
      <c r="A81" s="125" t="str">
        <f>VLOOKUP(B81,'[1]LISTADO ATM'!$A$2:$C$820,3,0)</f>
        <v>DISTRITO NACIONAL</v>
      </c>
      <c r="B81" s="110">
        <v>596</v>
      </c>
      <c r="C81" s="110" t="str">
        <f>VLOOKUP(B81,'[1]LISTADO ATM'!$A$2:$B$820,2,0)</f>
        <v xml:space="preserve">ATM Autobanco Malecón Center </v>
      </c>
      <c r="D81" s="112" t="s">
        <v>2451</v>
      </c>
      <c r="E81" s="111" t="s">
        <v>2536</v>
      </c>
    </row>
    <row r="82" spans="1:5" ht="18" x14ac:dyDescent="0.25">
      <c r="A82" s="125" t="str">
        <f>VLOOKUP(B82,'[1]LISTADO ATM'!$A$2:$C$820,3,0)</f>
        <v>SUR</v>
      </c>
      <c r="B82" s="110">
        <v>881</v>
      </c>
      <c r="C82" s="110" t="str">
        <f>VLOOKUP(B82,'[1]LISTADO ATM'!$A$2:$B$820,2,0)</f>
        <v xml:space="preserve">ATM UNP Yaguate (San Cristóbal) </v>
      </c>
      <c r="D82" s="112" t="s">
        <v>2451</v>
      </c>
      <c r="E82" s="111" t="s">
        <v>2610</v>
      </c>
    </row>
    <row r="83" spans="1:5" ht="18" x14ac:dyDescent="0.25">
      <c r="A83" s="125" t="str">
        <f>VLOOKUP(B83,'[1]LISTADO ATM'!$A$2:$C$820,3,0)</f>
        <v>DISTRITO NACIONAL</v>
      </c>
      <c r="B83" s="110">
        <v>930</v>
      </c>
      <c r="C83" s="110" t="str">
        <f>VLOOKUP(B83,'[1]LISTADO ATM'!$A$2:$B$820,2,0)</f>
        <v>ATM Oficina Plaza Spring Center</v>
      </c>
      <c r="D83" s="112" t="s">
        <v>2451</v>
      </c>
      <c r="E83" s="117" t="s">
        <v>2599</v>
      </c>
    </row>
    <row r="84" spans="1:5" ht="18" x14ac:dyDescent="0.25">
      <c r="A84" s="125" t="str">
        <f>VLOOKUP(B84,'[1]LISTADO ATM'!$A$2:$C$820,3,0)</f>
        <v>DISTRITO NACIONAL</v>
      </c>
      <c r="B84" s="110">
        <v>753</v>
      </c>
      <c r="C84" s="110" t="str">
        <f>VLOOKUP(B84,'[1]LISTADO ATM'!$A$2:$B$820,2,0)</f>
        <v xml:space="preserve">ATM S/M Nacional Tiradentes </v>
      </c>
      <c r="D84" s="112" t="s">
        <v>2451</v>
      </c>
      <c r="E84" s="111" t="s">
        <v>2616</v>
      </c>
    </row>
    <row r="85" spans="1:5" ht="18" x14ac:dyDescent="0.25">
      <c r="A85" s="125" t="e">
        <f>VLOOKUP(B85,'[1]LISTADO ATM'!$A$2:$C$820,3,0)</f>
        <v>#N/A</v>
      </c>
      <c r="B85" s="110"/>
      <c r="C85" s="110" t="e">
        <f>VLOOKUP(B85,'[1]LISTADO ATM'!$A$2:$B$820,2,0)</f>
        <v>#N/A</v>
      </c>
      <c r="D85" s="112" t="s">
        <v>2451</v>
      </c>
      <c r="E85" s="117"/>
    </row>
    <row r="86" spans="1:5" ht="18" x14ac:dyDescent="0.25">
      <c r="A86" s="125" t="e">
        <f>VLOOKUP(B86,'[1]LISTADO ATM'!$A$2:$C$820,3,0)</f>
        <v>#N/A</v>
      </c>
      <c r="B86" s="110"/>
      <c r="C86" s="110" t="e">
        <f>VLOOKUP(B86,'[1]LISTADO ATM'!$A$2:$B$820,2,0)</f>
        <v>#N/A</v>
      </c>
      <c r="D86" s="112" t="s">
        <v>2451</v>
      </c>
      <c r="E86" s="117"/>
    </row>
    <row r="87" spans="1:5" ht="18" x14ac:dyDescent="0.25">
      <c r="A87" s="125" t="e">
        <f>VLOOKUP(B87,'[1]LISTADO ATM'!$A$2:$C$820,3,0)</f>
        <v>#N/A</v>
      </c>
      <c r="B87" s="133"/>
      <c r="C87" s="110" t="e">
        <f>VLOOKUP(B87,'[1]LISTADO ATM'!$A$2:$B$820,2,0)</f>
        <v>#N/A</v>
      </c>
      <c r="D87" s="112" t="s">
        <v>2451</v>
      </c>
      <c r="E87" s="117"/>
    </row>
    <row r="88" spans="1:5" ht="18" x14ac:dyDescent="0.25">
      <c r="A88" s="125" t="e">
        <f>VLOOKUP(B88,'[1]LISTADO ATM'!$A$2:$C$820,3,0)</f>
        <v>#N/A</v>
      </c>
      <c r="B88" s="110"/>
      <c r="C88" s="110" t="e">
        <f>VLOOKUP(B88,'[1]LISTADO ATM'!$A$2:$B$820,2,0)</f>
        <v>#N/A</v>
      </c>
      <c r="D88" s="112" t="s">
        <v>2451</v>
      </c>
      <c r="E88" s="117"/>
    </row>
    <row r="89" spans="1:5" ht="18.75" thickBot="1" x14ac:dyDescent="0.3">
      <c r="A89" s="127" t="s">
        <v>2504</v>
      </c>
      <c r="B89" s="102">
        <f>COUNT(B74:B88)</f>
        <v>11</v>
      </c>
      <c r="C89" s="108"/>
      <c r="D89" s="108"/>
      <c r="E89" s="108"/>
    </row>
    <row r="90" spans="1:5" ht="15.75" thickBot="1" x14ac:dyDescent="0.3">
      <c r="E90" s="100"/>
    </row>
    <row r="91" spans="1:5" ht="18.75" thickBot="1" x14ac:dyDescent="0.3">
      <c r="A91" s="141" t="s">
        <v>2507</v>
      </c>
      <c r="B91" s="142"/>
      <c r="C91" s="142"/>
      <c r="D91" s="142"/>
      <c r="E91" s="143"/>
    </row>
    <row r="92" spans="1:5" ht="18" x14ac:dyDescent="0.25">
      <c r="A92" s="97" t="s">
        <v>15</v>
      </c>
      <c r="B92" s="103" t="s">
        <v>2426</v>
      </c>
      <c r="C92" s="98" t="s">
        <v>46</v>
      </c>
      <c r="D92" s="98" t="s">
        <v>2429</v>
      </c>
      <c r="E92" s="103" t="s">
        <v>2427</v>
      </c>
    </row>
    <row r="93" spans="1:5" ht="18" x14ac:dyDescent="0.25">
      <c r="A93" s="125" t="str">
        <f>VLOOKUP(B93,'[1]LISTADO ATM'!$A$2:$C$820,3,0)</f>
        <v>NORTE</v>
      </c>
      <c r="B93" s="110">
        <v>315</v>
      </c>
      <c r="C93" s="110" t="str">
        <f>VLOOKUP(B93,'[1]LISTADO ATM'!$A$2:$B$820,2,0)</f>
        <v xml:space="preserve">ATM Oficina Estrella Sadalá </v>
      </c>
      <c r="D93" s="110" t="s">
        <v>2490</v>
      </c>
      <c r="E93" s="117" t="s">
        <v>2580</v>
      </c>
    </row>
    <row r="94" spans="1:5" ht="18" x14ac:dyDescent="0.25">
      <c r="A94" s="125" t="str">
        <f>VLOOKUP(B94,'[1]LISTADO ATM'!$A$2:$C$820,3,0)</f>
        <v>DISTRITO NACIONAL</v>
      </c>
      <c r="B94" s="110">
        <v>566</v>
      </c>
      <c r="C94" s="110" t="str">
        <f>VLOOKUP(B94,'[1]LISTADO ATM'!$A$2:$B$820,2,0)</f>
        <v xml:space="preserve">ATM Hiper Olé Aut. Duarte </v>
      </c>
      <c r="D94" s="110" t="s">
        <v>2490</v>
      </c>
      <c r="E94" s="117">
        <v>335828484</v>
      </c>
    </row>
    <row r="95" spans="1:5" ht="18" x14ac:dyDescent="0.25">
      <c r="A95" s="125" t="str">
        <f>VLOOKUP(B95,'[1]LISTADO ATM'!$A$2:$C$820,3,0)</f>
        <v>DISTRITO NACIONAL</v>
      </c>
      <c r="B95" s="110">
        <v>600</v>
      </c>
      <c r="C95" s="110" t="str">
        <f>VLOOKUP(B95,'[1]LISTADO ATM'!$A$2:$B$820,2,0)</f>
        <v>ATM S/M Bravo Hipica</v>
      </c>
      <c r="D95" s="110" t="s">
        <v>2490</v>
      </c>
      <c r="E95" s="117">
        <v>335828252</v>
      </c>
    </row>
    <row r="96" spans="1:5" ht="18" x14ac:dyDescent="0.25">
      <c r="A96" s="125" t="str">
        <f>VLOOKUP(B96,'[1]LISTADO ATM'!$A$2:$C$820,3,0)</f>
        <v>NORTE</v>
      </c>
      <c r="B96" s="110">
        <v>638</v>
      </c>
      <c r="C96" s="110" t="str">
        <f>VLOOKUP(B96,'[1]LISTADO ATM'!$A$2:$B$820,2,0)</f>
        <v xml:space="preserve">ATM S/M Yoma </v>
      </c>
      <c r="D96" s="110" t="s">
        <v>2490</v>
      </c>
      <c r="E96" s="117">
        <v>335828435</v>
      </c>
    </row>
    <row r="97" spans="1:5" ht="18" x14ac:dyDescent="0.25">
      <c r="A97" s="125" t="str">
        <f>VLOOKUP(B97,'[1]LISTADO ATM'!$A$2:$C$820,3,0)</f>
        <v>NORTE</v>
      </c>
      <c r="B97" s="110">
        <v>752</v>
      </c>
      <c r="C97" s="110" t="str">
        <f>VLOOKUP(B97,'[1]LISTADO ATM'!$A$2:$B$820,2,0)</f>
        <v xml:space="preserve">ATM UNP Las Carolinas (La Vega) </v>
      </c>
      <c r="D97" s="110" t="s">
        <v>2490</v>
      </c>
      <c r="E97" s="117" t="s">
        <v>2537</v>
      </c>
    </row>
    <row r="98" spans="1:5" ht="18" x14ac:dyDescent="0.25">
      <c r="A98" s="125" t="e">
        <f>VLOOKUP(B98,'[1]LISTADO ATM'!$A$2:$C$820,3,0)</f>
        <v>#N/A</v>
      </c>
      <c r="B98" s="110">
        <v>797</v>
      </c>
      <c r="C98" s="110" t="e">
        <f>VLOOKUP(B98,'[1]LISTADO ATM'!$A$2:$B$820,2,0)</f>
        <v>#N/A</v>
      </c>
      <c r="D98" s="110" t="s">
        <v>2490</v>
      </c>
      <c r="E98" s="117" t="s">
        <v>2577</v>
      </c>
    </row>
    <row r="99" spans="1:5" ht="18" x14ac:dyDescent="0.25">
      <c r="A99" s="125" t="str">
        <f>VLOOKUP(B99,'[1]LISTADO ATM'!$A$2:$C$820,3,0)</f>
        <v>DISTRITO NACIONAL</v>
      </c>
      <c r="B99" s="110">
        <v>970</v>
      </c>
      <c r="C99" s="110" t="str">
        <f>VLOOKUP(B99,'[1]LISTADO ATM'!$A$2:$B$820,2,0)</f>
        <v xml:space="preserve">ATM S/M Olé Haina </v>
      </c>
      <c r="D99" s="110" t="s">
        <v>2490</v>
      </c>
      <c r="E99" s="117">
        <v>335828402</v>
      </c>
    </row>
    <row r="100" spans="1:5" ht="18" x14ac:dyDescent="0.25">
      <c r="A100" s="125" t="str">
        <f>VLOOKUP(B100,'[1]LISTADO ATM'!$A$2:$C$820,3,0)</f>
        <v>DISTRITO NACIONAL</v>
      </c>
      <c r="B100" s="110">
        <v>184</v>
      </c>
      <c r="C100" s="110" t="str">
        <f>VLOOKUP(B100,'[1]LISTADO ATM'!$A$2:$B$820,2,0)</f>
        <v xml:space="preserve">ATM Hermanas Mirabal </v>
      </c>
      <c r="D100" s="110" t="s">
        <v>2490</v>
      </c>
      <c r="E100" s="117" t="s">
        <v>2609</v>
      </c>
    </row>
    <row r="101" spans="1:5" ht="18" x14ac:dyDescent="0.25">
      <c r="A101" s="125" t="str">
        <f>VLOOKUP(B101,'[1]LISTADO ATM'!$A$2:$C$820,3,0)</f>
        <v>DISTRITO NACIONAL</v>
      </c>
      <c r="B101" s="110">
        <v>578</v>
      </c>
      <c r="C101" s="110" t="str">
        <f>VLOOKUP(B101,'[1]LISTADO ATM'!$A$2:$B$820,2,0)</f>
        <v xml:space="preserve">ATM Procuraduría General de la República </v>
      </c>
      <c r="D101" s="110" t="s">
        <v>2490</v>
      </c>
      <c r="E101" s="117" t="s">
        <v>2603</v>
      </c>
    </row>
    <row r="102" spans="1:5" ht="18" x14ac:dyDescent="0.25">
      <c r="A102" s="125" t="e">
        <f>VLOOKUP(B102,'[1]LISTADO ATM'!$A$2:$C$820,3,0)</f>
        <v>#N/A</v>
      </c>
      <c r="B102" s="110"/>
      <c r="C102" s="110" t="e">
        <f>VLOOKUP(B102,'[1]LISTADO ATM'!$A$2:$B$820,2,0)</f>
        <v>#N/A</v>
      </c>
      <c r="D102" s="110" t="s">
        <v>2490</v>
      </c>
      <c r="E102" s="117"/>
    </row>
    <row r="103" spans="1:5" ht="18" x14ac:dyDescent="0.25">
      <c r="A103" s="125" t="e">
        <f>VLOOKUP(B103,'[1]LISTADO ATM'!$A$2:$C$820,3,0)</f>
        <v>#N/A</v>
      </c>
      <c r="B103" s="110"/>
      <c r="C103" s="110" t="e">
        <f>VLOOKUP(B103,'[1]LISTADO ATM'!$A$2:$B$820,2,0)</f>
        <v>#N/A</v>
      </c>
      <c r="D103" s="110" t="s">
        <v>2490</v>
      </c>
      <c r="E103" s="117"/>
    </row>
    <row r="104" spans="1:5" ht="18" x14ac:dyDescent="0.25">
      <c r="A104" s="125" t="e">
        <f>VLOOKUP(B104,'[1]LISTADO ATM'!$A$2:$C$820,3,0)</f>
        <v>#N/A</v>
      </c>
      <c r="B104" s="110"/>
      <c r="C104" s="110" t="e">
        <f>VLOOKUP(B104,'[1]LISTADO ATM'!$A$2:$B$820,2,0)</f>
        <v>#N/A</v>
      </c>
      <c r="D104" s="110" t="s">
        <v>2490</v>
      </c>
      <c r="E104" s="111"/>
    </row>
    <row r="105" spans="1:5" ht="18.75" thickBot="1" x14ac:dyDescent="0.3">
      <c r="A105" s="126" t="s">
        <v>2504</v>
      </c>
      <c r="B105" s="102">
        <f>COUNT(B93:B103)</f>
        <v>9</v>
      </c>
      <c r="C105" s="108"/>
      <c r="D105" s="131"/>
      <c r="E105" s="132"/>
    </row>
    <row r="106" spans="1:5" ht="15.75" thickBot="1" x14ac:dyDescent="0.3">
      <c r="E106" s="100"/>
    </row>
    <row r="107" spans="1:5" ht="18.75" thickBot="1" x14ac:dyDescent="0.3">
      <c r="A107" s="141" t="s">
        <v>2508</v>
      </c>
      <c r="B107" s="142"/>
      <c r="C107" s="142"/>
      <c r="D107" s="149"/>
      <c r="E107" s="150"/>
    </row>
    <row r="108" spans="1:5" ht="18" x14ac:dyDescent="0.25">
      <c r="A108" s="103" t="s">
        <v>15</v>
      </c>
      <c r="B108" s="103" t="s">
        <v>2426</v>
      </c>
      <c r="C108" s="99" t="s">
        <v>46</v>
      </c>
      <c r="D108" s="115" t="s">
        <v>2429</v>
      </c>
      <c r="E108" s="103" t="s">
        <v>2427</v>
      </c>
    </row>
    <row r="109" spans="1:5" ht="18" x14ac:dyDescent="0.25">
      <c r="A109" s="110" t="str">
        <f>VLOOKUP(B109,'[1]LISTADO ATM'!$A$2:$C$820,3,0)</f>
        <v>DISTRITO NACIONAL</v>
      </c>
      <c r="B109" s="110">
        <v>540</v>
      </c>
      <c r="C109" s="110" t="str">
        <f>VLOOKUP(B109,'[1]LISTADO ATM'!$A$2:$B$820,2,0)</f>
        <v xml:space="preserve">ATM Autoservicio Sambil I </v>
      </c>
      <c r="D109" s="110" t="s">
        <v>2516</v>
      </c>
      <c r="E109" s="111" t="s">
        <v>2575</v>
      </c>
    </row>
    <row r="110" spans="1:5" ht="18" x14ac:dyDescent="0.25">
      <c r="A110" s="110" t="str">
        <f>VLOOKUP(B110,'[1]LISTADO ATM'!$A$2:$C$820,3,0)</f>
        <v>DISTRITO NACIONAL</v>
      </c>
      <c r="B110" s="110">
        <v>755</v>
      </c>
      <c r="C110" s="110" t="str">
        <f>VLOOKUP(B110,'[1]LISTADO ATM'!$A$2:$B$820,2,0)</f>
        <v xml:space="preserve">ATM Oficina Galería del Este (Plaza) </v>
      </c>
      <c r="D110" s="110" t="s">
        <v>2516</v>
      </c>
      <c r="E110" s="111" t="s">
        <v>2576</v>
      </c>
    </row>
    <row r="111" spans="1:5" ht="18" x14ac:dyDescent="0.25">
      <c r="A111" s="110" t="str">
        <f>VLOOKUP(B111,'[1]LISTADO ATM'!$A$2:$C$820,3,0)</f>
        <v>DISTRITO NACIONAL</v>
      </c>
      <c r="B111" s="110">
        <v>946</v>
      </c>
      <c r="C111" s="110" t="str">
        <f>VLOOKUP(B111,'[1]LISTADO ATM'!$A$2:$B$820,2,0)</f>
        <v xml:space="preserve">ATM Oficina Núñez de Cáceres I </v>
      </c>
      <c r="D111" s="110" t="s">
        <v>2516</v>
      </c>
      <c r="E111" s="111" t="s">
        <v>2532</v>
      </c>
    </row>
    <row r="112" spans="1:5" ht="18" x14ac:dyDescent="0.25">
      <c r="A112" s="110" t="str">
        <f>VLOOKUP(B112,'[1]LISTADO ATM'!$A$2:$C$820,3,0)</f>
        <v>DISTRITO NACIONAL</v>
      </c>
      <c r="B112" s="110">
        <v>165</v>
      </c>
      <c r="C112" s="110" t="str">
        <f>VLOOKUP(B112,'[1]LISTADO ATM'!$A$2:$B$820,2,0)</f>
        <v>ATM Autoservicio Megacentro</v>
      </c>
      <c r="D112" s="110" t="s">
        <v>2613</v>
      </c>
      <c r="E112" s="111" t="s">
        <v>2608</v>
      </c>
    </row>
    <row r="113" spans="1:5" ht="18" x14ac:dyDescent="0.25">
      <c r="A113" s="110" t="str">
        <f>VLOOKUP(B113,'[1]LISTADO ATM'!$A$2:$C$820,3,0)</f>
        <v>DISTRITO NACIONAL</v>
      </c>
      <c r="B113" s="110">
        <v>360</v>
      </c>
      <c r="C113" s="110" t="str">
        <f>VLOOKUP(B113,'[1]LISTADO ATM'!$A$2:$B$820,2,0)</f>
        <v>ATM UNP Multicentro la Sirena Aut. Duarte</v>
      </c>
      <c r="D113" s="110" t="s">
        <v>2613</v>
      </c>
      <c r="E113" s="111" t="s">
        <v>2606</v>
      </c>
    </row>
    <row r="114" spans="1:5" ht="18" x14ac:dyDescent="0.25">
      <c r="A114" s="110" t="str">
        <f>VLOOKUP(B114,'[1]LISTADO ATM'!$A$2:$C$820,3,0)</f>
        <v>DISTRITO NACIONAL</v>
      </c>
      <c r="B114" s="110">
        <v>87</v>
      </c>
      <c r="C114" s="110" t="str">
        <f>VLOOKUP(B114,'[1]LISTADO ATM'!$A$2:$B$820,2,0)</f>
        <v xml:space="preserve">ATM Autoservicio Sarasota </v>
      </c>
      <c r="D114" s="110" t="s">
        <v>2501</v>
      </c>
      <c r="E114" s="111">
        <v>335828512</v>
      </c>
    </row>
    <row r="115" spans="1:5" ht="18" x14ac:dyDescent="0.25">
      <c r="A115" s="110" t="str">
        <f>VLOOKUP(B115,'[1]LISTADO ATM'!$A$2:$C$820,3,0)</f>
        <v>DISTRITO NACIONAL</v>
      </c>
      <c r="B115" s="110">
        <v>113</v>
      </c>
      <c r="C115" s="110" t="str">
        <f>VLOOKUP(B115,'[1]LISTADO ATM'!$A$2:$B$820,2,0)</f>
        <v xml:space="preserve">ATM Autoservicio Atalaya del Mar </v>
      </c>
      <c r="D115" s="110" t="s">
        <v>2501</v>
      </c>
      <c r="E115" s="111">
        <v>335828514</v>
      </c>
    </row>
    <row r="116" spans="1:5" ht="18" x14ac:dyDescent="0.25">
      <c r="A116" s="110" t="str">
        <f>VLOOKUP(B116,'[1]LISTADO ATM'!$A$2:$C$820,3,0)</f>
        <v>DISTRITO NACIONAL</v>
      </c>
      <c r="B116" s="110">
        <v>527</v>
      </c>
      <c r="C116" s="110" t="str">
        <f>VLOOKUP(B116,'[1]LISTADO ATM'!$A$2:$B$820,2,0)</f>
        <v>ATM Oficina Zona Oriental II</v>
      </c>
      <c r="D116" s="110" t="s">
        <v>2501</v>
      </c>
      <c r="E116" s="111">
        <v>335828080</v>
      </c>
    </row>
    <row r="117" spans="1:5" ht="18" x14ac:dyDescent="0.25">
      <c r="A117" s="110" t="str">
        <f>VLOOKUP(B117,'[1]LISTADO ATM'!$A$2:$C$820,3,0)</f>
        <v>DISTRITO NACIONAL</v>
      </c>
      <c r="B117" s="110">
        <v>686</v>
      </c>
      <c r="C117" s="110" t="str">
        <f>VLOOKUP(B117,'[1]LISTADO ATM'!$A$2:$B$820,2,0)</f>
        <v>ATM Autoservicio Oficina Máximo Gómez</v>
      </c>
      <c r="D117" s="110" t="s">
        <v>2501</v>
      </c>
      <c r="E117" s="111" t="s">
        <v>2589</v>
      </c>
    </row>
    <row r="118" spans="1:5" ht="18" x14ac:dyDescent="0.25">
      <c r="A118" s="110" t="e">
        <f>VLOOKUP(B118,'[1]LISTADO ATM'!$A$2:$C$820,3,0)</f>
        <v>#N/A</v>
      </c>
      <c r="B118" s="110"/>
      <c r="C118" s="110" t="e">
        <f>VLOOKUP(B118,'[1]LISTADO ATM'!$A$2:$B$820,2,0)</f>
        <v>#N/A</v>
      </c>
      <c r="D118" s="110"/>
      <c r="E118" s="111"/>
    </row>
    <row r="119" spans="1:5" ht="18" x14ac:dyDescent="0.25">
      <c r="A119" s="110" t="e">
        <f>VLOOKUP(B119,'[1]LISTADO ATM'!$A$2:$C$820,3,0)</f>
        <v>#N/A</v>
      </c>
      <c r="B119" s="110"/>
      <c r="C119" s="110" t="e">
        <f>VLOOKUP(B119,'[1]LISTADO ATM'!$A$2:$B$820,2,0)</f>
        <v>#N/A</v>
      </c>
      <c r="D119" s="110"/>
      <c r="E119" s="111"/>
    </row>
    <row r="120" spans="1:5" ht="18" x14ac:dyDescent="0.25">
      <c r="A120" s="110" t="e">
        <f>VLOOKUP(B120,'[1]LISTADO ATM'!$A$2:$C$820,3,0)</f>
        <v>#N/A</v>
      </c>
      <c r="B120" s="110"/>
      <c r="C120" s="110" t="e">
        <f>VLOOKUP(B120,'[1]LISTADO ATM'!$A$2:$B$820,2,0)</f>
        <v>#N/A</v>
      </c>
      <c r="D120" s="110"/>
      <c r="E120" s="111"/>
    </row>
    <row r="121" spans="1:5" ht="18" x14ac:dyDescent="0.25">
      <c r="A121" s="110" t="e">
        <f>VLOOKUP(B121,'[1]LISTADO ATM'!$A$2:$C$820,3,0)</f>
        <v>#N/A</v>
      </c>
      <c r="B121" s="110"/>
      <c r="C121" s="110" t="e">
        <f>VLOOKUP(B121,'[1]LISTADO ATM'!$A$2:$B$820,2,0)</f>
        <v>#N/A</v>
      </c>
      <c r="D121" s="110"/>
      <c r="E121" s="111"/>
    </row>
    <row r="122" spans="1:5" ht="18" x14ac:dyDescent="0.25">
      <c r="A122" s="110" t="e">
        <f>VLOOKUP(B122,'[1]LISTADO ATM'!$A$2:$C$820,3,0)</f>
        <v>#N/A</v>
      </c>
      <c r="B122" s="110"/>
      <c r="C122" s="110" t="e">
        <f>VLOOKUP(B122,'[1]LISTADO ATM'!$A$2:$B$820,2,0)</f>
        <v>#N/A</v>
      </c>
      <c r="D122" s="110"/>
      <c r="E122" s="111"/>
    </row>
    <row r="123" spans="1:5" ht="18.75" thickBot="1" x14ac:dyDescent="0.3">
      <c r="A123" s="126" t="s">
        <v>2504</v>
      </c>
      <c r="B123" s="102">
        <f>COUNT(B109:B122)</f>
        <v>9</v>
      </c>
      <c r="C123" s="130"/>
      <c r="D123" s="116"/>
      <c r="E123" s="116"/>
    </row>
    <row r="124" spans="1:5" ht="15.75" thickBot="1" x14ac:dyDescent="0.3">
      <c r="E124" s="100"/>
    </row>
    <row r="125" spans="1:5" ht="18.75" thickBot="1" x14ac:dyDescent="0.3">
      <c r="A125" s="151" t="s">
        <v>2509</v>
      </c>
      <c r="B125" s="152"/>
      <c r="D125" s="100"/>
      <c r="E125" s="100"/>
    </row>
    <row r="126" spans="1:5" ht="18.75" thickBot="1" x14ac:dyDescent="0.3">
      <c r="A126" s="139">
        <f>+B89+B105+B123</f>
        <v>29</v>
      </c>
      <c r="B126" s="140"/>
    </row>
    <row r="127" spans="1:5" ht="15.75" thickBot="1" x14ac:dyDescent="0.3">
      <c r="E127" s="100"/>
    </row>
    <row r="128" spans="1:5" ht="18.75" thickBot="1" x14ac:dyDescent="0.3">
      <c r="A128" s="141" t="s">
        <v>2510</v>
      </c>
      <c r="B128" s="142"/>
      <c r="C128" s="142"/>
      <c r="D128" s="142"/>
      <c r="E128" s="143"/>
    </row>
    <row r="129" spans="1:5" ht="18" x14ac:dyDescent="0.25">
      <c r="A129" s="103" t="s">
        <v>15</v>
      </c>
      <c r="B129" s="103" t="s">
        <v>2426</v>
      </c>
      <c r="C129" s="99" t="s">
        <v>46</v>
      </c>
      <c r="D129" s="144" t="s">
        <v>2429</v>
      </c>
      <c r="E129" s="145"/>
    </row>
    <row r="130" spans="1:5" ht="18" x14ac:dyDescent="0.25">
      <c r="A130" s="110" t="str">
        <f>VLOOKUP(B130,'[1]LISTADO ATM'!$A$2:$C$820,3,0)</f>
        <v>DISTRITO NACIONAL</v>
      </c>
      <c r="B130" s="110">
        <v>812</v>
      </c>
      <c r="C130" s="110" t="str">
        <f>VLOOKUP(B130,'[1]LISTADO ATM'!$A$2:$B$820,2,0)</f>
        <v xml:space="preserve">ATM Canasta del Pueblo </v>
      </c>
      <c r="D130" s="137" t="s">
        <v>2494</v>
      </c>
      <c r="E130" s="138"/>
    </row>
    <row r="131" spans="1:5" ht="18" x14ac:dyDescent="0.25">
      <c r="A131" s="110" t="str">
        <f>VLOOKUP(B131,'[1]LISTADO ATM'!$A$2:$C$820,3,0)</f>
        <v>NORTE</v>
      </c>
      <c r="B131" s="110">
        <v>749</v>
      </c>
      <c r="C131" s="110" t="str">
        <f>VLOOKUP(B131,'[1]LISTADO ATM'!$A$2:$B$820,2,0)</f>
        <v xml:space="preserve">ATM Oficina Yaque </v>
      </c>
      <c r="D131" s="137" t="s">
        <v>2503</v>
      </c>
      <c r="E131" s="138"/>
    </row>
    <row r="132" spans="1:5" ht="18" x14ac:dyDescent="0.25">
      <c r="A132" s="110" t="str">
        <f>VLOOKUP(B132,'[1]LISTADO ATM'!$A$2:$C$820,3,0)</f>
        <v>DISTRITO NACIONAL</v>
      </c>
      <c r="B132" s="110">
        <v>434</v>
      </c>
      <c r="C132" s="110" t="str">
        <f>VLOOKUP(B132,'[1]LISTADO ATM'!$A$2:$B$820,2,0)</f>
        <v xml:space="preserve">ATM Generadora Hidroeléctrica Dom. (EGEHID) </v>
      </c>
      <c r="D132" s="137" t="s">
        <v>2494</v>
      </c>
      <c r="E132" s="138"/>
    </row>
    <row r="133" spans="1:5" ht="18" x14ac:dyDescent="0.25">
      <c r="A133" s="110" t="str">
        <f>VLOOKUP(B133,'[1]LISTADO ATM'!$A$2:$C$820,3,0)</f>
        <v>DISTRITO NACIONAL</v>
      </c>
      <c r="B133" s="110">
        <v>715</v>
      </c>
      <c r="C133" s="110" t="str">
        <f>VLOOKUP(B133,'[1]LISTADO ATM'!$A$2:$B$820,2,0)</f>
        <v xml:space="preserve">ATM Oficina 27 de Febrero (Lobby) </v>
      </c>
      <c r="D133" s="137" t="s">
        <v>2494</v>
      </c>
      <c r="E133" s="138"/>
    </row>
    <row r="134" spans="1:5" ht="18" x14ac:dyDescent="0.25">
      <c r="A134" s="110" t="str">
        <f>VLOOKUP(B134,'[1]LISTADO ATM'!$A$2:$C$820,3,0)</f>
        <v>DISTRITO NACIONAL</v>
      </c>
      <c r="B134" s="110">
        <v>515</v>
      </c>
      <c r="C134" s="110" t="str">
        <f>VLOOKUP(B134,'[1]LISTADO ATM'!$A$2:$B$820,2,0)</f>
        <v xml:space="preserve">ATM Oficina Agora Mall I </v>
      </c>
      <c r="D134" s="137" t="s">
        <v>2503</v>
      </c>
      <c r="E134" s="138"/>
    </row>
    <row r="135" spans="1:5" ht="18" x14ac:dyDescent="0.25">
      <c r="A135" s="110" t="str">
        <f>VLOOKUP(B135,'[1]LISTADO ATM'!$A$2:$C$820,3,0)</f>
        <v>DISTRITO NACIONAL</v>
      </c>
      <c r="B135" s="110">
        <v>993</v>
      </c>
      <c r="C135" s="110" t="str">
        <f>VLOOKUP(B135,'[1]LISTADO ATM'!$A$2:$B$820,2,0)</f>
        <v xml:space="preserve">ATM Centro Medico Integral II </v>
      </c>
      <c r="D135" s="137" t="s">
        <v>2519</v>
      </c>
      <c r="E135" s="138"/>
    </row>
    <row r="136" spans="1:5" ht="18" x14ac:dyDescent="0.25">
      <c r="A136" s="110" t="str">
        <f>VLOOKUP(B136,'[1]LISTADO ATM'!$A$2:$C$820,3,0)</f>
        <v>NORTE</v>
      </c>
      <c r="B136" s="110">
        <v>894</v>
      </c>
      <c r="C136" s="110" t="str">
        <f>VLOOKUP(B136,'[1]LISTADO ATM'!$A$2:$B$820,2,0)</f>
        <v>ATM Eco Petroleo Estero Hondo</v>
      </c>
      <c r="D136" s="137" t="s">
        <v>2519</v>
      </c>
      <c r="E136" s="138"/>
    </row>
    <row r="137" spans="1:5" ht="18" x14ac:dyDescent="0.25">
      <c r="A137" s="110" t="str">
        <f>VLOOKUP(B137,'[1]LISTADO ATM'!$A$2:$C$820,3,0)</f>
        <v>DISTRITO NACIONAL</v>
      </c>
      <c r="B137" s="110">
        <v>577</v>
      </c>
      <c r="C137" s="110" t="str">
        <f>VLOOKUP(B137,'[1]LISTADO ATM'!$A$2:$B$820,2,0)</f>
        <v xml:space="preserve">ATM Olé Ave. Duarte </v>
      </c>
      <c r="D137" s="137" t="s">
        <v>2519</v>
      </c>
      <c r="E137" s="138"/>
    </row>
    <row r="138" spans="1:5" ht="18" x14ac:dyDescent="0.25">
      <c r="A138" s="110" t="str">
        <f>VLOOKUP(B138,'[1]LISTADO ATM'!$A$2:$C$820,3,0)</f>
        <v>DISTRITO NACIONAL</v>
      </c>
      <c r="B138" s="110">
        <v>165</v>
      </c>
      <c r="C138" s="110" t="str">
        <f>VLOOKUP(B138,'[1]LISTADO ATM'!$A$2:$B$820,2,0)</f>
        <v>ATM Autoservicio Megacentro</v>
      </c>
      <c r="D138" s="137" t="s">
        <v>2519</v>
      </c>
      <c r="E138" s="138"/>
    </row>
    <row r="139" spans="1:5" ht="18" x14ac:dyDescent="0.25">
      <c r="A139" s="110" t="str">
        <f>VLOOKUP(B139,'[1]LISTADO ATM'!$A$2:$C$820,3,0)</f>
        <v>DISTRITO NACIONAL</v>
      </c>
      <c r="B139" s="110">
        <v>394</v>
      </c>
      <c r="C139" s="110" t="str">
        <f>VLOOKUP(B139,'[1]LISTADO ATM'!$A$2:$B$820,2,0)</f>
        <v xml:space="preserve">ATM Multicentro La Sirena Luperón </v>
      </c>
      <c r="D139" s="137" t="s">
        <v>2494</v>
      </c>
      <c r="E139" s="138"/>
    </row>
    <row r="140" spans="1:5" ht="18" x14ac:dyDescent="0.25">
      <c r="A140" s="110" t="str">
        <f>VLOOKUP(B140,'[1]LISTADO ATM'!$A$2:$C$820,3,0)</f>
        <v>DISTRITO NACIONAL</v>
      </c>
      <c r="B140" s="110">
        <v>557</v>
      </c>
      <c r="C140" s="110" t="str">
        <f>VLOOKUP(B140,'[1]LISTADO ATM'!$A$2:$B$820,2,0)</f>
        <v xml:space="preserve">ATM Multicentro La Sirena Ave. Mella </v>
      </c>
      <c r="D140" s="137" t="s">
        <v>2494</v>
      </c>
      <c r="E140" s="138"/>
    </row>
    <row r="141" spans="1:5" ht="18" x14ac:dyDescent="0.25">
      <c r="A141" s="110" t="str">
        <f>VLOOKUP(B141,'[1]LISTADO ATM'!$A$2:$C$820,3,0)</f>
        <v>NORTE</v>
      </c>
      <c r="B141" s="110">
        <v>463</v>
      </c>
      <c r="C141" s="110" t="str">
        <f>VLOOKUP(B141,'[1]LISTADO ATM'!$A$2:$B$820,2,0)</f>
        <v xml:space="preserve">ATM La Sirena El Embrujo </v>
      </c>
      <c r="D141" s="137" t="s">
        <v>2494</v>
      </c>
      <c r="E141" s="138"/>
    </row>
    <row r="142" spans="1:5" ht="18" x14ac:dyDescent="0.25">
      <c r="A142" s="110" t="str">
        <f>VLOOKUP(B142,'[1]LISTADO ATM'!$A$2:$C$820,3,0)</f>
        <v>DISTRITO NACIONAL</v>
      </c>
      <c r="B142" s="110">
        <v>875</v>
      </c>
      <c r="C142" s="110" t="str">
        <f>VLOOKUP(B142,'[1]LISTADO ATM'!$A$2:$B$820,2,0)</f>
        <v xml:space="preserve">ATM Texaco Aut. Duarte KM 14 1/2 (Los Alcarrizos) </v>
      </c>
      <c r="D142" s="137" t="s">
        <v>2494</v>
      </c>
      <c r="E142" s="138"/>
    </row>
    <row r="143" spans="1:5" ht="18" x14ac:dyDescent="0.25">
      <c r="A143" s="110" t="str">
        <f>VLOOKUP(B143,'[1]LISTADO ATM'!$A$2:$C$820,3,0)</f>
        <v>NORTE</v>
      </c>
      <c r="B143" s="110">
        <v>282</v>
      </c>
      <c r="C143" s="110" t="str">
        <f>VLOOKUP(B143,'[1]LISTADO ATM'!$A$2:$B$820,2,0)</f>
        <v xml:space="preserve">ATM Autobanco Nibaje </v>
      </c>
      <c r="D143" s="137" t="s">
        <v>2503</v>
      </c>
      <c r="E143" s="138"/>
    </row>
    <row r="144" spans="1:5" ht="18" x14ac:dyDescent="0.25">
      <c r="A144" s="110" t="str">
        <f>VLOOKUP(B144,'[1]LISTADO ATM'!$A$2:$C$820,3,0)</f>
        <v>NORTE</v>
      </c>
      <c r="B144" s="110">
        <v>774</v>
      </c>
      <c r="C144" s="110" t="str">
        <f>VLOOKUP(B144,'[1]LISTADO ATM'!$A$2:$B$820,2,0)</f>
        <v xml:space="preserve">ATM Oficina Montecristi </v>
      </c>
      <c r="D144" s="137" t="s">
        <v>2494</v>
      </c>
      <c r="E144" s="138"/>
    </row>
    <row r="145" spans="1:5" ht="18" x14ac:dyDescent="0.25">
      <c r="A145" s="110" t="str">
        <f>VLOOKUP(B145,'[1]LISTADO ATM'!$A$2:$C$820,3,0)</f>
        <v>DISTRITO NACIONAL</v>
      </c>
      <c r="B145" s="110">
        <v>834</v>
      </c>
      <c r="C145" s="110" t="str">
        <f>VLOOKUP(B145,'[1]LISTADO ATM'!$A$2:$B$820,2,0)</f>
        <v xml:space="preserve">ATM Centro Médico Moderno </v>
      </c>
      <c r="D145" s="137" t="s">
        <v>2494</v>
      </c>
      <c r="E145" s="138"/>
    </row>
    <row r="146" spans="1:5" ht="18" x14ac:dyDescent="0.25">
      <c r="A146" s="110" t="str">
        <f>VLOOKUP(B146,'[1]LISTADO ATM'!$A$2:$C$820,3,0)</f>
        <v>DISTRITO NACIONAL</v>
      </c>
      <c r="B146" s="110">
        <v>659</v>
      </c>
      <c r="C146" s="110" t="str">
        <f>VLOOKUP(B146,'[1]LISTADO ATM'!$A$2:$B$820,2,0)</f>
        <v>ATM Down Town Center</v>
      </c>
      <c r="D146" s="137" t="s">
        <v>2503</v>
      </c>
      <c r="E146" s="138"/>
    </row>
    <row r="147" spans="1:5" ht="18" x14ac:dyDescent="0.25">
      <c r="A147" s="110" t="str">
        <f>VLOOKUP(B147,'[1]LISTADO ATM'!$A$2:$C$820,3,0)</f>
        <v>DISTRITO NACIONAL</v>
      </c>
      <c r="B147" s="110">
        <v>37</v>
      </c>
      <c r="C147" s="110" t="str">
        <f>VLOOKUP(B147,'[1]LISTADO ATM'!$A$2:$B$820,2,0)</f>
        <v xml:space="preserve">ATM Oficina Villa Mella </v>
      </c>
      <c r="D147" s="137" t="s">
        <v>2494</v>
      </c>
      <c r="E147" s="138"/>
    </row>
    <row r="148" spans="1:5" ht="18" x14ac:dyDescent="0.25">
      <c r="A148" s="110" t="str">
        <f>VLOOKUP(B148,'[1]LISTADO ATM'!$A$2:$C$820,3,0)</f>
        <v>DISTRITO NACIONAL</v>
      </c>
      <c r="B148" s="110">
        <v>10</v>
      </c>
      <c r="C148" s="110" t="str">
        <f>VLOOKUP(B148,'[1]LISTADO ATM'!$A$2:$B$820,2,0)</f>
        <v xml:space="preserve">ATM Ministerio Salud Pública </v>
      </c>
      <c r="D148" s="137" t="s">
        <v>2572</v>
      </c>
      <c r="E148" s="138"/>
    </row>
    <row r="149" spans="1:5" ht="18.75" thickBot="1" x14ac:dyDescent="0.3">
      <c r="A149" s="126" t="s">
        <v>2504</v>
      </c>
      <c r="B149" s="102">
        <f>COUNT(B130:B148)</f>
        <v>19</v>
      </c>
      <c r="C149" s="130"/>
      <c r="D149" s="116"/>
      <c r="E149" s="116"/>
    </row>
  </sheetData>
  <mergeCells count="32">
    <mergeCell ref="D148:E148"/>
    <mergeCell ref="D147:E147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42:E142"/>
    <mergeCell ref="A1:E1"/>
    <mergeCell ref="A2:E2"/>
    <mergeCell ref="A7:E7"/>
    <mergeCell ref="C53:E53"/>
    <mergeCell ref="A55:E55"/>
    <mergeCell ref="C70:E70"/>
    <mergeCell ref="A72:E72"/>
    <mergeCell ref="A91:E91"/>
    <mergeCell ref="A107:E107"/>
    <mergeCell ref="A125:B125"/>
    <mergeCell ref="A126:B126"/>
    <mergeCell ref="A128:E128"/>
    <mergeCell ref="D129:E129"/>
    <mergeCell ref="D130:E130"/>
    <mergeCell ref="D131:E131"/>
    <mergeCell ref="D137:E137"/>
    <mergeCell ref="D132:E132"/>
    <mergeCell ref="D133:E133"/>
    <mergeCell ref="D134:E134"/>
    <mergeCell ref="D135:E135"/>
    <mergeCell ref="D136:E136"/>
  </mergeCells>
  <phoneticPr fontId="46" type="noConversion"/>
  <conditionalFormatting sqref="B130:B148">
    <cfRule type="duplicateValues" dxfId="445" priority="1"/>
    <cfRule type="duplicateValues" dxfId="44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2433</v>
      </c>
      <c r="B1" s="163"/>
      <c r="C1" s="163"/>
      <c r="D1" s="16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2443</v>
      </c>
      <c r="B25" s="163"/>
      <c r="C25" s="163"/>
      <c r="D25" s="16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512" priority="119152"/>
  </conditionalFormatting>
  <conditionalFormatting sqref="A7:A11">
    <cfRule type="duplicateValues" dxfId="511" priority="119156"/>
    <cfRule type="duplicateValues" dxfId="510" priority="119157"/>
  </conditionalFormatting>
  <conditionalFormatting sqref="A7:A11">
    <cfRule type="duplicateValues" dxfId="509" priority="119160"/>
    <cfRule type="duplicateValues" dxfId="508" priority="119161"/>
  </conditionalFormatting>
  <conditionalFormatting sqref="B3">
    <cfRule type="duplicateValues" dxfId="507" priority="193"/>
    <cfRule type="duplicateValues" dxfId="506" priority="194"/>
  </conditionalFormatting>
  <conditionalFormatting sqref="B3">
    <cfRule type="duplicateValues" dxfId="505" priority="192"/>
  </conditionalFormatting>
  <conditionalFormatting sqref="B3">
    <cfRule type="duplicateValues" dxfId="504" priority="191"/>
  </conditionalFormatting>
  <conditionalFormatting sqref="B3">
    <cfRule type="duplicateValues" dxfId="503" priority="189"/>
    <cfRule type="duplicateValues" dxfId="502" priority="190"/>
  </conditionalFormatting>
  <conditionalFormatting sqref="A4:A6">
    <cfRule type="duplicateValues" dxfId="501" priority="188"/>
  </conditionalFormatting>
  <conditionalFormatting sqref="A4:A6">
    <cfRule type="duplicateValues" dxfId="500" priority="186"/>
    <cfRule type="duplicateValues" dxfId="499" priority="187"/>
  </conditionalFormatting>
  <conditionalFormatting sqref="A4:A6">
    <cfRule type="duplicateValues" dxfId="498" priority="184"/>
    <cfRule type="duplicateValues" dxfId="497" priority="185"/>
  </conditionalFormatting>
  <conditionalFormatting sqref="A3:A6">
    <cfRule type="duplicateValues" dxfId="496" priority="165"/>
  </conditionalFormatting>
  <conditionalFormatting sqref="A3:A6">
    <cfRule type="duplicateValues" dxfId="495" priority="163"/>
    <cfRule type="duplicateValues" dxfId="494" priority="164"/>
  </conditionalFormatting>
  <conditionalFormatting sqref="A3:A6">
    <cfRule type="duplicateValues" dxfId="493" priority="161"/>
    <cfRule type="duplicateValues" dxfId="492" priority="162"/>
  </conditionalFormatting>
  <conditionalFormatting sqref="B4:B6">
    <cfRule type="duplicateValues" dxfId="491" priority="158"/>
    <cfRule type="duplicateValues" dxfId="490" priority="159"/>
  </conditionalFormatting>
  <conditionalFormatting sqref="B4:B6">
    <cfRule type="duplicateValues" dxfId="489" priority="157"/>
  </conditionalFormatting>
  <conditionalFormatting sqref="B4:B6">
    <cfRule type="duplicateValues" dxfId="488" priority="156"/>
  </conditionalFormatting>
  <conditionalFormatting sqref="B4:B6">
    <cfRule type="duplicateValues" dxfId="487" priority="154"/>
    <cfRule type="duplicateValues" dxfId="48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5" priority="69"/>
  </conditionalFormatting>
  <conditionalFormatting sqref="E9:E1048576 E1:E2">
    <cfRule type="duplicateValues" dxfId="484" priority="99250"/>
  </conditionalFormatting>
  <conditionalFormatting sqref="E4">
    <cfRule type="duplicateValues" dxfId="483" priority="62"/>
  </conditionalFormatting>
  <conditionalFormatting sqref="E5:E8">
    <cfRule type="duplicateValues" dxfId="482" priority="60"/>
  </conditionalFormatting>
  <conditionalFormatting sqref="B12">
    <cfRule type="duplicateValues" dxfId="481" priority="34"/>
    <cfRule type="duplicateValues" dxfId="480" priority="35"/>
    <cfRule type="duplicateValues" dxfId="479" priority="36"/>
  </conditionalFormatting>
  <conditionalFormatting sqref="B12">
    <cfRule type="duplicateValues" dxfId="478" priority="33"/>
  </conditionalFormatting>
  <conditionalFormatting sqref="B12">
    <cfRule type="duplicateValues" dxfId="477" priority="31"/>
    <cfRule type="duplicateValues" dxfId="476" priority="32"/>
  </conditionalFormatting>
  <conditionalFormatting sqref="B12">
    <cfRule type="duplicateValues" dxfId="475" priority="28"/>
    <cfRule type="duplicateValues" dxfId="474" priority="29"/>
    <cfRule type="duplicateValues" dxfId="473" priority="30"/>
  </conditionalFormatting>
  <conditionalFormatting sqref="B12">
    <cfRule type="duplicateValues" dxfId="472" priority="27"/>
  </conditionalFormatting>
  <conditionalFormatting sqref="B12">
    <cfRule type="duplicateValues" dxfId="471" priority="25"/>
    <cfRule type="duplicateValues" dxfId="470" priority="26"/>
  </conditionalFormatting>
  <conditionalFormatting sqref="B12">
    <cfRule type="duplicateValues" dxfId="469" priority="24"/>
  </conditionalFormatting>
  <conditionalFormatting sqref="B12">
    <cfRule type="duplicateValues" dxfId="468" priority="21"/>
    <cfRule type="duplicateValues" dxfId="467" priority="22"/>
    <cfRule type="duplicateValues" dxfId="466" priority="23"/>
  </conditionalFormatting>
  <conditionalFormatting sqref="B12">
    <cfRule type="duplicateValues" dxfId="465" priority="20"/>
  </conditionalFormatting>
  <conditionalFormatting sqref="B12">
    <cfRule type="duplicateValues" dxfId="464" priority="19"/>
  </conditionalFormatting>
  <conditionalFormatting sqref="B14">
    <cfRule type="duplicateValues" dxfId="463" priority="18"/>
  </conditionalFormatting>
  <conditionalFormatting sqref="B14">
    <cfRule type="duplicateValues" dxfId="462" priority="15"/>
    <cfRule type="duplicateValues" dxfId="461" priority="16"/>
    <cfRule type="duplicateValues" dxfId="460" priority="17"/>
  </conditionalFormatting>
  <conditionalFormatting sqref="B14">
    <cfRule type="duplicateValues" dxfId="459" priority="13"/>
    <cfRule type="duplicateValues" dxfId="458" priority="14"/>
  </conditionalFormatting>
  <conditionalFormatting sqref="B14">
    <cfRule type="duplicateValues" dxfId="457" priority="10"/>
    <cfRule type="duplicateValues" dxfId="456" priority="11"/>
    <cfRule type="duplicateValues" dxfId="455" priority="12"/>
  </conditionalFormatting>
  <conditionalFormatting sqref="B14">
    <cfRule type="duplicateValues" dxfId="454" priority="9"/>
  </conditionalFormatting>
  <conditionalFormatting sqref="B14">
    <cfRule type="duplicateValues" dxfId="453" priority="8"/>
  </conditionalFormatting>
  <conditionalFormatting sqref="B14">
    <cfRule type="duplicateValues" dxfId="452" priority="7"/>
  </conditionalFormatting>
  <conditionalFormatting sqref="B14">
    <cfRule type="duplicateValues" dxfId="451" priority="4"/>
    <cfRule type="duplicateValues" dxfId="450" priority="5"/>
    <cfRule type="duplicateValues" dxfId="449" priority="6"/>
  </conditionalFormatting>
  <conditionalFormatting sqref="B14">
    <cfRule type="duplicateValues" dxfId="448" priority="2"/>
    <cfRule type="duplicateValues" dxfId="447" priority="3"/>
  </conditionalFormatting>
  <conditionalFormatting sqref="C14">
    <cfRule type="duplicateValues" dxfId="4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2021-03-22T20:02:37Z</dcterms:modified>
</cp:coreProperties>
</file>