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3\"/>
    </mc:Choice>
  </mc:AlternateContent>
  <bookViews>
    <workbookView xWindow="0" yWindow="0" windowWidth="4320" windowHeight="79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92" i="1" l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K83" i="1"/>
  <c r="J83" i="1"/>
  <c r="I83" i="1"/>
  <c r="H83" i="1"/>
  <c r="G83" i="1"/>
  <c r="F83" i="1"/>
  <c r="A83" i="1"/>
  <c r="B72" i="16" l="1"/>
  <c r="B90" i="16"/>
  <c r="C57" i="16"/>
  <c r="A57" i="16"/>
  <c r="C88" i="16"/>
  <c r="A88" i="16"/>
  <c r="C87" i="16"/>
  <c r="A87" i="16"/>
  <c r="C89" i="16"/>
  <c r="A89" i="16"/>
  <c r="C85" i="16"/>
  <c r="A85" i="16"/>
  <c r="C84" i="16"/>
  <c r="A84" i="16"/>
  <c r="C86" i="16"/>
  <c r="A86" i="16"/>
  <c r="C41" i="16"/>
  <c r="A41" i="16"/>
  <c r="C40" i="16"/>
  <c r="A40" i="16"/>
  <c r="C39" i="16"/>
  <c r="A39" i="16"/>
  <c r="C38" i="16"/>
  <c r="A38" i="16"/>
  <c r="C37" i="16"/>
  <c r="A37" i="16"/>
  <c r="C31" i="16"/>
  <c r="A31" i="16"/>
  <c r="C30" i="16"/>
  <c r="A30" i="16"/>
  <c r="C29" i="16"/>
  <c r="A29" i="16"/>
  <c r="C28" i="16"/>
  <c r="A28" i="16"/>
  <c r="C36" i="16"/>
  <c r="A36" i="16"/>
  <c r="C35" i="16"/>
  <c r="A35" i="16"/>
  <c r="C34" i="16"/>
  <c r="A34" i="16"/>
  <c r="C33" i="16"/>
  <c r="A33" i="16"/>
  <c r="C32" i="16"/>
  <c r="A32" i="16"/>
  <c r="C62" i="16"/>
  <c r="C63" i="16"/>
  <c r="C64" i="16"/>
  <c r="C65" i="16"/>
  <c r="C66" i="16"/>
  <c r="C67" i="16"/>
  <c r="C68" i="16"/>
  <c r="C69" i="16"/>
  <c r="C70" i="16"/>
  <c r="C71" i="16"/>
  <c r="F78" i="1" l="1"/>
  <c r="G78" i="1"/>
  <c r="H78" i="1"/>
  <c r="I78" i="1"/>
  <c r="J78" i="1"/>
  <c r="K78" i="1"/>
  <c r="F79" i="1"/>
  <c r="G79" i="1"/>
  <c r="H79" i="1"/>
  <c r="I79" i="1"/>
  <c r="J79" i="1"/>
  <c r="K79" i="1"/>
  <c r="A79" i="1"/>
  <c r="A78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3" i="1"/>
  <c r="A74" i="1"/>
  <c r="A75" i="1"/>
  <c r="A76" i="1"/>
  <c r="A77" i="1"/>
  <c r="F82" i="1" l="1"/>
  <c r="G82" i="1"/>
  <c r="H82" i="1"/>
  <c r="I82" i="1"/>
  <c r="J82" i="1"/>
  <c r="K82" i="1"/>
  <c r="A82" i="1"/>
  <c r="F80" i="1"/>
  <c r="G80" i="1"/>
  <c r="H80" i="1"/>
  <c r="I80" i="1"/>
  <c r="J80" i="1"/>
  <c r="K80" i="1"/>
  <c r="A80" i="1"/>
  <c r="F81" i="1"/>
  <c r="G81" i="1"/>
  <c r="H81" i="1"/>
  <c r="I81" i="1"/>
  <c r="J81" i="1"/>
  <c r="K81" i="1"/>
  <c r="A81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2" i="1"/>
  <c r="A71" i="1"/>
  <c r="A70" i="1"/>
  <c r="A69" i="1"/>
  <c r="A68" i="1"/>
  <c r="A67" i="1"/>
  <c r="A66" i="1"/>
  <c r="F48" i="1" l="1"/>
  <c r="G48" i="1"/>
  <c r="H48" i="1"/>
  <c r="I48" i="1"/>
  <c r="J48" i="1"/>
  <c r="K48" i="1"/>
  <c r="A48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4" i="1"/>
  <c r="A63" i="1"/>
  <c r="A62" i="1"/>
  <c r="A61" i="1"/>
  <c r="A60" i="1"/>
  <c r="A59" i="1"/>
  <c r="A58" i="1"/>
  <c r="A57" i="1"/>
  <c r="A56" i="1"/>
  <c r="A55" i="1"/>
  <c r="A54" i="1"/>
  <c r="A65" i="1"/>
  <c r="B15" i="16" l="1"/>
  <c r="B10" i="16"/>
  <c r="A53" i="1" l="1"/>
  <c r="A52" i="1"/>
  <c r="A51" i="1"/>
  <c r="A50" i="1"/>
  <c r="A49" i="1"/>
  <c r="A47" i="1"/>
  <c r="A46" i="1"/>
  <c r="A45" i="1"/>
  <c r="A4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2" i="1"/>
  <c r="A41" i="1"/>
  <c r="A40" i="1"/>
  <c r="A39" i="1"/>
  <c r="A38" i="1"/>
  <c r="A37" i="1"/>
  <c r="A36" i="1"/>
  <c r="A35" i="1"/>
  <c r="A34" i="1"/>
  <c r="A33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82" i="16"/>
  <c r="C82" i="16"/>
  <c r="A83" i="16"/>
  <c r="C83" i="16"/>
  <c r="B58" i="16"/>
  <c r="B44" i="16"/>
  <c r="A9" i="16"/>
  <c r="C9" i="16"/>
  <c r="A32" i="1"/>
  <c r="A31" i="1"/>
  <c r="A30" i="1"/>
  <c r="A29" i="1"/>
  <c r="A28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69" i="16"/>
  <c r="A70" i="16"/>
  <c r="A71" i="16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7" i="1"/>
  <c r="A26" i="1"/>
  <c r="A25" i="1"/>
  <c r="A24" i="1"/>
  <c r="A23" i="1"/>
  <c r="A22" i="1"/>
  <c r="A21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C81" i="16" l="1"/>
  <c r="A81" i="16"/>
  <c r="C80" i="16"/>
  <c r="A80" i="16"/>
  <c r="C79" i="16"/>
  <c r="A79" i="16"/>
  <c r="A68" i="16"/>
  <c r="A67" i="16"/>
  <c r="A66" i="16"/>
  <c r="A65" i="16"/>
  <c r="A64" i="16"/>
  <c r="A63" i="16"/>
  <c r="A62" i="16"/>
  <c r="C56" i="16"/>
  <c r="A56" i="16"/>
  <c r="C55" i="16"/>
  <c r="A55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A75" i="16"/>
  <c r="C43" i="16"/>
  <c r="A43" i="16"/>
  <c r="C42" i="16"/>
  <c r="A42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F15" i="1" l="1"/>
  <c r="G15" i="1"/>
  <c r="H15" i="1"/>
  <c r="I15" i="1"/>
  <c r="J15" i="1"/>
  <c r="K15" i="1"/>
  <c r="A15" i="1"/>
  <c r="F9" i="1"/>
  <c r="G9" i="1"/>
  <c r="H9" i="1"/>
  <c r="I9" i="1"/>
  <c r="J9" i="1"/>
  <c r="K9" i="1"/>
  <c r="A9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A12" i="1" l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A8" i="1" l="1"/>
  <c r="F8" i="1"/>
  <c r="G8" i="1"/>
  <c r="H8" i="1"/>
  <c r="I8" i="1"/>
  <c r="J8" i="1"/>
  <c r="K8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<sst xmlns="http://schemas.openxmlformats.org/spreadsheetml/2006/main" count="13390" uniqueCount="2585">
  <si>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</si>
  <si>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</si>
  <si>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</si>
  <si>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</si>
  <si>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</si>
  <si>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</si>
  <si>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</si>
  <si>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</si>
  <si>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</si>
  <si>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</si>
  <si>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</si>
  <si>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</si>
  <si>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</si>
  <si>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</si>
  <si>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</si>
  <si>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</si>
  <si>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</si>
  <si>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</si>
  <si>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</si>
  <si>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</si>
  <si>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</si>
  <si>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</si>
  <si>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</si>
  <si>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</si>
  <si>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</si>
  <si>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</si>
  <si>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</si>
  <si>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</si>
  <si>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</si>
  <si>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</si>
  <si>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</si>
  <si>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</si>
  <si>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</si>
  <si>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</si>
  <si>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</si>
  <si>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</si>
  <si>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</si>
  <si>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</si>
  <si>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</si>
  <si>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</si>
  <si>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</si>
  <si>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</si>
  <si>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</si>
  <si>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</si>
  <si>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</si>
  <si>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</si>
  <si>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</si>
  <si>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</si>
  <si>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</si>
  <si>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</si>
  <si>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</si>
  <si>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</si>
  <si>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</si>
  <si>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</si>
  <si>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</si>
  <si>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</si>
  <si>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</si>
  <si>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</si>
  <si>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</si>
  <si>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</si>
  <si>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</si>
  <si>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</si>
  <si>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</si>
  <si>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</si>
  <si>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</si>
  <si>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</si>
  <si>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</si>
  <si>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</si>
  <si>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</si>
  <si>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</si>
  <si>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</si>
  <si>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</si>
  <si>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</si>
  <si>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</si>
  <si>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</si>
  <si>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</si>
  <si>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</si>
  <si>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</si>
  <si>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</si>
  <si>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</si>
  <si>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</si>
  <si>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</si>
  <si>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</si>
  <si>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</si>
  <si>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</si>
  <si>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</si>
  <si>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</si>
  <si>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</si>
  <si>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</si>
  <si>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</si>
  <si>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</si>
  <si>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</si>
  <si>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</si>
  <si>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</si>
  <si>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</si>
  <si>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</si>
  <si>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</si>
  <si>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</si>
  <si>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</si>
  <si>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</si>
  <si>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</si>
  <si>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</si>
  <si>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</si>
  <si>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</si>
  <si>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</si>
  <si>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</si>
  <si>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</si>
  <si>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</si>
  <si>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</si>
  <si>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</si>
  <si>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</si>
  <si>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</si>
  <si>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</si>
  <si>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</si>
  <si>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</si>
  <si>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</si>
  <si>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</si>
  <si>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</si>
  <si>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</si>
  <si>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</si>
  <si>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</si>
  <si>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</si>
  <si>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</si>
  <si>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</si>
  <si>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</si>
  <si>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</si>
  <si>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</si>
  <si>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</si>
  <si>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</si>
  <si>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</si>
  <si>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</si>
  <si>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</si>
  <si>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</si>
  <si>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</si>
  <si>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</si>
  <si>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</si>
  <si>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</si>
  <si>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</si>
  <si>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</si>
  <si>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</si>
  <si>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</si>
  <si>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</si>
  <si>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</si>
  <si>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</si>
  <si>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</si>
  <si>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</si>
  <si>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</si>
  <si>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</si>
  <si>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</si>
  <si>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</si>
  <si>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</si>
  <si>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</si>
  <si>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</si>
  <si>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</si>
  <si>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</si>
  <si>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</si>
  <si>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</si>
  <si>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</si>
  <si>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</si>
  <si>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</si>
  <si>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</si>
  <si>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</si>
  <si>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</si>
  <si>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</si>
  <si>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</si>
  <si>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</si>
  <si>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</si>
  <si>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</si>
  <si>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</si>
  <si>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</si>
  <si>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</si>
  <si>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</si>
  <si>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</si>
  <si>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</si>
  <si>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</si>
  <si>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</si>
  <si>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</si>
  <si>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</si>
  <si>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</si>
  <si>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</si>
  <si>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</si>
  <si>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</si>
  <si>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</si>
  <si>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</si>
  <si>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</si>
  <si>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</si>
  <si>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</si>
  <si>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</si>
  <si>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</si>
  <si>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</si>
  <si>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</si>
  <si>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</si>
  <si>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</si>
  <si>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</si>
  <si>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</si>
  <si>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</si>
  <si>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</si>
  <si>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</si>
  <si>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</si>
  <si>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</si>
  <si>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</si>
  <si>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</si>
  <si>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</si>
  <si>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</si>
  <si>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</si>
  <si>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</si>
  <si>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</si>
  <si>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</si>
  <si>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</si>
  <si>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</si>
  <si>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</si>
  <si>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</si>
  <si>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</si>
  <si>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</si>
  <si>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</si>
  <si>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</si>
  <si>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</si>
  <si>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</si>
  <si>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</si>
  <si>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</si>
  <si>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</si>
  <si>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</si>
  <si>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</si>
  <si>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</si>
  <si>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</si>
  <si>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</si>
  <si>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</si>
  <si>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</si>
  <si>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</si>
  <si>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</si>
  <si>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</si>
  <si>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</si>
  <si>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</si>
  <si>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</si>
  <si>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</si>
  <si>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</si>
  <si>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</si>
  <si>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</si>
  <si>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</si>
  <si>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</si>
  <si>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</si>
  <si>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</si>
  <si>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</si>
  <si>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</si>
  <si>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</si>
  <si>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</si>
  <si>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</si>
  <si>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</si>
  <si>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</si>
  <si>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</si>
  <si>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</si>
  <si>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</si>
  <si>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</si>
  <si>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</si>
  <si>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</si>
  <si>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</si>
  <si>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</si>
  <si>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</si>
  <si>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</si>
  <si>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</si>
  <si>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</si>
  <si>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</si>
  <si>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</si>
  <si>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</si>
  <si>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</si>
  <si>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</si>
  <si>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</si>
  <si>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</si>
  <si>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</si>
  <si>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</si>
  <si>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</si>
  <si>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</si>
  <si>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</si>
  <si>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</si>
  <si>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</si>
  <si>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</si>
  <si>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</si>
  <si>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</si>
  <si>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</si>
  <si>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</si>
  <si>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</si>
  <si>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</si>
  <si>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</si>
  <si>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</si>
  <si>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</si>
  <si>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</si>
  <si>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</si>
  <si>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</si>
  <si>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</si>
  <si>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</si>
  <si>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</si>
  <si>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</si>
  <si>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</si>
  <si>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</si>
  <si>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</si>
  <si>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</si>
  <si>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</si>
  <si>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</si>
  <si>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</si>
  <si>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</si>
  <si>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</si>
  <si>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</si>
  <si>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</si>
  <si>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</si>
  <si>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</si>
  <si>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</si>
  <si>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</si>
  <si>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</si>
  <si>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</si>
  <si>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</si>
  <si>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</si>
  <si>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</si>
  <si>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</si>
  <si>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</si>
  <si>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</si>
  <si>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</si>
  <si>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</si>
  <si>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</si>
  <si>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</si>
  <si>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</si>
  <si>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</si>
  <si>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</si>
  <si>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</si>
  <si>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</si>
  <si>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</si>
  <si>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</si>
  <si>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</si>
  <si>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</si>
  <si>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</si>
  <si>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</si>
  <si>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</si>
  <si>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</si>
  <si>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</si>
  <si>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</si>
  <si>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</si>
  <si>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</si>
  <si>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</si>
  <si>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</si>
  <si>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</si>
  <si>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</si>
  <si>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</si>
  <si>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</si>
  <si>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</si>
  <si>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</si>
  <si>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</si>
  <si>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</si>
  <si>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</si>
  <si>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</si>
  <si>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</si>
  <si>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</si>
  <si>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</si>
  <si>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</si>
  <si>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</si>
  <si>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</si>
  <si>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</si>
  <si>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</si>
  <si>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</si>
  <si>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</si>
  <si>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</si>
  <si>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</si>
  <si>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</si>
  <si>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</si>
  <si>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</si>
  <si>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</si>
  <si>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</si>
  <si>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</si>
  <si>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</si>
  <si>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</si>
  <si>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</si>
  <si>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</si>
  <si>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</si>
  <si>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</si>
  <si>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</si>
  <si>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</si>
  <si>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</si>
  <si>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</si>
  <si>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</si>
  <si>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</si>
  <si>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</si>
  <si>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</si>
  <si>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</si>
  <si>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</si>
  <si>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</si>
  <si>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</si>
  <si>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</si>
  <si>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</si>
  <si>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</si>
  <si>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</si>
  <si>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</si>
  <si>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</si>
  <si>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</si>
  <si>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</si>
  <si>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</si>
  <si>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</si>
  <si>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</si>
  <si>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</si>
  <si>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</si>
  <si>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</si>
  <si>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</si>
  <si>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</si>
  <si>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</si>
  <si>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</si>
  <si>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</si>
  <si>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</si>
  <si>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</si>
  <si>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</si>
  <si>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</si>
  <si>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</si>
  <si>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</si>
  <si>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</si>
  <si>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</si>
  <si>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</si>
  <si>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</si>
  <si>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</si>
  <si>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</si>
  <si>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</si>
  <si>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</si>
  <si>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</si>
  <si>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</si>
  <si>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</si>
  <si>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</si>
  <si>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</si>
  <si>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</si>
  <si>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</si>
  <si>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</si>
  <si>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</si>
  <si>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</si>
  <si>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</si>
  <si>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</si>
  <si>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</si>
  <si>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</si>
  <si>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</si>
  <si>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</si>
  <si>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</si>
  <si>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</si>
  <si>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</si>
  <si>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</si>
  <si>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</si>
  <si>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</si>
  <si>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</si>
  <si>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</si>
  <si>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</si>
  <si>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</si>
  <si>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</si>
  <si>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</si>
  <si>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</si>
  <si>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</si>
  <si>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</si>
  <si>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</si>
  <si>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</si>
  <si>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</si>
  <si>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</si>
  <si>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</si>
  <si>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</si>
  <si>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</si>
  <si>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</si>
  <si>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</si>
  <si>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</si>
  <si>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</si>
  <si>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</si>
  <si>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</si>
  <si>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</si>
  <si>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</si>
  <si>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</si>
  <si>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</si>
  <si>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</si>
  <si>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</si>
  <si>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</si>
  <si>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</si>
  <si>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</si>
  <si>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</si>
  <si>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</si>
  <si>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</si>
  <si>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</si>
  <si>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</si>
  <si>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</si>
  <si>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</si>
  <si>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</si>
  <si>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</si>
  <si>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</si>
  <si>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</si>
  <si>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</si>
  <si>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</si>
  <si>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</si>
  <si>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</si>
  <si>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</si>
  <si>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</si>
  <si>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</si>
  <si>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</si>
  <si>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</si>
  <si>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</si>
  <si>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</si>
  <si>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</si>
  <si>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</si>
  <si>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</si>
  <si>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</si>
  <si>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</si>
  <si>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</si>
  <si>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</si>
  <si>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</si>
  <si>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</si>
  <si>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</si>
  <si>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</si>
  <si>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</si>
  <si>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</si>
  <si>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</si>
  <si>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</si>
  <si>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</si>
  <si>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</si>
  <si>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</si>
  <si>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</si>
  <si>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</si>
  <si>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</si>
  <si>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</si>
  <si>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</si>
  <si>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</si>
  <si>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</si>
  <si>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</si>
  <si>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</si>
  <si>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</si>
  <si>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</si>
  <si>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</si>
  <si>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</si>
  <si>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</si>
  <si>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</si>
  <si>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</si>
  <si>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</si>
  <si>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</si>
  <si>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</si>
  <si>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</si>
  <si>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</si>
  <si>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</si>
  <si>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</si>
  <si>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</si>
  <si>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</si>
  <si>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</si>
  <si>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</si>
  <si>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</si>
  <si>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</si>
  <si>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</si>
  <si>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</si>
  <si>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</si>
  <si>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</si>
  <si>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</si>
  <si>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</si>
  <si>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</si>
  <si>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</si>
  <si>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</si>
  <si>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</si>
  <si>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</si>
  <si>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</si>
  <si>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</si>
  <si>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</si>
  <si>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</si>
  <si>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</si>
  <si>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</si>
  <si>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</si>
  <si>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</si>
  <si>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</si>
  <si>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</si>
  <si>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</si>
  <si>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</si>
  <si>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</si>
  <si>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</si>
  <si>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</si>
  <si>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</si>
  <si>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</si>
  <si>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</si>
  <si>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</si>
  <si>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</si>
  <si>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</si>
  <si>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</si>
  <si>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</si>
  <si>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</si>
  <si>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</si>
  <si>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</si>
  <si>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</si>
  <si>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</si>
  <si>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</si>
  <si>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</si>
  <si>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</si>
  <si>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</si>
  <si>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</si>
  <si>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</si>
  <si>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</si>
  <si>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</si>
  <si>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</si>
  <si>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</si>
  <si>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</si>
  <si>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</si>
  <si>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</si>
  <si>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</si>
  <si>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</si>
  <si>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</si>
  <si>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</si>
  <si>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</si>
  <si>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</si>
  <si>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</si>
  <si>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</si>
  <si>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</si>
  <si>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</si>
  <si>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</si>
  <si>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</si>
  <si>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</si>
  <si>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</si>
  <si>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</si>
  <si>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</si>
  <si>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</si>
  <si>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</si>
  <si>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</si>
  <si>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</si>
  <si>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</si>
  <si>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</si>
  <si>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</si>
  <si>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</si>
  <si>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</si>
  <si>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</si>
  <si>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</si>
  <si>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</si>
  <si>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</si>
  <si>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</si>
  <si>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</si>
  <si>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</si>
  <si>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</si>
  <si>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</si>
  <si>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</si>
  <si>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</si>
  <si>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</si>
  <si>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</si>
  <si>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</si>
  <si>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</si>
  <si>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</si>
  <si>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</si>
  <si>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</si>
  <si>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</si>
  <si>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</si>
  <si>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</si>
  <si>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</si>
  <si>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</si>
  <si>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</si>
  <si>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</si>
  <si>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</si>
  <si>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</si>
  <si>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</si>
  <si>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</si>
  <si>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</si>
  <si>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</si>
  <si>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</si>
  <si>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</si>
  <si>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</si>
  <si>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</si>
  <si>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</si>
  <si>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</si>
  <si>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</si>
  <si>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</si>
  <si>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</si>
  <si>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</si>
  <si>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</si>
  <si>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</si>
  <si>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</si>
  <si>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</si>
  <si>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</si>
  <si>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</si>
  <si>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</si>
  <si>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</si>
  <si>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</si>
  <si>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</si>
  <si>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</si>
  <si>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</si>
  <si>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</si>
  <si>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</si>
  <si>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</si>
  <si>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</si>
  <si>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</si>
  <si>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</si>
  <si>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</si>
  <si>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</si>
  <si>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</si>
  <si>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</si>
  <si>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</si>
  <si>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</si>
  <si>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</si>
  <si>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</si>
  <si>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</si>
  <si>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</si>
  <si>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</si>
  <si>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</si>
  <si>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</si>
  <si>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</si>
  <si>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</si>
  <si>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</si>
  <si>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</si>
  <si>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</si>
  <si>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</si>
  <si>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</si>
  <si>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</si>
  <si>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</si>
  <si>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</si>
  <si>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</si>
  <si>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</si>
  <si>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</si>
  <si>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</si>
  <si>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</si>
  <si>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</si>
  <si>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</si>
  <si>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</si>
  <si>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</si>
  <si>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</si>
  <si>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</si>
  <si>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</si>
  <si>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</si>
  <si>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</si>
  <si>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</si>
  <si>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</si>
  <si>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</si>
  <si>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</si>
  <si>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</si>
  <si>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</si>
  <si>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</si>
  <si>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</si>
  <si>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</si>
  <si>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</si>
  <si>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</si>
  <si>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</si>
  <si>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</si>
  <si>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</si>
  <si>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</si>
  <si>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</si>
  <si>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</si>
  <si>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</si>
  <si>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</si>
  <si>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</si>
  <si>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</si>
  <si>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</si>
  <si>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</si>
  <si>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</si>
  <si>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</si>
  <si>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</si>
  <si>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</si>
  <si>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</si>
  <si>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</si>
  <si>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</si>
  <si>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</si>
  <si>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</si>
  <si>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</si>
  <si>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</si>
  <si>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</si>
  <si>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</si>
  <si>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</si>
  <si>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</si>
  <si>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</si>
  <si>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</si>
  <si>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</si>
  <si>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</si>
  <si>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</si>
  <si>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</si>
  <si>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</si>
  <si>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</si>
  <si>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</si>
  <si>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</si>
  <si>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</si>
  <si>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</si>
  <si>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</si>
  <si>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</si>
  <si>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</si>
  <si>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</si>
  <si>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</si>
  <si>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</si>
  <si>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</si>
  <si>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</si>
  <si>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</si>
  <si>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</si>
  <si>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</si>
  <si>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</si>
  <si>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</si>
  <si>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</si>
  <si>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</si>
  <si>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</si>
  <si>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</si>
  <si>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</si>
  <si>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</si>
  <si>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</si>
  <si>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</si>
  <si>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</si>
  <si>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</si>
  <si>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</si>
  <si>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</si>
  <si>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</si>
  <si>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</si>
  <si>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</si>
  <si>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</si>
  <si>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</si>
  <si>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</si>
  <si>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</si>
  <si>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</si>
  <si>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</si>
  <si>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</si>
  <si>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</si>
  <si>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</si>
  <si>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</si>
  <si>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</si>
  <si>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</si>
  <si>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</si>
  <si>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</si>
  <si>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</si>
  <si>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</si>
  <si>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</si>
  <si>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</si>
  <si>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</si>
  <si>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</si>
  <si>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</si>
  <si>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</si>
  <si>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</si>
  <si>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</si>
  <si>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</si>
  <si>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</si>
  <si>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</si>
  <si>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</si>
  <si>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</si>
  <si>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</si>
  <si>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</si>
  <si>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</si>
  <si>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</si>
  <si>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</si>
  <si>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</si>
  <si>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</si>
  <si>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</si>
  <si>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</si>
  <si>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</si>
  <si>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</si>
  <si>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</si>
  <si>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</si>
  <si>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</si>
  <si>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</si>
  <si>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</si>
  <si>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</si>
  <si>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</si>
  <si>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</si>
  <si>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</si>
  <si>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</si>
  <si>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</si>
  <si>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</si>
  <si>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</si>
  <si>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</si>
  <si>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</si>
  <si>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</si>
  <si>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</si>
  <si>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</si>
  <si>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</si>
  <si>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</si>
  <si>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</si>
  <si>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</si>
  <si>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</si>
  <si>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</si>
  <si>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</si>
  <si>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</si>
  <si>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</si>
  <si>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</si>
  <si>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</si>
  <si>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</si>
  <si>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</si>
  <si>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</si>
  <si>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</si>
  <si>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</si>
  <si>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</si>
  <si>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</si>
  <si>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</si>
  <si>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</si>
  <si>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</si>
  <si>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</si>
  <si>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</si>
  <si>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</si>
  <si>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</si>
  <si>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</si>
  <si>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</si>
  <si>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</si>
  <si>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</si>
  <si>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</si>
  <si>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</si>
  <si>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</si>
  <si>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</si>
  <si>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</si>
  <si>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</si>
  <si>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</si>
  <si>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</si>
  <si>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</si>
  <si>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</si>
  <si>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</si>
  <si>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</si>
  <si>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</si>
  <si>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</si>
  <si>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</si>
  <si>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</si>
  <si>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</si>
  <si>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</si>
  <si>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</si>
  <si>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</si>
  <si>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</si>
  <si>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</si>
  <si>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</si>
  <si>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</si>
  <si>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</si>
  <si>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</si>
  <si>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</si>
  <si>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</si>
  <si>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</si>
  <si>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</si>
  <si>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</si>
  <si>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</si>
  <si>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</si>
  <si>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</si>
  <si>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</si>
  <si>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</si>
  <si>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</si>
  <si>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</si>
  <si>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</si>
  <si>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</si>
  <si>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</si>
  <si>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</si>
  <si>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</si>
  <si>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</si>
  <si>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</si>
  <si>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</si>
  <si>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</si>
  <si>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</si>
  <si>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</si>
  <si>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</si>
  <si>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</si>
  <si>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</si>
  <si>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</si>
  <si>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</si>
  <si>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</si>
  <si>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</si>
  <si>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</si>
  <si>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</si>
  <si>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</si>
  <si>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</si>
  <si>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</si>
  <si>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</si>
  <si>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</si>
  <si>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</si>
  <si>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</si>
  <si>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</si>
  <si>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</si>
  <si>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</si>
  <si>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</si>
  <si>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</si>
  <si>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</si>
  <si>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</si>
  <si>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</si>
  <si>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</si>
  <si>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</si>
  <si>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</si>
  <si>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</si>
  <si>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</si>
  <si>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</si>
  <si>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</si>
  <si>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</si>
  <si>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</si>
  <si>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</si>
  <si>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</si>
  <si>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</si>
  <si>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</si>
  <si>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</si>
  <si>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</si>
  <si>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</si>
  <si>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</si>
  <si>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</si>
  <si>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</si>
  <si>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</si>
  <si>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</si>
  <si>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</si>
  <si>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</si>
  <si>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</si>
  <si>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</si>
  <si>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</si>
  <si>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</si>
  <si>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</si>
  <si>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</si>
  <si>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</si>
  <si>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</si>
  <si>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</si>
  <si>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</si>
  <si>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</si>
  <si>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</si>
  <si>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</si>
  <si>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</si>
  <si>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</si>
  <si>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</si>
  <si>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</si>
  <si>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</si>
  <si>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</si>
  <si>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</si>
  <si>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</si>
  <si>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</si>
  <si>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</si>
  <si>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</si>
  <si>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</si>
  <si>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</si>
  <si>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</si>
  <si>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</si>
  <si>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</si>
  <si>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</si>
  <si>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</si>
  <si>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</si>
  <si>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</si>
  <si>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</si>
  <si>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</si>
  <si>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</si>
  <si>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</si>
  <si>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</si>
  <si>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</si>
  <si>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</si>
  <si>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</si>
  <si>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</si>
  <si>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</si>
  <si>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</si>
  <si>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</si>
  <si>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</si>
  <si>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</si>
  <si>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</si>
  <si>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</si>
  <si>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</si>
  <si>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</si>
  <si>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</si>
  <si>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</si>
  <si>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</si>
  <si>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</si>
  <si>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</si>
  <si>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</si>
  <si>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</si>
  <si>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</si>
  <si>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</si>
  <si>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</si>
  <si>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</si>
  <si>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</si>
  <si>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</si>
  <si>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</si>
  <si>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</si>
  <si>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</si>
  <si>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</si>
  <si>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</si>
  <si>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</si>
  <si>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</si>
  <si>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</si>
  <si>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</si>
  <si>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</si>
  <si>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</si>
  <si>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</si>
  <si>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</si>
  <si>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</si>
  <si>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</si>
  <si>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</si>
  <si>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</si>
  <si>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</si>
  <si>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</si>
  <si>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</si>
  <si>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</si>
  <si>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</si>
  <si>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</si>
  <si>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</si>
  <si>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</si>
  <si>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</si>
  <si>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</si>
  <si>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</si>
  <si>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</si>
  <si>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</si>
  <si>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</si>
  <si>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</si>
  <si>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</si>
  <si>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</si>
  <si>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</si>
  <si>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</si>
  <si>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</si>
  <si>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</si>
  <si>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</si>
  <si>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</si>
  <si>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</si>
  <si>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</si>
  <si>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</si>
  <si>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</si>
  <si>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</si>
  <si>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</si>
  <si>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</si>
  <si>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</si>
  <si>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</si>
  <si>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</si>
  <si>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</si>
  <si>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</si>
  <si>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</si>
  <si>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</si>
  <si>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</si>
  <si>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</si>
  <si>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</si>
  <si>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</si>
  <si>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</si>
  <si>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</si>
  <si>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</si>
  <si>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</si>
  <si>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</si>
  <si>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</si>
  <si>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</si>
  <si>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</si>
  <si>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</si>
  <si>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</si>
  <si>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</si>
  <si>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</si>
  <si>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</si>
  <si>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</si>
  <si>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</si>
  <si>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</si>
  <si>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</si>
  <si>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</si>
  <si>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</si>
  <si>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</si>
  <si>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</si>
  <si>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</si>
  <si>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</si>
  <si>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</si>
  <si>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</si>
  <si>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</si>
  <si>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</si>
  <si>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</si>
  <si>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</si>
  <si>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</si>
  <si>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</si>
  <si>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</si>
  <si>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</si>
  <si>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</si>
  <si>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</si>
  <si>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</si>
  <si>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</si>
  <si>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</si>
  <si>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</si>
  <si>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</si>
  <si>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</si>
  <si>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</si>
  <si>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</si>
  <si>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</si>
  <si>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</si>
  <si>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</si>
  <si>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</si>
  <si>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</si>
  <si>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</si>
  <si>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</si>
  <si>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</si>
  <si>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</si>
  <si>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</si>
  <si>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</si>
  <si>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</si>
  <si>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</si>
  <si>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</si>
  <si>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</si>
  <si>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</si>
  <si>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</si>
  <si>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</si>
  <si>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</si>
  <si>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</si>
  <si>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</si>
  <si>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</si>
  <si>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</si>
  <si>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</si>
  <si>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</si>
  <si>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</si>
  <si>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</si>
  <si>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</si>
  <si>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</si>
  <si>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</si>
  <si>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</si>
  <si>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</si>
  <si>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</si>
  <si>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</si>
  <si>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</si>
  <si>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</si>
  <si>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</si>
  <si>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</si>
  <si>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</si>
  <si>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</si>
  <si>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</si>
  <si>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</si>
  <si>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</si>
  <si>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</si>
  <si>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</si>
  <si>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</si>
  <si>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</si>
  <si>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</si>
  <si>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</si>
  <si>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</si>
  <si>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</si>
  <si>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</si>
  <si>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</si>
  <si>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</si>
  <si>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</si>
  <si>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</si>
  <si>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</si>
  <si>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</si>
  <si>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</si>
  <si>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</si>
  <si>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</si>
  <si>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</si>
  <si>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</si>
  <si>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</si>
  <si>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</si>
  <si>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</si>
  <si>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</si>
  <si>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</si>
  <si>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</si>
  <si>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</si>
  <si>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</si>
  <si>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</si>
  <si>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</si>
  <si>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</si>
  <si>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</si>
  <si>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</si>
  <si>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</si>
  <si>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</si>
  <si>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</si>
  <si>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</si>
  <si>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</si>
  <si>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</si>
  <si>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</si>
  <si>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</si>
  <si>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</si>
  <si>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</si>
  <si>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</si>
  <si>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</si>
  <si>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</si>
  <si>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</si>
  <si>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</si>
  <si>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</si>
  <si>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</si>
  <si>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</si>
  <si>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</si>
  <si>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</si>
  <si>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</si>
  <si>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</si>
  <si>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</si>
  <si>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</si>
  <si>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</si>
  <si>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</si>
  <si>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</si>
  <si>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</si>
  <si>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</si>
  <si>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</si>
  <si>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</si>
  <si>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</si>
  <si>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</si>
  <si>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</si>
  <si>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</si>
  <si>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</si>
  <si>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</si>
  <si>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</si>
  <si>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</si>
  <si>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</si>
  <si>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</si>
  <si>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</si>
  <si>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</si>
  <si>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</si>
  <si>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</si>
  <si>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</si>
  <si>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</si>
  <si>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</si>
  <si>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</si>
  <si>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</si>
  <si>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</si>
  <si>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</si>
  <si>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</si>
  <si>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</si>
  <si>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</si>
  <si>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</si>
  <si>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</si>
  <si>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</si>
  <si>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</si>
  <si>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</si>
  <si>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</si>
  <si>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</si>
  <si>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</si>
  <si>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</si>
  <si>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</si>
  <si>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</si>
  <si>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</si>
  <si>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</si>
  <si>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</si>
  <si>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</si>
  <si>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</si>
  <si>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</si>
  <si>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</si>
  <si>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</si>
  <si>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</si>
  <si>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</si>
  <si>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</si>
  <si>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</si>
  <si>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</si>
  <si>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</si>
  <si>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</si>
  <si>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</si>
  <si>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</si>
  <si>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</si>
  <si>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</si>
  <si>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</si>
  <si>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</si>
  <si>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</si>
  <si>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</si>
  <si>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</si>
  <si>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</si>
  <si>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</si>
  <si>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</si>
  <si>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</si>
  <si>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</si>
  <si>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</si>
  <si>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</si>
  <si>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</si>
  <si>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</si>
  <si>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</si>
  <si>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</si>
  <si>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</si>
  <si>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</si>
  <si>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</si>
  <si>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</si>
  <si>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</si>
  <si>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</si>
  <si>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</si>
  <si>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</si>
  <si>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</si>
  <si>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</si>
  <si>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</si>
  <si>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</si>
  <si>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</si>
  <si>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</si>
  <si>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</si>
  <si>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</si>
  <si>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</si>
  <si>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</si>
  <si>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</si>
  <si>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</si>
  <si>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</si>
  <si>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</si>
  <si>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</si>
  <si>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</si>
  <si>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</si>
  <si>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</si>
  <si>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</si>
  <si>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</si>
  <si>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</si>
  <si>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</si>
  <si>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</si>
  <si>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</si>
  <si>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</si>
  <si>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</si>
  <si>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</si>
  <si>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</si>
  <si>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</si>
  <si>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</si>
  <si>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</si>
  <si>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</si>
  <si>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</si>
  <si>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</si>
  <si>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</si>
  <si>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</si>
  <si>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</si>
  <si>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</si>
  <si>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</si>
  <si>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</si>
  <si>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</si>
  <si>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</si>
  <si>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</si>
  <si>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</si>
  <si>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</si>
  <si>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</si>
  <si>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</si>
  <si>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</si>
  <si>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</si>
  <si>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</si>
  <si>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</si>
  <si>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</si>
  <si>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</si>
  <si>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</si>
  <si>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</si>
  <si>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</si>
  <si>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</si>
  <si>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</si>
  <si>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</si>
  <si>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</si>
  <si>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</si>
  <si>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</si>
  <si>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</si>
  <si>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</si>
  <si>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</si>
  <si>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</si>
  <si>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</si>
  <si>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</si>
  <si>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</si>
  <si>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</si>
  <si>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</si>
  <si>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</si>
  <si>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</si>
  <si>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</si>
  <si>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</si>
  <si>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</si>
  <si>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</si>
  <si>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</si>
  <si>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</si>
  <si>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</si>
  <si>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</si>
  <si>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</si>
  <si>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</si>
  <si>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</si>
  <si>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</si>
  <si>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</si>
  <si>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</si>
  <si>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</si>
  <si>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</si>
  <si>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</si>
  <si>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</si>
  <si>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</si>
  <si>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</si>
  <si>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</si>
  <si>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</si>
  <si>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</si>
  <si>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</si>
  <si>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</si>
  <si>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</si>
  <si>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</si>
  <si>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</si>
  <si>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</si>
  <si>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</si>
  <si>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</si>
  <si>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</si>
  <si>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</si>
  <si>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</si>
  <si>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</si>
  <si>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</si>
  <si>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</si>
  <si>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</si>
  <si>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</si>
  <si>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</si>
  <si>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</si>
  <si>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</si>
  <si>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</si>
  <si>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</si>
  <si>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</si>
  <si>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</si>
  <si>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</si>
  <si>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</si>
  <si>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</si>
  <si>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</si>
  <si>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</si>
  <si>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</si>
  <si>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</si>
  <si>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</si>
  <si>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</si>
  <si>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</si>
  <si>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</si>
  <si>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</si>
  <si>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</si>
  <si>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</si>
  <si>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</si>
  <si>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</si>
  <si>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</si>
  <si>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</si>
  <si>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</si>
  <si>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</si>
  <si>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</si>
  <si>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</si>
  <si>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</si>
  <si>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</si>
  <si>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</si>
  <si>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</si>
  <si>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</si>
  <si>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</si>
  <si>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</si>
  <si>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</si>
  <si>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</si>
  <si>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</si>
  <si>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</si>
  <si>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</si>
  <si>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</si>
  <si>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</si>
  <si>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</si>
  <si>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</si>
  <si>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</si>
  <si>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</si>
  <si>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</si>
  <si>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</si>
  <si>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</si>
  <si>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</si>
  <si>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</si>
  <si>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</si>
  <si>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</si>
  <si>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</si>
  <si>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</si>
  <si>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</si>
  <si>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</si>
  <si>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</si>
  <si>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</si>
  <si>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</si>
  <si>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</si>
  <si>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</si>
  <si>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</si>
  <si>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</si>
  <si>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</si>
  <si>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</si>
  <si>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</si>
  <si>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</si>
  <si>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</si>
  <si>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</si>
  <si>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</si>
  <si>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</si>
  <si>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</si>
  <si>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</si>
  <si>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</si>
  <si>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</si>
  <si>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</si>
  <si>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</si>
  <si>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</si>
  <si>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</si>
  <si>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</si>
  <si>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</si>
  <si>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</si>
  <si>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</si>
  <si>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</si>
  <si>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</si>
  <si>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</si>
  <si>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</si>
  <si>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</si>
  <si>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</si>
  <si>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</si>
  <si>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</si>
  <si>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</si>
  <si>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</si>
  <si>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</si>
  <si>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</si>
  <si>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</si>
  <si>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</si>
  <si>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</si>
  <si>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</si>
  <si>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</si>
  <si>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</si>
  <si>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</si>
  <si>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</si>
  <si>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</si>
  <si>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</si>
  <si>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</si>
  <si>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</si>
  <si>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</si>
  <si>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</si>
  <si>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</si>
  <si>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</si>
  <si>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</si>
  <si>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</si>
  <si>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</si>
  <si>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</si>
  <si>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</si>
  <si>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</si>
  <si>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</si>
  <si>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</si>
  <si>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</si>
  <si>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</si>
  <si>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</si>
  <si>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</si>
  <si>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</si>
  <si>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</si>
  <si>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</si>
  <si>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</si>
  <si>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</si>
  <si>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</si>
  <si>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</si>
  <si>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</si>
  <si>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</si>
  <si>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</si>
  <si>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</si>
  <si>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</si>
  <si>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</si>
  <si>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</si>
  <si>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</si>
  <si>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</si>
  <si>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</si>
  <si>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</si>
  <si>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</si>
  <si>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</si>
  <si>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</si>
  <si>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</si>
  <si>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</si>
  <si>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</si>
  <si>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</si>
  <si>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</si>
  <si>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</si>
  <si>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</si>
  <si>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</si>
  <si>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</si>
  <si>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</si>
  <si>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</si>
  <si>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</si>
  <si>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</si>
  <si>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</si>
  <si>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</si>
  <si>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</si>
  <si>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</si>
  <si>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</si>
  <si>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</si>
  <si>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</si>
  <si>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</si>
  <si>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</si>
  <si>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</si>
  <si>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</si>
  <si>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</si>
  <si>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</si>
  <si>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</si>
  <si>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</si>
  <si>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</si>
  <si>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</si>
  <si>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</si>
  <si>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</si>
  <si>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</si>
  <si>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</si>
  <si>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</si>
  <si>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</si>
  <si>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</si>
  <si>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</si>
  <si>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</si>
  <si>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</si>
  <si>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</si>
  <si>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</si>
  <si>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</si>
  <si>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</si>
  <si>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</si>
  <si>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</si>
  <si>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</si>
  <si>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</si>
  <si>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</si>
  <si>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</si>
  <si>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</si>
  <si>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</si>
  <si>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</si>
  <si>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</si>
  <si>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</si>
  <si>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</si>
  <si>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</si>
  <si>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</si>
  <si>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</si>
  <si>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</si>
  <si>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</si>
  <si>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</si>
  <si>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</si>
  <si>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</si>
  <si>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</si>
  <si>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</si>
  <si>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</si>
  <si>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</si>
  <si>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</si>
  <si>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</si>
  <si>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</si>
  <si>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</si>
  <si>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</si>
  <si>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</si>
  <si>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</si>
  <si>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</si>
  <si>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</si>
  <si>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</si>
  <si>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</si>
  <si>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</si>
  <si>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</si>
  <si>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</si>
  <si>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</si>
  <si>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</si>
  <si>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</si>
  <si>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</si>
  <si>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</si>
  <si>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</si>
  <si>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</si>
  <si>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</si>
  <si>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</si>
  <si>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</si>
  <si>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</si>
  <si>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</si>
  <si>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</si>
  <si>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</si>
  <si>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</si>
  <si>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</si>
  <si>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</si>
  <si>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</si>
  <si>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</si>
  <si>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</si>
  <si>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</si>
  <si>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</si>
  <si>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</si>
  <si>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</si>
  <si>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</si>
  <si>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</si>
  <si>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</si>
  <si>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</si>
  <si>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</si>
  <si>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</si>
  <si>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</si>
  <si>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</si>
  <si>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</si>
  <si>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</si>
  <si>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</si>
  <si>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</si>
  <si>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</si>
  <si>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</si>
  <si>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</si>
  <si>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</si>
  <si>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</si>
  <si>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</si>
  <si>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</si>
  <si>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</si>
  <si>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</si>
  <si>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</si>
  <si>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</si>
  <si>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</si>
  <si>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</si>
  <si>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</si>
  <si>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</si>
  <si>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</si>
  <si>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</si>
  <si>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</si>
  <si>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</si>
  <si>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</si>
  <si>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</si>
  <si>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</si>
  <si>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</si>
  <si>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</si>
  <si>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</si>
  <si>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</si>
  <si>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</si>
  <si>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</si>
  <si>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</si>
  <si>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</si>
  <si>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</si>
  <si>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</si>
  <si>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</si>
  <si>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</si>
  <si>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</si>
  <si>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</si>
  <si>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</si>
  <si>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</si>
  <si>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</si>
  <si>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</si>
  <si>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</si>
  <si>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</si>
  <si>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</si>
  <si>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</si>
  <si>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</si>
  <si>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</si>
  <si>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</si>
  <si>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</si>
  <si>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</si>
  <si>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</si>
  <si>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</si>
  <si>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</si>
  <si>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</si>
  <si>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</si>
  <si>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</si>
  <si>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</si>
  <si>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</si>
  <si>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</si>
  <si>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</si>
  <si>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</si>
  <si>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</si>
  <si>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</si>
  <si>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</si>
  <si>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</si>
  <si>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</si>
  <si>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</si>
  <si>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</si>
  <si>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</si>
  <si>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</si>
  <si>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</si>
  <si>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</si>
  <si>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</si>
  <si>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</si>
  <si>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</si>
  <si>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</si>
  <si>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</si>
  <si>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</si>
  <si>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</si>
  <si>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</si>
  <si>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</si>
  <si>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</si>
  <si>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</si>
  <si>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</si>
  <si>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</si>
  <si>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</si>
  <si>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</si>
  <si>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</si>
  <si>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</si>
  <si>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</si>
  <si>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</si>
  <si>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</si>
  <si>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</si>
  <si>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</si>
  <si>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</si>
  <si>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</si>
  <si>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</si>
  <si>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</si>
  <si>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</si>
  <si>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</si>
  <si>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</si>
  <si>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</si>
  <si>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</si>
  <si>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</si>
  <si>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</si>
  <si>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</si>
  <si>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</si>
  <si>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</si>
  <si>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</si>
  <si>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</si>
  <si>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</si>
  <si>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</si>
  <si>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</si>
  <si>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</si>
  <si>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</si>
  <si>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</si>
  <si>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</si>
  <si>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</si>
  <si>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</si>
  <si>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</si>
  <si>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</si>
  <si>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</si>
  <si>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</si>
  <si>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</si>
  <si>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</si>
  <si>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</si>
  <si>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</si>
  <si>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</si>
  <si>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</si>
  <si>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</si>
  <si>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</si>
  <si>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</si>
  <si>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</si>
  <si>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</si>
  <si>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</si>
  <si>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</si>
  <si>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</si>
  <si>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</si>
  <si>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</si>
  <si>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</si>
  <si>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</si>
  <si>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</si>
  <si>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</si>
  <si>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</si>
  <si>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</si>
  <si>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</si>
  <si>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</si>
  <si>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</si>
  <si>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</si>
  <si>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</si>
  <si>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</si>
  <si>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</si>
  <si>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</si>
  <si>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</si>
  <si>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</si>
  <si>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</si>
  <si>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</si>
  <si>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</si>
  <si>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</si>
  <si>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</si>
  <si>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</si>
  <si>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</si>
  <si>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</si>
  <si>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</si>
  <si>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</si>
  <si>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</si>
  <si>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</si>
  <si>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</si>
  <si>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</si>
  <si>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</si>
  <si>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</si>
  <si>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</si>
  <si>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</si>
  <si>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</si>
  <si>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</si>
  <si>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</si>
  <si>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</si>
  <si>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</si>
  <si>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</si>
  <si>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</si>
  <si>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</si>
  <si>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</si>
  <si>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</si>
  <si>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</si>
  <si>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</si>
  <si>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</si>
  <si>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</si>
  <si>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</si>
  <si>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</si>
  <si>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</si>
  <si>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</si>
  <si>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</si>
  <si>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</si>
  <si>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</si>
  <si>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</si>
  <si>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</si>
  <si>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</si>
  <si>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</si>
  <si>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</si>
  <si>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</si>
  <si>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</si>
  <si>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</si>
  <si>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</si>
  <si>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</si>
  <si>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</si>
  <si>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</si>
  <si>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</si>
  <si>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</si>
  <si>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</si>
  <si>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</si>
  <si>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</si>
  <si>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</si>
  <si>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</si>
  <si>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</si>
  <si>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</si>
  <si>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</si>
  <si>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</si>
  <si>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</si>
  <si>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</si>
  <si>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</si>
  <si>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</si>
  <si>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</si>
  <si>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</si>
  <si>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</si>
  <si>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</si>
  <si>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</si>
  <si>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</si>
  <si>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</si>
  <si>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</si>
  <si>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</si>
  <si>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</si>
  <si>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</si>
  <si>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</si>
  <si>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</si>
  <si>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</si>
  <si>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</si>
  <si>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</si>
  <si>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</si>
  <si>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</si>
  <si>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</si>
  <si>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</si>
  <si>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</si>
  <si>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</si>
  <si>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</si>
  <si>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</si>
  <si>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</si>
  <si>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</si>
  <si>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</si>
  <si>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</si>
  <si>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</si>
  <si>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</si>
  <si>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</si>
  <si>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</si>
  <si>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</si>
  <si>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</si>
  <si>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</si>
  <si>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</si>
  <si>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</si>
  <si>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</si>
  <si>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</si>
  <si>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</si>
  <si>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</si>
  <si>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</si>
  <si>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</si>
  <si>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</si>
  <si>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</si>
  <si>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</si>
  <si>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</si>
  <si>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</si>
  <si>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</si>
  <si>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</si>
  <si>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</si>
  <si>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</si>
  <si>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</si>
  <si>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</si>
  <si>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</si>
  <si>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</si>
  <si>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</si>
  <si>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</si>
  <si>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</si>
  <si>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</si>
  <si>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</si>
  <si>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</si>
  <si>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</si>
  <si>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</si>
  <si>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</si>
  <si>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</si>
  <si>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</si>
  <si>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</si>
  <si>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</si>
  <si>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</si>
  <si>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</si>
  <si>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</si>
  <si>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</si>
  <si>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</si>
  <si>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</si>
  <si>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</si>
  <si>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</si>
  <si>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</si>
  <si>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</si>
  <si>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</si>
  <si>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</si>
  <si>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</si>
  <si>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</si>
  <si>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</si>
  <si>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</si>
  <si>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</si>
  <si>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</si>
  <si>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</si>
  <si>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</si>
  <si>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</si>
  <si>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</si>
  <si>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</si>
  <si>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</si>
  <si>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</si>
  <si>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</si>
  <si>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</si>
  <si>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</si>
  <si>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</si>
  <si>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</si>
  <si>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</si>
  <si>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</si>
  <si>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</si>
  <si>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</si>
  <si>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</si>
  <si>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</si>
  <si>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</si>
  <si>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</si>
  <si>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</si>
  <si>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</si>
  <si>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</si>
  <si>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</si>
  <si>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</si>
  <si>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</si>
  <si>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</si>
  <si>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</si>
  <si>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</si>
  <si>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</si>
  <si>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</si>
  <si>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</si>
  <si>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</si>
  <si>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</si>
  <si>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</si>
  <si>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</si>
  <si>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</si>
  <si>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</si>
  <si>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</si>
  <si>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</si>
  <si>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</si>
  <si>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</si>
  <si>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</si>
  <si>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</si>
  <si>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</si>
  <si>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</si>
  <si>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</si>
  <si>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</si>
  <si>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</si>
  <si>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</si>
  <si>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</si>
  <si>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</si>
  <si>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</si>
  <si>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</si>
  <si>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</si>
  <si>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</si>
  <si>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</si>
  <si>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</si>
  <si>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</si>
  <si>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</si>
  <si>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</si>
  <si>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</si>
  <si>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</si>
  <si>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</si>
  <si>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</si>
  <si>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</si>
  <si>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</si>
  <si>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</si>
  <si>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</si>
  <si>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</si>
  <si>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</si>
  <si>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</si>
  <si>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</si>
  <si>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</si>
  <si>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</si>
  <si>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</si>
  <si>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</si>
  <si>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</si>
  <si>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</si>
  <si>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</si>
  <si>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</si>
  <si>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</si>
  <si>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</si>
  <si>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</si>
  <si>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</si>
  <si>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</si>
  <si>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</si>
  <si>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</si>
  <si>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</si>
  <si>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</si>
  <si>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</si>
  <si>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</si>
  <si>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</si>
  <si>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</si>
  <si>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</si>
  <si>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</si>
  <si>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</si>
  <si>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</si>
  <si>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</si>
  <si>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</si>
  <si>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</si>
  <si>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</si>
  <si>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</si>
  <si>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</si>
  <si>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</si>
  <si>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</si>
  <si>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</si>
  <si>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</si>
  <si>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</si>
  <si>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</si>
  <si>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</si>
  <si>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</si>
  <si>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</si>
  <si>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</si>
  <si>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</si>
  <si>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</si>
  <si>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</si>
  <si>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</si>
  <si>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</si>
  <si>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</si>
  <si>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</si>
  <si>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</si>
  <si>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</si>
  <si>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</si>
  <si>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</si>
  <si>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</si>
  <si>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</si>
  <si>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</si>
  <si>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</si>
  <si>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</si>
  <si>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</si>
  <si>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</si>
  <si>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</si>
  <si>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</si>
  <si>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</si>
  <si>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</si>
  <si>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</si>
  <si>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</si>
  <si>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</si>
  <si>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</si>
  <si>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</si>
  <si>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</si>
  <si>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</si>
  <si>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</si>
  <si>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</si>
  <si>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</si>
  <si>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</si>
  <si>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</si>
  <si>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</si>
  <si>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</si>
  <si>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</si>
  <si>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</si>
  <si>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</si>
  <si>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</si>
  <si>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</si>
  <si>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</si>
  <si>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</si>
  <si>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</si>
  <si>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</si>
  <si>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</si>
  <si>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</si>
  <si>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</si>
  <si>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</si>
  <si>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</si>
  <si>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</si>
  <si>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</si>
  <si>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</si>
  <si>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</si>
  <si>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</si>
  <si>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</si>
  <si>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</si>
  <si>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</si>
  <si>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</si>
  <si>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</si>
  <si>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</si>
  <si>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</si>
  <si>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</si>
  <si>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</si>
  <si>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</si>
  <si>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</si>
  <si>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</si>
  <si>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</si>
  <si>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</si>
  <si>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</si>
  <si>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</si>
  <si>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</si>
  <si>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</si>
  <si>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</si>
  <si>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</si>
  <si>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</si>
  <si>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</si>
  <si>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</si>
  <si>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</si>
  <si>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</si>
  <si>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</si>
  <si>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</si>
  <si>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</si>
  <si>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</si>
  <si>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</si>
  <si>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</si>
  <si>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</si>
  <si>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</si>
  <si>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</si>
  <si>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</si>
  <si>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</si>
  <si>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</si>
  <si>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</si>
  <si>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</si>
  <si>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</si>
  <si>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</si>
  <si>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</si>
  <si>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</si>
  <si>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</si>
  <si>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</si>
  <si>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</si>
  <si>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</si>
  <si>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</si>
  <si>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</si>
  <si>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</si>
  <si>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</si>
  <si>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</si>
  <si>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</si>
  <si>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</si>
  <si>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</si>
  <si>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</si>
  <si>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</si>
  <si>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</si>
  <si>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</si>
  <si>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</si>
  <si>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</si>
  <si>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</si>
  <si>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</si>
  <si>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</si>
  <si>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</si>
  <si>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</si>
  <si>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</si>
  <si>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</si>
  <si>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</si>
  <si>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</si>
  <si>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</si>
  <si>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</si>
  <si>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</si>
  <si>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</si>
  <si>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</si>
  <si>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</si>
  <si>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</si>
  <si>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</si>
  <si>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</si>
  <si>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</si>
  <si>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</si>
  <si>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</si>
  <si>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</si>
  <si>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</si>
  <si>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</si>
  <si>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</si>
  <si>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</si>
  <si>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</si>
  <si>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</si>
  <si>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</si>
  <si>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</si>
  <si>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</si>
  <si>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</si>
  <si>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</si>
  <si>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</si>
  <si>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</si>
  <si>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</si>
  <si>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</si>
  <si>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</si>
  <si>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</si>
  <si>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</si>
  <si>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</si>
  <si>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</si>
  <si>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</si>
  <si>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</si>
  <si>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</si>
  <si>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</si>
  <si>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</si>
  <si>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</si>
  <si>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</si>
  <si>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</si>
  <si>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</si>
  <si>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</si>
  <si>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</si>
  <si>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</si>
  <si>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</si>
  <si>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</si>
  <si>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</si>
  <si>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</si>
  <si>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</si>
  <si>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</si>
  <si>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</si>
  <si>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</si>
  <si>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</si>
  <si>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</si>
  <si>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</si>
  <si>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</si>
  <si>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</si>
  <si>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</si>
  <si>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</si>
  <si>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</si>
  <si>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</si>
  <si>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</si>
  <si>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</si>
  <si>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</si>
  <si>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</si>
  <si>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</si>
  <si>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</si>
  <si>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</si>
  <si>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</si>
  <si>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</si>
  <si>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</si>
  <si>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</si>
  <si>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</si>
  <si>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</si>
  <si>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</si>
  <si>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</si>
  <si>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</si>
  <si>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</si>
  <si>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</si>
  <si>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</si>
  <si>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</si>
  <si>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</si>
  <si>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</si>
  <si>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</si>
  <si>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</si>
  <si>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</si>
  <si>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</si>
  <si>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</si>
  <si>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</si>
  <si>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</si>
  <si>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</si>
  <si>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</si>
  <si>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</si>
  <si>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</si>
  <si>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</si>
  <si>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</si>
  <si>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</si>
  <si>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</si>
  <si>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</si>
  <si>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</si>
  <si>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</si>
  <si>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</si>
  <si>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</si>
  <si>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</si>
  <si>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</si>
  <si>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</si>
  <si>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</si>
  <si>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</si>
  <si>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</si>
  <si>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</si>
  <si>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</si>
  <si>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</si>
  <si>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</si>
  <si>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</si>
  <si>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</si>
  <si>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</si>
  <si>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</si>
  <si>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</si>
  <si>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</si>
  <si>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</si>
  <si>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</si>
  <si>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</si>
  <si>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</si>
  <si>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</si>
  <si>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</si>
  <si>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</si>
  <si>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</si>
  <si>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</si>
  <si>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</si>
  <si>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</si>
  <si>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</si>
  <si>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</si>
  <si>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</si>
  <si>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</si>
  <si>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</si>
  <si>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</si>
  <si>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</si>
  <si>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</si>
  <si>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</si>
  <si>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</si>
  <si>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</si>
  <si>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</si>
  <si>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</si>
  <si>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</si>
  <si>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</si>
  <si>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</si>
  <si>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</si>
  <si>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</si>
  <si>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</si>
  <si>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</si>
  <si>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</si>
  <si>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</si>
  <si>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</si>
  <si>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</si>
  <si>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</si>
  <si>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</si>
  <si>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</si>
  <si>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</si>
  <si>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</si>
  <si>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</si>
  <si>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</si>
  <si>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</si>
  <si>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</si>
  <si>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</si>
  <si>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</si>
  <si>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</si>
  <si>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</si>
  <si>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</si>
  <si>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</si>
  <si>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</si>
  <si>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</si>
  <si>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</si>
  <si>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</si>
  <si>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</si>
  <si>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</si>
  <si>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</si>
  <si>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</si>
  <si>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</si>
  <si>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</si>
  <si>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</si>
  <si>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</si>
  <si>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</si>
  <si>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</si>
  <si>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</si>
  <si>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</si>
  <si>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</si>
  <si>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</si>
  <si>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</si>
  <si>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</si>
  <si>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</si>
  <si>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</si>
  <si>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</si>
  <si>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</si>
  <si>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</si>
  <si>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</si>
  <si>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</si>
  <si>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</si>
  <si>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</si>
  <si>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</si>
  <si>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</si>
  <si>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</si>
  <si>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</si>
  <si>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</si>
  <si>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</si>
  <si>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</si>
  <si>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</si>
  <si>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</si>
  <si>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</si>
  <si>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</si>
  <si>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</si>
  <si>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</si>
  <si>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</si>
  <si>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</si>
  <si>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</si>
  <si>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</si>
  <si>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</si>
  <si>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</si>
  <si>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</si>
  <si>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</si>
  <si>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</si>
  <si>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</si>
  <si>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</si>
  <si>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</si>
  <si>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</si>
  <si>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</si>
  <si>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</si>
  <si>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</si>
  <si>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</si>
  <si>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</si>
  <si>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</si>
  <si>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</si>
  <si>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</si>
  <si>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</si>
  <si>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</si>
  <si>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</si>
  <si>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</si>
  <si>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</si>
  <si>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</si>
  <si>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</si>
  <si>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</si>
  <si>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</si>
  <si>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</si>
  <si>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</si>
  <si>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</si>
  <si>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</si>
  <si>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</si>
  <si>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</si>
  <si>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</si>
  <si>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</si>
  <si>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</si>
  <si>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</si>
  <si>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</si>
  <si>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</si>
  <si>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</si>
  <si>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</si>
  <si>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</si>
  <si>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</si>
  <si>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</si>
  <si>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</si>
  <si>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</si>
  <si>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</si>
  <si>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</si>
  <si>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</si>
  <si>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</si>
  <si>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</si>
  <si>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 xml:space="preserve">DISPENSADOR </t>
  </si>
  <si>
    <t>Morales Payano, Wilfredy Leandro</t>
  </si>
  <si>
    <t>GAVETA DE DEPOSITO LLENA</t>
  </si>
  <si>
    <t xml:space="preserve">2 Gavetas Fallando + 1 Vacías </t>
  </si>
  <si>
    <t>Acevedo Dominguez, Victor Leonardo</t>
  </si>
  <si>
    <t>335828526</t>
  </si>
  <si>
    <t>335828521</t>
  </si>
  <si>
    <t>335828641</t>
  </si>
  <si>
    <t>335828618</t>
  </si>
  <si>
    <t>335828599</t>
  </si>
  <si>
    <t>335828555</t>
  </si>
  <si>
    <t>335828553</t>
  </si>
  <si>
    <t>335828551</t>
  </si>
  <si>
    <t>335828550</t>
  </si>
  <si>
    <t>335828541</t>
  </si>
  <si>
    <t>335829273</t>
  </si>
  <si>
    <t>335829232</t>
  </si>
  <si>
    <t>335829228</t>
  </si>
  <si>
    <t>335829221</t>
  </si>
  <si>
    <t>335828821</t>
  </si>
  <si>
    <t>Abastecido</t>
  </si>
  <si>
    <t>335829677</t>
  </si>
  <si>
    <t>335829672</t>
  </si>
  <si>
    <t>335829662</t>
  </si>
  <si>
    <t>335829628</t>
  </si>
  <si>
    <t>335829624</t>
  </si>
  <si>
    <t>335829570</t>
  </si>
  <si>
    <t>335829547</t>
  </si>
  <si>
    <t>335829539</t>
  </si>
  <si>
    <t>335829535</t>
  </si>
  <si>
    <t>335829532</t>
  </si>
  <si>
    <t>335829508</t>
  </si>
  <si>
    <t>335829800</t>
  </si>
  <si>
    <t>335829782</t>
  </si>
  <si>
    <t>335829775</t>
  </si>
  <si>
    <t>335829769</t>
  </si>
  <si>
    <t>335829758</t>
  </si>
  <si>
    <t>335829756</t>
  </si>
  <si>
    <t>335829753</t>
  </si>
  <si>
    <t>335829681</t>
  </si>
  <si>
    <t>GAVETA DE DEPÓSITOS LLENA</t>
  </si>
  <si>
    <t>335830141</t>
  </si>
  <si>
    <t>335830140</t>
  </si>
  <si>
    <t>335830126</t>
  </si>
  <si>
    <t>335830043</t>
  </si>
  <si>
    <t>335830031</t>
  </si>
  <si>
    <t>335830021</t>
  </si>
  <si>
    <t>335830013</t>
  </si>
  <si>
    <t>335830010</t>
  </si>
  <si>
    <t>335830007</t>
  </si>
  <si>
    <t>335829999</t>
  </si>
  <si>
    <t>335829888</t>
  </si>
  <si>
    <t>335829868</t>
  </si>
  <si>
    <t>335830194</t>
  </si>
  <si>
    <t>335830193</t>
  </si>
  <si>
    <t>335830192</t>
  </si>
  <si>
    <t>335830190</t>
  </si>
  <si>
    <t>335830189</t>
  </si>
  <si>
    <t>335830188</t>
  </si>
  <si>
    <t>335830187</t>
  </si>
  <si>
    <t>ATM Dirección de Jubilaciones y Pensione</t>
  </si>
  <si>
    <t>335830230</t>
  </si>
  <si>
    <t>335830226</t>
  </si>
  <si>
    <t>335830225</t>
  </si>
  <si>
    <t>335830223</t>
  </si>
  <si>
    <t>335830222</t>
  </si>
  <si>
    <t>335830221</t>
  </si>
  <si>
    <t>335830220</t>
  </si>
  <si>
    <t>335830218</t>
  </si>
  <si>
    <t>335830217</t>
  </si>
  <si>
    <t>FALLA NO COFIRMADA</t>
  </si>
  <si>
    <t>INHBIDO</t>
  </si>
  <si>
    <t>GAVETAS VACIAS + GAVETAS FALLAND</t>
  </si>
  <si>
    <t>23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</si>
</sst>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1"/>
      <tableStyleElement type="headerRow" dxfId="690"/>
      <tableStyleElement type="totalRow" dxfId="689"/>
      <tableStyleElement type="firstColumn" dxfId="688"/>
      <tableStyleElement type="lastColumn" dxfId="687"/>
      <tableStyleElement type="firstRowStripe" dxfId="686"/>
      <tableStyleElement type="firstColumnStripe" dxfId="6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2"/>
  <sheetViews>
    <sheetView tabSelected="1" zoomScale="80" zoomScaleNormal="80" workbookViewId="0">
      <pane ySplit="4" topLeftCell="A5" activePane="bottomLeft" state="frozen"/>
      <selection pane="bottomLeft" activeCell="E15" sqref="E1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.140625" style="48" customWidth="1"/>
    <col min="7" max="7" width="58" style="48" customWidth="1"/>
    <col min="8" max="11" width="7" style="48" customWidth="1"/>
    <col min="12" max="12" width="50.2851562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13" customWidth="1"/>
    <col min="17" max="17" width="49.85546875" style="80" bestFit="1" customWidth="1"/>
    <col min="18" max="16384" width="17.855468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2584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20" t="str">
        <f>VLOOKUP(E5,'LISTADO ATM'!$A$2:$C$901,3,0)</f>
        <v>NORTE</v>
      </c>
      <c r="B5" s="111">
        <v>335826981</v>
      </c>
      <c r="C5" s="128">
        <v>44273.864583333336</v>
      </c>
      <c r="D5" s="120" t="s">
        <v>2190</v>
      </c>
      <c r="E5" s="110">
        <v>196</v>
      </c>
      <c r="F5" s="120" t="str">
        <f>VLOOKUP(E5,VIP!$A$2:$O12046,2,0)</f>
        <v>DRBR196</v>
      </c>
      <c r="G5" s="120" t="str">
        <f>VLOOKUP(E5,'LISTADO ATM'!$A$2:$B$900,2,0)</f>
        <v xml:space="preserve">ATM Estación Texaco Cangrejo Farmacia (Sosúa) </v>
      </c>
      <c r="H5" s="120" t="str">
        <f>VLOOKUP(E5,VIP!$A$2:$O16967,7,FALSE)</f>
        <v>Si</v>
      </c>
      <c r="I5" s="120" t="str">
        <f>VLOOKUP(E5,VIP!$A$2:$O8932,8,FALSE)</f>
        <v>Si</v>
      </c>
      <c r="J5" s="120" t="str">
        <f>VLOOKUP(E5,VIP!$A$2:$O8882,8,FALSE)</f>
        <v>Si</v>
      </c>
      <c r="K5" s="120" t="str">
        <f>VLOOKUP(E5,VIP!$A$2:$O12456,6,0)</f>
        <v>NO</v>
      </c>
      <c r="L5" s="121" t="s">
        <v>2254</v>
      </c>
      <c r="M5" s="119" t="s">
        <v>2466</v>
      </c>
      <c r="N5" s="119" t="s">
        <v>2473</v>
      </c>
      <c r="O5" s="120" t="s">
        <v>2500</v>
      </c>
      <c r="P5" s="118"/>
      <c r="Q5" s="122" t="s">
        <v>2254</v>
      </c>
    </row>
    <row r="6" spans="1:18" s="95" customFormat="1" ht="18" x14ac:dyDescent="0.25">
      <c r="A6" s="120" t="str">
        <f>VLOOKUP(E6,'LISTADO ATM'!$A$2:$C$901,3,0)</f>
        <v>DISTRITO NACIONAL</v>
      </c>
      <c r="B6" s="111">
        <v>335827356</v>
      </c>
      <c r="C6" s="128">
        <v>44274.439930555556</v>
      </c>
      <c r="D6" s="120" t="s">
        <v>2189</v>
      </c>
      <c r="E6" s="110">
        <v>640</v>
      </c>
      <c r="F6" s="120" t="str">
        <f>VLOOKUP(E6,VIP!$A$2:$O12049,2,0)</f>
        <v>DRBR640</v>
      </c>
      <c r="G6" s="120" t="str">
        <f>VLOOKUP(E6,'LISTADO ATM'!$A$2:$B$900,2,0)</f>
        <v xml:space="preserve">ATM Ministerio Obras Públicas </v>
      </c>
      <c r="H6" s="120" t="str">
        <f>VLOOKUP(E6,VIP!$A$2:$O16970,7,FALSE)</f>
        <v>Si</v>
      </c>
      <c r="I6" s="120" t="str">
        <f>VLOOKUP(E6,VIP!$A$2:$O8935,8,FALSE)</f>
        <v>Si</v>
      </c>
      <c r="J6" s="120" t="str">
        <f>VLOOKUP(E6,VIP!$A$2:$O8885,8,FALSE)</f>
        <v>Si</v>
      </c>
      <c r="K6" s="120" t="str">
        <f>VLOOKUP(E6,VIP!$A$2:$O12459,6,0)</f>
        <v>NO</v>
      </c>
      <c r="L6" s="121" t="s">
        <v>2228</v>
      </c>
      <c r="M6" s="119" t="s">
        <v>2466</v>
      </c>
      <c r="N6" s="119" t="s">
        <v>2495</v>
      </c>
      <c r="O6" s="120" t="s">
        <v>2475</v>
      </c>
      <c r="P6" s="118"/>
      <c r="Q6" s="122" t="s">
        <v>2228</v>
      </c>
    </row>
    <row r="7" spans="1:18" s="95" customFormat="1" ht="18" x14ac:dyDescent="0.25">
      <c r="A7" s="120" t="str">
        <f>VLOOKUP(E7,'LISTADO ATM'!$A$2:$C$901,3,0)</f>
        <v>DISTRITO NACIONAL</v>
      </c>
      <c r="B7" s="111">
        <v>335827361</v>
      </c>
      <c r="C7" s="128">
        <v>44274.441446759258</v>
      </c>
      <c r="D7" s="120" t="s">
        <v>2189</v>
      </c>
      <c r="E7" s="110">
        <v>573</v>
      </c>
      <c r="F7" s="120" t="str">
        <f>VLOOKUP(E7,VIP!$A$2:$O12048,2,0)</f>
        <v>DRBR038</v>
      </c>
      <c r="G7" s="120" t="str">
        <f>VLOOKUP(E7,'LISTADO ATM'!$A$2:$B$900,2,0)</f>
        <v xml:space="preserve">ATM IDSS </v>
      </c>
      <c r="H7" s="120" t="str">
        <f>VLOOKUP(E7,VIP!$A$2:$O16969,7,FALSE)</f>
        <v>Si</v>
      </c>
      <c r="I7" s="120" t="str">
        <f>VLOOKUP(E7,VIP!$A$2:$O8934,8,FALSE)</f>
        <v>Si</v>
      </c>
      <c r="J7" s="120" t="str">
        <f>VLOOKUP(E7,VIP!$A$2:$O8884,8,FALSE)</f>
        <v>Si</v>
      </c>
      <c r="K7" s="120" t="str">
        <f>VLOOKUP(E7,VIP!$A$2:$O12458,6,0)</f>
        <v>NO</v>
      </c>
      <c r="L7" s="121" t="s">
        <v>2228</v>
      </c>
      <c r="M7" s="119" t="s">
        <v>2466</v>
      </c>
      <c r="N7" s="119" t="s">
        <v>2495</v>
      </c>
      <c r="O7" s="120" t="s">
        <v>2475</v>
      </c>
      <c r="P7" s="118"/>
      <c r="Q7" s="122" t="s">
        <v>2228</v>
      </c>
    </row>
    <row r="8" spans="1:18" s="95" customFormat="1" ht="18" x14ac:dyDescent="0.25">
      <c r="A8" s="120" t="str">
        <f>VLOOKUP(E8,'LISTADO ATM'!$A$2:$C$901,3,0)</f>
        <v>DISTRITO NACIONAL</v>
      </c>
      <c r="B8" s="111">
        <v>335827800</v>
      </c>
      <c r="C8" s="128">
        <v>44274.614340277774</v>
      </c>
      <c r="D8" s="120" t="s">
        <v>2189</v>
      </c>
      <c r="E8" s="110">
        <v>943</v>
      </c>
      <c r="F8" s="120" t="str">
        <f>VLOOKUP(E8,VIP!$A$2:$O12060,2,0)</f>
        <v>DRBR16K</v>
      </c>
      <c r="G8" s="120" t="str">
        <f>VLOOKUP(E8,'LISTADO ATM'!$A$2:$B$900,2,0)</f>
        <v xml:space="preserve">ATM Oficina Tránsito Terreste </v>
      </c>
      <c r="H8" s="120" t="str">
        <f>VLOOKUP(E8,VIP!$A$2:$O16981,7,FALSE)</f>
        <v>Si</v>
      </c>
      <c r="I8" s="120" t="str">
        <f>VLOOKUP(E8,VIP!$A$2:$O8946,8,FALSE)</f>
        <v>Si</v>
      </c>
      <c r="J8" s="120" t="str">
        <f>VLOOKUP(E8,VIP!$A$2:$O8896,8,FALSE)</f>
        <v>Si</v>
      </c>
      <c r="K8" s="120" t="str">
        <f>VLOOKUP(E8,VIP!$A$2:$O12470,6,0)</f>
        <v>NO</v>
      </c>
      <c r="L8" s="121" t="s">
        <v>2228</v>
      </c>
      <c r="M8" s="119" t="s">
        <v>2466</v>
      </c>
      <c r="N8" s="119" t="s">
        <v>2495</v>
      </c>
      <c r="O8" s="120" t="s">
        <v>2475</v>
      </c>
      <c r="P8" s="118"/>
      <c r="Q8" s="122" t="s">
        <v>2228</v>
      </c>
    </row>
    <row r="9" spans="1:18" s="95" customFormat="1" ht="18" x14ac:dyDescent="0.25">
      <c r="A9" s="120" t="str">
        <f>VLOOKUP(E9,'LISTADO ATM'!$A$2:$C$901,3,0)</f>
        <v>DISTRITO NACIONAL</v>
      </c>
      <c r="B9" s="111">
        <v>335827808</v>
      </c>
      <c r="C9" s="128">
        <v>44274.616666666669</v>
      </c>
      <c r="D9" s="120" t="s">
        <v>2469</v>
      </c>
      <c r="E9" s="110">
        <v>686</v>
      </c>
      <c r="F9" s="120" t="str">
        <f>VLOOKUP(E9,VIP!$A$2:$O12018,2,0)</f>
        <v>DRBR686</v>
      </c>
      <c r="G9" s="120" t="str">
        <f>VLOOKUP(E9,'LISTADO ATM'!$A$2:$B$900,2,0)</f>
        <v>ATM Autoservicio Oficina Máximo Gómez</v>
      </c>
      <c r="H9" s="120" t="str">
        <f>VLOOKUP(E9,VIP!$A$2:$O16939,7,FALSE)</f>
        <v>Si</v>
      </c>
      <c r="I9" s="120" t="str">
        <f>VLOOKUP(E9,VIP!$A$2:$O8904,8,FALSE)</f>
        <v>Si</v>
      </c>
      <c r="J9" s="120" t="str">
        <f>VLOOKUP(E9,VIP!$A$2:$O8854,8,FALSE)</f>
        <v>Si</v>
      </c>
      <c r="K9" s="120" t="str">
        <f>VLOOKUP(E9,VIP!$A$2:$O12428,6,0)</f>
        <v>NO</v>
      </c>
      <c r="L9" s="121" t="s">
        <v>2228</v>
      </c>
      <c r="M9" s="119" t="s">
        <v>2466</v>
      </c>
      <c r="N9" s="119" t="s">
        <v>2473</v>
      </c>
      <c r="O9" s="120" t="s">
        <v>2475</v>
      </c>
      <c r="P9" s="118"/>
      <c r="Q9" s="122" t="s">
        <v>2228</v>
      </c>
    </row>
    <row r="10" spans="1:18" s="95" customFormat="1" ht="18" x14ac:dyDescent="0.25">
      <c r="A10" s="120" t="str">
        <f>VLOOKUP(E10,'LISTADO ATM'!$A$2:$C$901,3,0)</f>
        <v>DISTRITO NACIONAL</v>
      </c>
      <c r="B10" s="111">
        <v>335828080</v>
      </c>
      <c r="C10" s="128">
        <v>44274.740069444444</v>
      </c>
      <c r="D10" s="120" t="s">
        <v>2469</v>
      </c>
      <c r="E10" s="110">
        <v>527</v>
      </c>
      <c r="F10" s="120" t="str">
        <f>VLOOKUP(E10,VIP!$A$2:$O12010,2,0)</f>
        <v>DRBR527</v>
      </c>
      <c r="G10" s="120" t="str">
        <f>VLOOKUP(E10,'LISTADO ATM'!$A$2:$B$900,2,0)</f>
        <v>ATM Oficina Zona Oriental II</v>
      </c>
      <c r="H10" s="120" t="str">
        <f>VLOOKUP(E10,VIP!$A$2:$O16931,7,FALSE)</f>
        <v>Si</v>
      </c>
      <c r="I10" s="120" t="str">
        <f>VLOOKUP(E10,VIP!$A$2:$O8896,8,FALSE)</f>
        <v>Si</v>
      </c>
      <c r="J10" s="120" t="str">
        <f>VLOOKUP(E10,VIP!$A$2:$O8846,8,FALSE)</f>
        <v>Si</v>
      </c>
      <c r="K10" s="120" t="str">
        <f>VLOOKUP(E10,VIP!$A$2:$O12420,6,0)</f>
        <v>SI</v>
      </c>
      <c r="L10" s="121" t="s">
        <v>2501</v>
      </c>
      <c r="M10" s="119" t="s">
        <v>2466</v>
      </c>
      <c r="N10" s="119" t="s">
        <v>2473</v>
      </c>
      <c r="O10" s="120" t="s">
        <v>2474</v>
      </c>
      <c r="P10" s="118"/>
      <c r="Q10" s="122" t="s">
        <v>2501</v>
      </c>
    </row>
    <row r="11" spans="1:18" s="95" customFormat="1" ht="18" x14ac:dyDescent="0.25">
      <c r="A11" s="120" t="str">
        <f>VLOOKUP(E11,'LISTADO ATM'!$A$2:$C$901,3,0)</f>
        <v>DISTRITO NACIONAL</v>
      </c>
      <c r="B11" s="111">
        <v>335828252</v>
      </c>
      <c r="C11" s="128">
        <v>44275.448460648149</v>
      </c>
      <c r="D11" s="120" t="s">
        <v>2469</v>
      </c>
      <c r="E11" s="110">
        <v>600</v>
      </c>
      <c r="F11" s="120" t="str">
        <f>VLOOKUP(E11,VIP!$A$2:$O12012,2,0)</f>
        <v>DRBR600</v>
      </c>
      <c r="G11" s="120" t="str">
        <f>VLOOKUP(E11,'LISTADO ATM'!$A$2:$B$900,2,0)</f>
        <v>ATM S/M Bravo Hipica</v>
      </c>
      <c r="H11" s="120" t="str">
        <f>VLOOKUP(E11,VIP!$A$2:$O16933,7,FALSE)</f>
        <v>N/A</v>
      </c>
      <c r="I11" s="120" t="str">
        <f>VLOOKUP(E11,VIP!$A$2:$O8898,8,FALSE)</f>
        <v>N/A</v>
      </c>
      <c r="J11" s="120" t="str">
        <f>VLOOKUP(E11,VIP!$A$2:$O8848,8,FALSE)</f>
        <v>N/A</v>
      </c>
      <c r="K11" s="120" t="str">
        <f>VLOOKUP(E11,VIP!$A$2:$O12422,6,0)</f>
        <v>N/A</v>
      </c>
      <c r="L11" s="121" t="s">
        <v>2459</v>
      </c>
      <c r="M11" s="119" t="s">
        <v>2466</v>
      </c>
      <c r="N11" s="119" t="s">
        <v>2473</v>
      </c>
      <c r="O11" s="120" t="s">
        <v>2474</v>
      </c>
      <c r="P11" s="118"/>
      <c r="Q11" s="122" t="s">
        <v>2459</v>
      </c>
    </row>
    <row r="12" spans="1:18" s="95" customFormat="1" ht="18" x14ac:dyDescent="0.25">
      <c r="A12" s="120" t="str">
        <f>VLOOKUP(E12,'LISTADO ATM'!$A$2:$C$901,3,0)</f>
        <v>DISTRITO NACIONAL</v>
      </c>
      <c r="B12" s="111">
        <v>335828402</v>
      </c>
      <c r="C12" s="128">
        <v>44275.659432870372</v>
      </c>
      <c r="D12" s="120" t="s">
        <v>2469</v>
      </c>
      <c r="E12" s="110">
        <v>970</v>
      </c>
      <c r="F12" s="120" t="str">
        <f>VLOOKUP(E12,VIP!$A$2:$O12028,2,0)</f>
        <v>DRBR970</v>
      </c>
      <c r="G12" s="120" t="str">
        <f>VLOOKUP(E12,'LISTADO ATM'!$A$2:$B$900,2,0)</f>
        <v xml:space="preserve">ATM S/M Olé Haina </v>
      </c>
      <c r="H12" s="120" t="str">
        <f>VLOOKUP(E12,VIP!$A$2:$O16949,7,FALSE)</f>
        <v>Si</v>
      </c>
      <c r="I12" s="120" t="str">
        <f>VLOOKUP(E12,VIP!$A$2:$O8914,8,FALSE)</f>
        <v>Si</v>
      </c>
      <c r="J12" s="120" t="str">
        <f>VLOOKUP(E12,VIP!$A$2:$O8864,8,FALSE)</f>
        <v>Si</v>
      </c>
      <c r="K12" s="120" t="str">
        <f>VLOOKUP(E12,VIP!$A$2:$O12438,6,0)</f>
        <v>NO</v>
      </c>
      <c r="L12" s="121" t="s">
        <v>2459</v>
      </c>
      <c r="M12" s="119" t="s">
        <v>2466</v>
      </c>
      <c r="N12" s="119" t="s">
        <v>2473</v>
      </c>
      <c r="O12" s="120" t="s">
        <v>2474</v>
      </c>
      <c r="P12" s="118"/>
      <c r="Q12" s="122" t="s">
        <v>2459</v>
      </c>
    </row>
    <row r="13" spans="1:18" s="95" customFormat="1" ht="18" x14ac:dyDescent="0.25">
      <c r="A13" s="120" t="str">
        <f>VLOOKUP(E13,'LISTADO ATM'!$A$2:$C$901,3,0)</f>
        <v>DISTRITO NACIONAL</v>
      </c>
      <c r="B13" s="111">
        <v>335828446</v>
      </c>
      <c r="C13" s="128">
        <v>44276.376423611109</v>
      </c>
      <c r="D13" s="120" t="s">
        <v>2189</v>
      </c>
      <c r="E13" s="110">
        <v>239</v>
      </c>
      <c r="F13" s="120" t="str">
        <f>VLOOKUP(E13,VIP!$A$2:$O12038,2,0)</f>
        <v>DRBR239</v>
      </c>
      <c r="G13" s="120" t="str">
        <f>VLOOKUP(E13,'LISTADO ATM'!$A$2:$B$900,2,0)</f>
        <v xml:space="preserve">ATM Autobanco Charles de Gaulle </v>
      </c>
      <c r="H13" s="120" t="str">
        <f>VLOOKUP(E13,VIP!$A$2:$O16959,7,FALSE)</f>
        <v>Si</v>
      </c>
      <c r="I13" s="120" t="str">
        <f>VLOOKUP(E13,VIP!$A$2:$O8924,8,FALSE)</f>
        <v>Si</v>
      </c>
      <c r="J13" s="120" t="str">
        <f>VLOOKUP(E13,VIP!$A$2:$O8874,8,FALSE)</f>
        <v>Si</v>
      </c>
      <c r="K13" s="120" t="str">
        <f>VLOOKUP(E13,VIP!$A$2:$O12448,6,0)</f>
        <v>SI</v>
      </c>
      <c r="L13" s="121" t="s">
        <v>2511</v>
      </c>
      <c r="M13" s="119" t="s">
        <v>2466</v>
      </c>
      <c r="N13" s="119" t="s">
        <v>2473</v>
      </c>
      <c r="O13" s="120" t="s">
        <v>2475</v>
      </c>
      <c r="P13" s="118"/>
      <c r="Q13" s="122" t="s">
        <v>2511</v>
      </c>
    </row>
    <row r="14" spans="1:18" s="95" customFormat="1" ht="18" x14ac:dyDescent="0.25">
      <c r="A14" s="120" t="str">
        <f>VLOOKUP(E14,'LISTADO ATM'!$A$2:$C$901,3,0)</f>
        <v>NORTE</v>
      </c>
      <c r="B14" s="111">
        <v>335828454</v>
      </c>
      <c r="C14" s="128">
        <v>44276.45045138889</v>
      </c>
      <c r="D14" s="120" t="s">
        <v>2190</v>
      </c>
      <c r="E14" s="110">
        <v>285</v>
      </c>
      <c r="F14" s="120" t="str">
        <f>VLOOKUP(E14,VIP!$A$2:$O12034,2,0)</f>
        <v>DRBR285</v>
      </c>
      <c r="G14" s="120" t="str">
        <f>VLOOKUP(E14,'LISTADO ATM'!$A$2:$B$900,2,0)</f>
        <v xml:space="preserve">ATM Oficina Camino Real (Puerto Plata) </v>
      </c>
      <c r="H14" s="120" t="str">
        <f>VLOOKUP(E14,VIP!$A$2:$O16955,7,FALSE)</f>
        <v>Si</v>
      </c>
      <c r="I14" s="120" t="str">
        <f>VLOOKUP(E14,VIP!$A$2:$O8920,8,FALSE)</f>
        <v>Si</v>
      </c>
      <c r="J14" s="120" t="str">
        <f>VLOOKUP(E14,VIP!$A$2:$O8870,8,FALSE)</f>
        <v>Si</v>
      </c>
      <c r="K14" s="120" t="str">
        <f>VLOOKUP(E14,VIP!$A$2:$O12444,6,0)</f>
        <v>NO</v>
      </c>
      <c r="L14" s="121" t="s">
        <v>2254</v>
      </c>
      <c r="M14" s="119" t="s">
        <v>2466</v>
      </c>
      <c r="N14" s="119" t="s">
        <v>2473</v>
      </c>
      <c r="O14" s="120" t="s">
        <v>2500</v>
      </c>
      <c r="P14" s="118"/>
      <c r="Q14" s="122" t="s">
        <v>2254</v>
      </c>
    </row>
    <row r="15" spans="1:18" s="95" customFormat="1" ht="18" x14ac:dyDescent="0.25">
      <c r="A15" s="120" t="str">
        <f>VLOOKUP(E15,'LISTADO ATM'!$A$2:$C$901,3,0)</f>
        <v>DISTRITO NACIONAL</v>
      </c>
      <c r="B15" s="111">
        <v>335828471</v>
      </c>
      <c r="C15" s="128">
        <v>44276.517476851855</v>
      </c>
      <c r="D15" s="120" t="s">
        <v>2469</v>
      </c>
      <c r="E15" s="110">
        <v>29</v>
      </c>
      <c r="F15" s="120" t="str">
        <f>VLOOKUP(E15,VIP!$A$2:$O12039,2,0)</f>
        <v>DRBR029</v>
      </c>
      <c r="G15" s="120" t="str">
        <f>VLOOKUP(E15,'LISTADO ATM'!$A$2:$B$900,2,0)</f>
        <v xml:space="preserve">ATM AFP </v>
      </c>
      <c r="H15" s="120" t="str">
        <f>VLOOKUP(E15,VIP!$A$2:$O16960,7,FALSE)</f>
        <v>Si</v>
      </c>
      <c r="I15" s="120" t="str">
        <f>VLOOKUP(E15,VIP!$A$2:$O8925,8,FALSE)</f>
        <v>Si</v>
      </c>
      <c r="J15" s="120" t="str">
        <f>VLOOKUP(E15,VIP!$A$2:$O8875,8,FALSE)</f>
        <v>Si</v>
      </c>
      <c r="K15" s="120" t="str">
        <f>VLOOKUP(E15,VIP!$A$2:$O12449,6,0)</f>
        <v>NO</v>
      </c>
      <c r="L15" s="121" t="s">
        <v>2428</v>
      </c>
      <c r="M15" s="119" t="s">
        <v>2466</v>
      </c>
      <c r="N15" s="119" t="s">
        <v>2473</v>
      </c>
      <c r="O15" s="120" t="s">
        <v>2474</v>
      </c>
      <c r="P15" s="118"/>
      <c r="Q15" s="122" t="s">
        <v>2428</v>
      </c>
    </row>
    <row r="16" spans="1:18" s="95" customFormat="1" ht="18" x14ac:dyDescent="0.25">
      <c r="A16" s="120" t="str">
        <f>VLOOKUP(E16,'LISTADO ATM'!$A$2:$C$901,3,0)</f>
        <v>DISTRITO NACIONAL</v>
      </c>
      <c r="B16" s="111">
        <v>335828512</v>
      </c>
      <c r="C16" s="128">
        <v>44276.899131944447</v>
      </c>
      <c r="D16" s="120" t="s">
        <v>2469</v>
      </c>
      <c r="E16" s="110">
        <v>87</v>
      </c>
      <c r="F16" s="120" t="str">
        <f>VLOOKUP(E16,VIP!$A$2:$O12046,2,0)</f>
        <v>DRBR087</v>
      </c>
      <c r="G16" s="120" t="str">
        <f>VLOOKUP(E16,'LISTADO ATM'!$A$2:$B$900,2,0)</f>
        <v xml:space="preserve">ATM Autoservicio Sarasota </v>
      </c>
      <c r="H16" s="120" t="str">
        <f>VLOOKUP(E16,VIP!$A$2:$O16967,7,FALSE)</f>
        <v>Si</v>
      </c>
      <c r="I16" s="120" t="str">
        <f>VLOOKUP(E16,VIP!$A$2:$O8932,8,FALSE)</f>
        <v>Si</v>
      </c>
      <c r="J16" s="120" t="str">
        <f>VLOOKUP(E16,VIP!$A$2:$O8882,8,FALSE)</f>
        <v>Si</v>
      </c>
      <c r="K16" s="120" t="str">
        <f>VLOOKUP(E16,VIP!$A$2:$O12456,6,0)</f>
        <v>NO</v>
      </c>
      <c r="L16" s="121" t="s">
        <v>2501</v>
      </c>
      <c r="M16" s="119" t="s">
        <v>2466</v>
      </c>
      <c r="N16" s="119" t="s">
        <v>2473</v>
      </c>
      <c r="O16" s="120" t="s">
        <v>2474</v>
      </c>
      <c r="P16" s="118"/>
      <c r="Q16" s="122" t="s">
        <v>2501</v>
      </c>
    </row>
    <row r="17" spans="1:17" s="95" customFormat="1" ht="18" x14ac:dyDescent="0.25">
      <c r="A17" s="120" t="str">
        <f>VLOOKUP(E17,'LISTADO ATM'!$A$2:$C$901,3,0)</f>
        <v>DISTRITO NACIONAL</v>
      </c>
      <c r="B17" s="111">
        <v>335828514</v>
      </c>
      <c r="C17" s="128">
        <v>44276.905636574076</v>
      </c>
      <c r="D17" s="120" t="s">
        <v>2469</v>
      </c>
      <c r="E17" s="110">
        <v>113</v>
      </c>
      <c r="F17" s="120" t="str">
        <f>VLOOKUP(E17,VIP!$A$2:$O12044,2,0)</f>
        <v>DRBR113</v>
      </c>
      <c r="G17" s="120" t="str">
        <f>VLOOKUP(E17,'LISTADO ATM'!$A$2:$B$900,2,0)</f>
        <v xml:space="preserve">ATM Autoservicio Atalaya del Mar </v>
      </c>
      <c r="H17" s="120" t="str">
        <f>VLOOKUP(E17,VIP!$A$2:$O16965,7,FALSE)</f>
        <v>Si</v>
      </c>
      <c r="I17" s="120" t="str">
        <f>VLOOKUP(E17,VIP!$A$2:$O8930,8,FALSE)</f>
        <v>No</v>
      </c>
      <c r="J17" s="120" t="str">
        <f>VLOOKUP(E17,VIP!$A$2:$O8880,8,FALSE)</f>
        <v>No</v>
      </c>
      <c r="K17" s="120" t="str">
        <f>VLOOKUP(E17,VIP!$A$2:$O12454,6,0)</f>
        <v>NO</v>
      </c>
      <c r="L17" s="121" t="s">
        <v>2501</v>
      </c>
      <c r="M17" s="119" t="s">
        <v>2466</v>
      </c>
      <c r="N17" s="119" t="s">
        <v>2473</v>
      </c>
      <c r="O17" s="120" t="s">
        <v>2474</v>
      </c>
      <c r="P17" s="118"/>
      <c r="Q17" s="122" t="s">
        <v>2501</v>
      </c>
    </row>
    <row r="18" spans="1:17" s="95" customFormat="1" ht="18" x14ac:dyDescent="0.25">
      <c r="A18" s="120" t="str">
        <f>VLOOKUP(E18,'LISTADO ATM'!$A$2:$C$901,3,0)</f>
        <v>DISTRITO NACIONAL</v>
      </c>
      <c r="B18" s="111" t="s">
        <v>2517</v>
      </c>
      <c r="C18" s="128">
        <v>44277.014166666668</v>
      </c>
      <c r="D18" s="120" t="s">
        <v>2496</v>
      </c>
      <c r="E18" s="110">
        <v>946</v>
      </c>
      <c r="F18" s="120" t="str">
        <f>VLOOKUP(E18,VIP!$A$2:$O12049,2,0)</f>
        <v>DRBR24R</v>
      </c>
      <c r="G18" s="120" t="str">
        <f>VLOOKUP(E18,'LISTADO ATM'!$A$2:$B$900,2,0)</f>
        <v xml:space="preserve">ATM Oficina Núñez de Cáceres I </v>
      </c>
      <c r="H18" s="120" t="str">
        <f>VLOOKUP(E18,VIP!$A$2:$O16970,7,FALSE)</f>
        <v>Si</v>
      </c>
      <c r="I18" s="120" t="str">
        <f>VLOOKUP(E18,VIP!$A$2:$O8935,8,FALSE)</f>
        <v>Si</v>
      </c>
      <c r="J18" s="120" t="str">
        <f>VLOOKUP(E18,VIP!$A$2:$O8885,8,FALSE)</f>
        <v>Si</v>
      </c>
      <c r="K18" s="120" t="str">
        <f>VLOOKUP(E18,VIP!$A$2:$O12459,6,0)</f>
        <v>NO</v>
      </c>
      <c r="L18" s="121" t="s">
        <v>2513</v>
      </c>
      <c r="M18" s="119" t="s">
        <v>2466</v>
      </c>
      <c r="N18" s="119" t="s">
        <v>2473</v>
      </c>
      <c r="O18" s="120" t="s">
        <v>2497</v>
      </c>
      <c r="P18" s="118"/>
      <c r="Q18" s="122" t="s">
        <v>2513</v>
      </c>
    </row>
    <row r="19" spans="1:17" s="95" customFormat="1" ht="18" x14ac:dyDescent="0.25">
      <c r="A19" s="120" t="str">
        <f>VLOOKUP(E19,'LISTADO ATM'!$A$2:$C$901,3,0)</f>
        <v>SUR</v>
      </c>
      <c r="B19" s="111" t="s">
        <v>2516</v>
      </c>
      <c r="C19" s="128">
        <v>44277.110937500001</v>
      </c>
      <c r="D19" s="120" t="s">
        <v>2469</v>
      </c>
      <c r="E19" s="110">
        <v>249</v>
      </c>
      <c r="F19" s="120" t="str">
        <f>VLOOKUP(E19,VIP!$A$2:$O12046,2,0)</f>
        <v>DRBR249</v>
      </c>
      <c r="G19" s="120" t="str">
        <f>VLOOKUP(E19,'LISTADO ATM'!$A$2:$B$900,2,0)</f>
        <v xml:space="preserve">ATM Banco Agrícola Neiba </v>
      </c>
      <c r="H19" s="120" t="str">
        <f>VLOOKUP(E19,VIP!$A$2:$O16967,7,FALSE)</f>
        <v>Si</v>
      </c>
      <c r="I19" s="120" t="str">
        <f>VLOOKUP(E19,VIP!$A$2:$O8932,8,FALSE)</f>
        <v>Si</v>
      </c>
      <c r="J19" s="120" t="str">
        <f>VLOOKUP(E19,VIP!$A$2:$O8882,8,FALSE)</f>
        <v>Si</v>
      </c>
      <c r="K19" s="120" t="str">
        <f>VLOOKUP(E19,VIP!$A$2:$O12456,6,0)</f>
        <v>NO</v>
      </c>
      <c r="L19" s="121" t="s">
        <v>2428</v>
      </c>
      <c r="M19" s="119" t="s">
        <v>2466</v>
      </c>
      <c r="N19" s="119" t="s">
        <v>2473</v>
      </c>
      <c r="O19" s="120" t="s">
        <v>2474</v>
      </c>
      <c r="P19" s="118"/>
      <c r="Q19" s="122" t="s">
        <v>2428</v>
      </c>
    </row>
    <row r="20" spans="1:17" s="95" customFormat="1" ht="18" x14ac:dyDescent="0.25">
      <c r="A20" s="120" t="str">
        <f>VLOOKUP(E20,'LISTADO ATM'!$A$2:$C$901,3,0)</f>
        <v>DISTRITO NACIONAL</v>
      </c>
      <c r="B20" s="111" t="s">
        <v>2525</v>
      </c>
      <c r="C20" s="128">
        <v>44277.306574074071</v>
      </c>
      <c r="D20" s="120" t="s">
        <v>2189</v>
      </c>
      <c r="E20" s="110">
        <v>355</v>
      </c>
      <c r="F20" s="120" t="str">
        <f>VLOOKUP(E20,VIP!$A$2:$O12061,2,0)</f>
        <v>DRBR355</v>
      </c>
      <c r="G20" s="120" t="str">
        <f>VLOOKUP(E20,'LISTADO ATM'!$A$2:$B$900,2,0)</f>
        <v xml:space="preserve">ATM UNP Metro II </v>
      </c>
      <c r="H20" s="120" t="str">
        <f>VLOOKUP(E20,VIP!$A$2:$O16982,7,FALSE)</f>
        <v>Si</v>
      </c>
      <c r="I20" s="120" t="str">
        <f>VLOOKUP(E20,VIP!$A$2:$O8947,8,FALSE)</f>
        <v>Si</v>
      </c>
      <c r="J20" s="120" t="str">
        <f>VLOOKUP(E20,VIP!$A$2:$O8897,8,FALSE)</f>
        <v>Si</v>
      </c>
      <c r="K20" s="120" t="str">
        <f>VLOOKUP(E20,VIP!$A$2:$O12471,6,0)</f>
        <v>SI</v>
      </c>
      <c r="L20" s="121" t="s">
        <v>2228</v>
      </c>
      <c r="M20" s="119" t="s">
        <v>2466</v>
      </c>
      <c r="N20" s="119" t="s">
        <v>2473</v>
      </c>
      <c r="O20" s="120" t="s">
        <v>2475</v>
      </c>
      <c r="P20" s="118"/>
      <c r="Q20" s="122" t="s">
        <v>2228</v>
      </c>
    </row>
    <row r="21" spans="1:17" s="95" customFormat="1" ht="18" x14ac:dyDescent="0.25">
      <c r="A21" s="120" t="str">
        <f>VLOOKUP(E21,'LISTADO ATM'!$A$2:$C$901,3,0)</f>
        <v>DISTRITO NACIONAL</v>
      </c>
      <c r="B21" s="111" t="s">
        <v>2524</v>
      </c>
      <c r="C21" s="128">
        <v>44277.312060185184</v>
      </c>
      <c r="D21" s="120" t="s">
        <v>2189</v>
      </c>
      <c r="E21" s="110">
        <v>485</v>
      </c>
      <c r="F21" s="120" t="str">
        <f>VLOOKUP(E21,VIP!$A$2:$O12058,2,0)</f>
        <v>DRBR485</v>
      </c>
      <c r="G21" s="120" t="str">
        <f>VLOOKUP(E21,'LISTADO ATM'!$A$2:$B$900,2,0)</f>
        <v xml:space="preserve">ATM CEDIMAT </v>
      </c>
      <c r="H21" s="120" t="str">
        <f>VLOOKUP(E21,VIP!$A$2:$O16979,7,FALSE)</f>
        <v>Si</v>
      </c>
      <c r="I21" s="120" t="str">
        <f>VLOOKUP(E21,VIP!$A$2:$O8944,8,FALSE)</f>
        <v>Si</v>
      </c>
      <c r="J21" s="120" t="str">
        <f>VLOOKUP(E21,VIP!$A$2:$O8894,8,FALSE)</f>
        <v>Si</v>
      </c>
      <c r="K21" s="120" t="str">
        <f>VLOOKUP(E21,VIP!$A$2:$O12468,6,0)</f>
        <v>NO</v>
      </c>
      <c r="L21" s="121" t="s">
        <v>2228</v>
      </c>
      <c r="M21" s="119" t="s">
        <v>2466</v>
      </c>
      <c r="N21" s="119" t="s">
        <v>2473</v>
      </c>
      <c r="O21" s="120" t="s">
        <v>2475</v>
      </c>
      <c r="P21" s="118"/>
      <c r="Q21" s="122" t="s">
        <v>2228</v>
      </c>
    </row>
    <row r="22" spans="1:17" s="95" customFormat="1" ht="18" x14ac:dyDescent="0.25">
      <c r="A22" s="120" t="str">
        <f>VLOOKUP(E22,'LISTADO ATM'!$A$2:$C$901,3,0)</f>
        <v>DISTRITO NACIONAL</v>
      </c>
      <c r="B22" s="111" t="s">
        <v>2523</v>
      </c>
      <c r="C22" s="128">
        <v>44277.312418981484</v>
      </c>
      <c r="D22" s="120" t="s">
        <v>2189</v>
      </c>
      <c r="E22" s="110">
        <v>542</v>
      </c>
      <c r="F22" s="120" t="str">
        <f>VLOOKUP(E22,VIP!$A$2:$O12057,2,0)</f>
        <v>DRBR542</v>
      </c>
      <c r="G22" s="120" t="str">
        <f>VLOOKUP(E22,'LISTADO ATM'!$A$2:$B$900,2,0)</f>
        <v>ATM S/M la Cadena Carretera Mella</v>
      </c>
      <c r="H22" s="120" t="str">
        <f>VLOOKUP(E22,VIP!$A$2:$O16978,7,FALSE)</f>
        <v>NO</v>
      </c>
      <c r="I22" s="120" t="str">
        <f>VLOOKUP(E22,VIP!$A$2:$O8943,8,FALSE)</f>
        <v>SI</v>
      </c>
      <c r="J22" s="120" t="str">
        <f>VLOOKUP(E22,VIP!$A$2:$O8893,8,FALSE)</f>
        <v>SI</v>
      </c>
      <c r="K22" s="120" t="str">
        <f>VLOOKUP(E22,VIP!$A$2:$O12467,6,0)</f>
        <v>NO</v>
      </c>
      <c r="L22" s="121" t="s">
        <v>2228</v>
      </c>
      <c r="M22" s="119" t="s">
        <v>2466</v>
      </c>
      <c r="N22" s="119" t="s">
        <v>2473</v>
      </c>
      <c r="O22" s="120" t="s">
        <v>2475</v>
      </c>
      <c r="P22" s="118"/>
      <c r="Q22" s="122" t="s">
        <v>2228</v>
      </c>
    </row>
    <row r="23" spans="1:17" s="95" customFormat="1" ht="18" x14ac:dyDescent="0.25">
      <c r="A23" s="120" t="str">
        <f>VLOOKUP(E23,'LISTADO ATM'!$A$2:$C$901,3,0)</f>
        <v>DISTRITO NACIONAL</v>
      </c>
      <c r="B23" s="111" t="s">
        <v>2522</v>
      </c>
      <c r="C23" s="128">
        <v>44277.313275462962</v>
      </c>
      <c r="D23" s="120" t="s">
        <v>2189</v>
      </c>
      <c r="E23" s="110">
        <v>232</v>
      </c>
      <c r="F23" s="120" t="str">
        <f>VLOOKUP(E23,VIP!$A$2:$O12055,2,0)</f>
        <v>DRBR232</v>
      </c>
      <c r="G23" s="120" t="str">
        <f>VLOOKUP(E23,'LISTADO ATM'!$A$2:$B$900,2,0)</f>
        <v xml:space="preserve">ATM S/M Nacional Charles de Gaulle </v>
      </c>
      <c r="H23" s="120" t="str">
        <f>VLOOKUP(E23,VIP!$A$2:$O16976,7,FALSE)</f>
        <v>Si</v>
      </c>
      <c r="I23" s="120" t="str">
        <f>VLOOKUP(E23,VIP!$A$2:$O8941,8,FALSE)</f>
        <v>Si</v>
      </c>
      <c r="J23" s="120" t="str">
        <f>VLOOKUP(E23,VIP!$A$2:$O8891,8,FALSE)</f>
        <v>Si</v>
      </c>
      <c r="K23" s="120" t="str">
        <f>VLOOKUP(E23,VIP!$A$2:$O12465,6,0)</f>
        <v>SI</v>
      </c>
      <c r="L23" s="121" t="s">
        <v>2228</v>
      </c>
      <c r="M23" s="119" t="s">
        <v>2466</v>
      </c>
      <c r="N23" s="119" t="s">
        <v>2473</v>
      </c>
      <c r="O23" s="120" t="s">
        <v>2475</v>
      </c>
      <c r="P23" s="118"/>
      <c r="Q23" s="122" t="s">
        <v>2228</v>
      </c>
    </row>
    <row r="24" spans="1:17" s="95" customFormat="1" ht="18" x14ac:dyDescent="0.25">
      <c r="A24" s="120" t="str">
        <f>VLOOKUP(E24,'LISTADO ATM'!$A$2:$C$901,3,0)</f>
        <v>DISTRITO NACIONAL</v>
      </c>
      <c r="B24" s="111" t="s">
        <v>2521</v>
      </c>
      <c r="C24" s="128">
        <v>44277.314293981479</v>
      </c>
      <c r="D24" s="120" t="s">
        <v>2189</v>
      </c>
      <c r="E24" s="110">
        <v>517</v>
      </c>
      <c r="F24" s="120" t="str">
        <f>VLOOKUP(E24,VIP!$A$2:$O12053,2,0)</f>
        <v>DRBR517</v>
      </c>
      <c r="G24" s="120" t="str">
        <f>VLOOKUP(E24,'LISTADO ATM'!$A$2:$B$900,2,0)</f>
        <v xml:space="preserve">ATM Autobanco Oficina Sans Soucí </v>
      </c>
      <c r="H24" s="120" t="str">
        <f>VLOOKUP(E24,VIP!$A$2:$O16974,7,FALSE)</f>
        <v>Si</v>
      </c>
      <c r="I24" s="120" t="str">
        <f>VLOOKUP(E24,VIP!$A$2:$O8939,8,FALSE)</f>
        <v>Si</v>
      </c>
      <c r="J24" s="120" t="str">
        <f>VLOOKUP(E24,VIP!$A$2:$O8889,8,FALSE)</f>
        <v>Si</v>
      </c>
      <c r="K24" s="120" t="str">
        <f>VLOOKUP(E24,VIP!$A$2:$O12463,6,0)</f>
        <v>SI</v>
      </c>
      <c r="L24" s="121" t="s">
        <v>2228</v>
      </c>
      <c r="M24" s="119" t="s">
        <v>2466</v>
      </c>
      <c r="N24" s="119" t="s">
        <v>2473</v>
      </c>
      <c r="O24" s="120" t="s">
        <v>2475</v>
      </c>
      <c r="P24" s="118"/>
      <c r="Q24" s="122" t="s">
        <v>2228</v>
      </c>
    </row>
    <row r="25" spans="1:17" s="95" customFormat="1" ht="18" x14ac:dyDescent="0.25">
      <c r="A25" s="120" t="str">
        <f>VLOOKUP(E25,'LISTADO ATM'!$A$2:$C$901,3,0)</f>
        <v>DISTRITO NACIONAL</v>
      </c>
      <c r="B25" s="111" t="s">
        <v>2520</v>
      </c>
      <c r="C25" s="128">
        <v>44277.332824074074</v>
      </c>
      <c r="D25" s="120" t="s">
        <v>2189</v>
      </c>
      <c r="E25" s="110">
        <v>264</v>
      </c>
      <c r="F25" s="120" t="str">
        <f>VLOOKUP(E25,VIP!$A$2:$O12047,2,0)</f>
        <v>DRBR264</v>
      </c>
      <c r="G25" s="120" t="str">
        <f>VLOOKUP(E25,'LISTADO ATM'!$A$2:$B$900,2,0)</f>
        <v xml:space="preserve">ATM S/M Nacional Independencia </v>
      </c>
      <c r="H25" s="120" t="str">
        <f>VLOOKUP(E25,VIP!$A$2:$O16968,7,FALSE)</f>
        <v>Si</v>
      </c>
      <c r="I25" s="120" t="str">
        <f>VLOOKUP(E25,VIP!$A$2:$O8933,8,FALSE)</f>
        <v>Si</v>
      </c>
      <c r="J25" s="120" t="str">
        <f>VLOOKUP(E25,VIP!$A$2:$O8883,8,FALSE)</f>
        <v>Si</v>
      </c>
      <c r="K25" s="120" t="str">
        <f>VLOOKUP(E25,VIP!$A$2:$O12457,6,0)</f>
        <v>SI</v>
      </c>
      <c r="L25" s="121" t="s">
        <v>2228</v>
      </c>
      <c r="M25" s="119" t="s">
        <v>2466</v>
      </c>
      <c r="N25" s="119" t="s">
        <v>2473</v>
      </c>
      <c r="O25" s="120" t="s">
        <v>2475</v>
      </c>
      <c r="P25" s="118"/>
      <c r="Q25" s="122" t="s">
        <v>2228</v>
      </c>
    </row>
    <row r="26" spans="1:17" s="95" customFormat="1" ht="18" x14ac:dyDescent="0.25">
      <c r="A26" s="120" t="str">
        <f>VLOOKUP(E26,'LISTADO ATM'!$A$2:$C$901,3,0)</f>
        <v>DISTRITO NACIONAL</v>
      </c>
      <c r="B26" s="111" t="s">
        <v>2519</v>
      </c>
      <c r="C26" s="128">
        <v>44277.339814814812</v>
      </c>
      <c r="D26" s="120" t="s">
        <v>2469</v>
      </c>
      <c r="E26" s="110">
        <v>596</v>
      </c>
      <c r="F26" s="120" t="str">
        <f>VLOOKUP(E26,VIP!$A$2:$O12045,2,0)</f>
        <v>DRBR274</v>
      </c>
      <c r="G26" s="120" t="str">
        <f>VLOOKUP(E26,'LISTADO ATM'!$A$2:$B$900,2,0)</f>
        <v xml:space="preserve">ATM Autobanco Malecón Center </v>
      </c>
      <c r="H26" s="120" t="str">
        <f>VLOOKUP(E26,VIP!$A$2:$O16966,7,FALSE)</f>
        <v>Si</v>
      </c>
      <c r="I26" s="120" t="str">
        <f>VLOOKUP(E26,VIP!$A$2:$O8931,8,FALSE)</f>
        <v>Si</v>
      </c>
      <c r="J26" s="120" t="str">
        <f>VLOOKUP(E26,VIP!$A$2:$O8881,8,FALSE)</f>
        <v>Si</v>
      </c>
      <c r="K26" s="120" t="str">
        <f>VLOOKUP(E26,VIP!$A$2:$O12455,6,0)</f>
        <v>NO</v>
      </c>
      <c r="L26" s="121" t="s">
        <v>2428</v>
      </c>
      <c r="M26" s="119" t="s">
        <v>2466</v>
      </c>
      <c r="N26" s="119" t="s">
        <v>2473</v>
      </c>
      <c r="O26" s="120" t="s">
        <v>2474</v>
      </c>
      <c r="P26" s="118"/>
      <c r="Q26" s="122" t="s">
        <v>2428</v>
      </c>
    </row>
    <row r="27" spans="1:17" s="95" customFormat="1" ht="18" x14ac:dyDescent="0.25">
      <c r="A27" s="120" t="str">
        <f>VLOOKUP(E27,'LISTADO ATM'!$A$2:$C$901,3,0)</f>
        <v>DISTRITO NACIONAL</v>
      </c>
      <c r="B27" s="111" t="s">
        <v>2518</v>
      </c>
      <c r="C27" s="128">
        <v>44277.34202546296</v>
      </c>
      <c r="D27" s="120" t="s">
        <v>2189</v>
      </c>
      <c r="E27" s="110">
        <v>490</v>
      </c>
      <c r="F27" s="120" t="str">
        <f>VLOOKUP(E27,VIP!$A$2:$O12044,2,0)</f>
        <v>DRBR490</v>
      </c>
      <c r="G27" s="120" t="str">
        <f>VLOOKUP(E27,'LISTADO ATM'!$A$2:$B$900,2,0)</f>
        <v xml:space="preserve">ATM Hospital Ney Arias Lora </v>
      </c>
      <c r="H27" s="120" t="str">
        <f>VLOOKUP(E27,VIP!$A$2:$O16965,7,FALSE)</f>
        <v>Si</v>
      </c>
      <c r="I27" s="120" t="str">
        <f>VLOOKUP(E27,VIP!$A$2:$O8930,8,FALSE)</f>
        <v>Si</v>
      </c>
      <c r="J27" s="120" t="str">
        <f>VLOOKUP(E27,VIP!$A$2:$O8880,8,FALSE)</f>
        <v>Si</v>
      </c>
      <c r="K27" s="120" t="str">
        <f>VLOOKUP(E27,VIP!$A$2:$O12454,6,0)</f>
        <v>NO</v>
      </c>
      <c r="L27" s="121" t="s">
        <v>2228</v>
      </c>
      <c r="M27" s="119" t="s">
        <v>2466</v>
      </c>
      <c r="N27" s="119" t="s">
        <v>2473</v>
      </c>
      <c r="O27" s="120" t="s">
        <v>2475</v>
      </c>
      <c r="P27" s="118"/>
      <c r="Q27" s="122" t="s">
        <v>2228</v>
      </c>
    </row>
    <row r="28" spans="1:17" s="95" customFormat="1" ht="18" x14ac:dyDescent="0.25">
      <c r="A28" s="120" t="str">
        <f>VLOOKUP(E28,'LISTADO ATM'!$A$2:$C$901,3,0)</f>
        <v>ESTE</v>
      </c>
      <c r="B28" s="111" t="s">
        <v>2530</v>
      </c>
      <c r="C28" s="128">
        <v>44277.372488425928</v>
      </c>
      <c r="D28" s="120" t="s">
        <v>2189</v>
      </c>
      <c r="E28" s="110">
        <v>519</v>
      </c>
      <c r="F28" s="120" t="str">
        <f>VLOOKUP(E28,VIP!$A$2:$O12057,2,0)</f>
        <v>DRBR519</v>
      </c>
      <c r="G28" s="120" t="str">
        <f>VLOOKUP(E28,'LISTADO ATM'!$A$2:$B$900,2,0)</f>
        <v xml:space="preserve">ATM Plaza Estrella (Bávaro) </v>
      </c>
      <c r="H28" s="120" t="str">
        <f>VLOOKUP(E28,VIP!$A$2:$O16978,7,FALSE)</f>
        <v>Si</v>
      </c>
      <c r="I28" s="120" t="str">
        <f>VLOOKUP(E28,VIP!$A$2:$O8943,8,FALSE)</f>
        <v>Si</v>
      </c>
      <c r="J28" s="120" t="str">
        <f>VLOOKUP(E28,VIP!$A$2:$O8893,8,FALSE)</f>
        <v>Si</v>
      </c>
      <c r="K28" s="120" t="str">
        <f>VLOOKUP(E28,VIP!$A$2:$O12467,6,0)</f>
        <v>NO</v>
      </c>
      <c r="L28" s="121" t="s">
        <v>2228</v>
      </c>
      <c r="M28" s="119" t="s">
        <v>2466</v>
      </c>
      <c r="N28" s="119" t="s">
        <v>2495</v>
      </c>
      <c r="O28" s="120" t="s">
        <v>2475</v>
      </c>
      <c r="P28" s="118"/>
      <c r="Q28" s="122" t="s">
        <v>2228</v>
      </c>
    </row>
    <row r="29" spans="1:17" s="95" customFormat="1" ht="18" x14ac:dyDescent="0.25">
      <c r="A29" s="120" t="str">
        <f>VLOOKUP(E29,'LISTADO ATM'!$A$2:$C$901,3,0)</f>
        <v>NORTE</v>
      </c>
      <c r="B29" s="111" t="s">
        <v>2529</v>
      </c>
      <c r="C29" s="128">
        <v>44277.452037037037</v>
      </c>
      <c r="D29" s="120" t="s">
        <v>2190</v>
      </c>
      <c r="E29" s="110">
        <v>275</v>
      </c>
      <c r="F29" s="120" t="str">
        <f>VLOOKUP(E29,VIP!$A$2:$O12052,2,0)</f>
        <v>DRBR275</v>
      </c>
      <c r="G29" s="120" t="str">
        <f>VLOOKUP(E29,'LISTADO ATM'!$A$2:$B$900,2,0)</f>
        <v xml:space="preserve">ATM Autobanco Duarte Stgo. II </v>
      </c>
      <c r="H29" s="120" t="str">
        <f>VLOOKUP(E29,VIP!$A$2:$O16973,7,FALSE)</f>
        <v>Si</v>
      </c>
      <c r="I29" s="120" t="str">
        <f>VLOOKUP(E29,VIP!$A$2:$O8938,8,FALSE)</f>
        <v>Si</v>
      </c>
      <c r="J29" s="120" t="str">
        <f>VLOOKUP(E29,VIP!$A$2:$O8888,8,FALSE)</f>
        <v>Si</v>
      </c>
      <c r="K29" s="120" t="str">
        <f>VLOOKUP(E29,VIP!$A$2:$O12462,6,0)</f>
        <v>NO</v>
      </c>
      <c r="L29" s="121" t="s">
        <v>2228</v>
      </c>
      <c r="M29" s="119" t="s">
        <v>2466</v>
      </c>
      <c r="N29" s="119" t="s">
        <v>2473</v>
      </c>
      <c r="O29" s="120" t="s">
        <v>2515</v>
      </c>
      <c r="P29" s="118"/>
      <c r="Q29" s="122" t="s">
        <v>2228</v>
      </c>
    </row>
    <row r="30" spans="1:17" s="95" customFormat="1" ht="18" x14ac:dyDescent="0.25">
      <c r="A30" s="120" t="str">
        <f>VLOOKUP(E30,'LISTADO ATM'!$A$2:$C$901,3,0)</f>
        <v>DISTRITO NACIONAL</v>
      </c>
      <c r="B30" s="111" t="s">
        <v>2528</v>
      </c>
      <c r="C30" s="128">
        <v>44277.452997685185</v>
      </c>
      <c r="D30" s="120" t="s">
        <v>2189</v>
      </c>
      <c r="E30" s="110">
        <v>902</v>
      </c>
      <c r="F30" s="120" t="str">
        <f>VLOOKUP(E30,VIP!$A$2:$O12051,2,0)</f>
        <v>DRBR16A</v>
      </c>
      <c r="G30" s="120" t="str">
        <f>VLOOKUP(E30,'LISTADO ATM'!$A$2:$B$900,2,0)</f>
        <v xml:space="preserve">ATM Oficina Plaza Florida </v>
      </c>
      <c r="H30" s="120" t="str">
        <f>VLOOKUP(E30,VIP!$A$2:$O16972,7,FALSE)</f>
        <v>Si</v>
      </c>
      <c r="I30" s="120" t="str">
        <f>VLOOKUP(E30,VIP!$A$2:$O8937,8,FALSE)</f>
        <v>Si</v>
      </c>
      <c r="J30" s="120" t="str">
        <f>VLOOKUP(E30,VIP!$A$2:$O8887,8,FALSE)</f>
        <v>Si</v>
      </c>
      <c r="K30" s="120" t="str">
        <f>VLOOKUP(E30,VIP!$A$2:$O12461,6,0)</f>
        <v>NO</v>
      </c>
      <c r="L30" s="121" t="s">
        <v>2228</v>
      </c>
      <c r="M30" s="119" t="s">
        <v>2466</v>
      </c>
      <c r="N30" s="119" t="s">
        <v>2473</v>
      </c>
      <c r="O30" s="120" t="s">
        <v>2475</v>
      </c>
      <c r="P30" s="118"/>
      <c r="Q30" s="122" t="s">
        <v>2228</v>
      </c>
    </row>
    <row r="31" spans="1:17" s="95" customFormat="1" ht="18" x14ac:dyDescent="0.25">
      <c r="A31" s="120" t="str">
        <f>VLOOKUP(E31,'LISTADO ATM'!$A$2:$C$901,3,0)</f>
        <v>SUR</v>
      </c>
      <c r="B31" s="111" t="s">
        <v>2527</v>
      </c>
      <c r="C31" s="128">
        <v>44277.454317129632</v>
      </c>
      <c r="D31" s="120" t="s">
        <v>2189</v>
      </c>
      <c r="E31" s="110">
        <v>968</v>
      </c>
      <c r="F31" s="120" t="str">
        <f>VLOOKUP(E31,VIP!$A$2:$O12050,2,0)</f>
        <v>DRBR24I</v>
      </c>
      <c r="G31" s="120" t="str">
        <f>VLOOKUP(E31,'LISTADO ATM'!$A$2:$B$900,2,0)</f>
        <v xml:space="preserve">ATM UNP Mercado Baní </v>
      </c>
      <c r="H31" s="120" t="str">
        <f>VLOOKUP(E31,VIP!$A$2:$O16971,7,FALSE)</f>
        <v>Si</v>
      </c>
      <c r="I31" s="120" t="str">
        <f>VLOOKUP(E31,VIP!$A$2:$O8936,8,FALSE)</f>
        <v>Si</v>
      </c>
      <c r="J31" s="120" t="str">
        <f>VLOOKUP(E31,VIP!$A$2:$O8886,8,FALSE)</f>
        <v>Si</v>
      </c>
      <c r="K31" s="120" t="str">
        <f>VLOOKUP(E31,VIP!$A$2:$O12460,6,0)</f>
        <v>SI</v>
      </c>
      <c r="L31" s="121" t="s">
        <v>2228</v>
      </c>
      <c r="M31" s="119" t="s">
        <v>2466</v>
      </c>
      <c r="N31" s="119" t="s">
        <v>2473</v>
      </c>
      <c r="O31" s="120" t="s">
        <v>2475</v>
      </c>
      <c r="P31" s="118"/>
      <c r="Q31" s="122" t="s">
        <v>2228</v>
      </c>
    </row>
    <row r="32" spans="1:17" s="95" customFormat="1" ht="18" x14ac:dyDescent="0.25">
      <c r="A32" s="120" t="str">
        <f>VLOOKUP(E32,'LISTADO ATM'!$A$2:$C$901,3,0)</f>
        <v>DISTRITO NACIONAL</v>
      </c>
      <c r="B32" s="111" t="s">
        <v>2526</v>
      </c>
      <c r="C32" s="128">
        <v>44277.464502314811</v>
      </c>
      <c r="D32" s="120" t="s">
        <v>2189</v>
      </c>
      <c r="E32" s="110">
        <v>568</v>
      </c>
      <c r="F32" s="120" t="str">
        <f>VLOOKUP(E32,VIP!$A$2:$O12047,2,0)</f>
        <v>DRBR01F</v>
      </c>
      <c r="G32" s="120" t="str">
        <f>VLOOKUP(E32,'LISTADO ATM'!$A$2:$B$900,2,0)</f>
        <v xml:space="preserve">ATM Ministerio de Educación </v>
      </c>
      <c r="H32" s="120" t="str">
        <f>VLOOKUP(E32,VIP!$A$2:$O16968,7,FALSE)</f>
        <v>Si</v>
      </c>
      <c r="I32" s="120" t="str">
        <f>VLOOKUP(E32,VIP!$A$2:$O8933,8,FALSE)</f>
        <v>Si</v>
      </c>
      <c r="J32" s="120" t="str">
        <f>VLOOKUP(E32,VIP!$A$2:$O8883,8,FALSE)</f>
        <v>Si</v>
      </c>
      <c r="K32" s="120" t="str">
        <f>VLOOKUP(E32,VIP!$A$2:$O12457,6,0)</f>
        <v>NO</v>
      </c>
      <c r="L32" s="121" t="s">
        <v>2254</v>
      </c>
      <c r="M32" s="119" t="s">
        <v>2466</v>
      </c>
      <c r="N32" s="119" t="s">
        <v>2473</v>
      </c>
      <c r="O32" s="120" t="s">
        <v>2475</v>
      </c>
      <c r="P32" s="118"/>
      <c r="Q32" s="122" t="s">
        <v>2254</v>
      </c>
    </row>
    <row r="33" spans="1:17" s="95" customFormat="1" ht="18" x14ac:dyDescent="0.25">
      <c r="A33" s="120" t="str">
        <f>VLOOKUP(E33,'LISTADO ATM'!$A$2:$C$901,3,0)</f>
        <v>DISTRITO NACIONAL</v>
      </c>
      <c r="B33" s="111" t="s">
        <v>2542</v>
      </c>
      <c r="C33" s="128">
        <v>44277.522349537037</v>
      </c>
      <c r="D33" s="120" t="s">
        <v>2189</v>
      </c>
      <c r="E33" s="110">
        <v>298</v>
      </c>
      <c r="F33" s="120" t="str">
        <f>VLOOKUP(E33,VIP!$A$2:$O12068,2,0)</f>
        <v>DRBR298</v>
      </c>
      <c r="G33" s="120" t="str">
        <f>VLOOKUP(E33,'LISTADO ATM'!$A$2:$B$900,2,0)</f>
        <v xml:space="preserve">ATM S/M Aprezio Engombe </v>
      </c>
      <c r="H33" s="120" t="str">
        <f>VLOOKUP(E33,VIP!$A$2:$O16989,7,FALSE)</f>
        <v>Si</v>
      </c>
      <c r="I33" s="120" t="str">
        <f>VLOOKUP(E33,VIP!$A$2:$O8954,8,FALSE)</f>
        <v>Si</v>
      </c>
      <c r="J33" s="120" t="str">
        <f>VLOOKUP(E33,VIP!$A$2:$O8904,8,FALSE)</f>
        <v>Si</v>
      </c>
      <c r="K33" s="120" t="str">
        <f>VLOOKUP(E33,VIP!$A$2:$O12478,6,0)</f>
        <v>NO</v>
      </c>
      <c r="L33" s="121" t="s">
        <v>2489</v>
      </c>
      <c r="M33" s="119" t="s">
        <v>2466</v>
      </c>
      <c r="N33" s="119" t="s">
        <v>2495</v>
      </c>
      <c r="O33" s="120" t="s">
        <v>2475</v>
      </c>
      <c r="P33" s="118"/>
      <c r="Q33" s="122" t="s">
        <v>2489</v>
      </c>
    </row>
    <row r="34" spans="1:17" s="95" customFormat="1" ht="18" x14ac:dyDescent="0.25">
      <c r="A34" s="120" t="str">
        <f>VLOOKUP(E34,'LISTADO ATM'!$A$2:$C$901,3,0)</f>
        <v>DISTRITO NACIONAL</v>
      </c>
      <c r="B34" s="111" t="s">
        <v>2541</v>
      </c>
      <c r="C34" s="128">
        <v>44277.530810185184</v>
      </c>
      <c r="D34" s="120" t="s">
        <v>2189</v>
      </c>
      <c r="E34" s="110">
        <v>919</v>
      </c>
      <c r="F34" s="120" t="str">
        <f>VLOOKUP(E34,VIP!$A$2:$O12063,2,0)</f>
        <v>DRBR16F</v>
      </c>
      <c r="G34" s="120" t="str">
        <f>VLOOKUP(E34,'LISTADO ATM'!$A$2:$B$900,2,0)</f>
        <v xml:space="preserve">ATM S/M La Cadena Sarasota </v>
      </c>
      <c r="H34" s="120" t="str">
        <f>VLOOKUP(E34,VIP!$A$2:$O16984,7,FALSE)</f>
        <v>Si</v>
      </c>
      <c r="I34" s="120" t="str">
        <f>VLOOKUP(E34,VIP!$A$2:$O8949,8,FALSE)</f>
        <v>Si</v>
      </c>
      <c r="J34" s="120" t="str">
        <f>VLOOKUP(E34,VIP!$A$2:$O8899,8,FALSE)</f>
        <v>Si</v>
      </c>
      <c r="K34" s="120" t="str">
        <f>VLOOKUP(E34,VIP!$A$2:$O12473,6,0)</f>
        <v>SI</v>
      </c>
      <c r="L34" s="121" t="s">
        <v>2228</v>
      </c>
      <c r="M34" s="119" t="s">
        <v>2466</v>
      </c>
      <c r="N34" s="119" t="s">
        <v>2473</v>
      </c>
      <c r="O34" s="120" t="s">
        <v>2475</v>
      </c>
      <c r="P34" s="118"/>
      <c r="Q34" s="122" t="s">
        <v>2228</v>
      </c>
    </row>
    <row r="35" spans="1:17" s="95" customFormat="1" ht="18" x14ac:dyDescent="0.25">
      <c r="A35" s="120" t="str">
        <f>VLOOKUP(E35,'LISTADO ATM'!$A$2:$C$901,3,0)</f>
        <v>NORTE</v>
      </c>
      <c r="B35" s="111" t="s">
        <v>2540</v>
      </c>
      <c r="C35" s="128">
        <v>44277.531307870369</v>
      </c>
      <c r="D35" s="120" t="s">
        <v>2190</v>
      </c>
      <c r="E35" s="110">
        <v>482</v>
      </c>
      <c r="F35" s="120" t="str">
        <f>VLOOKUP(E35,VIP!$A$2:$O12062,2,0)</f>
        <v>DRBR482</v>
      </c>
      <c r="G35" s="120" t="str">
        <f>VLOOKUP(E35,'LISTADO ATM'!$A$2:$B$900,2,0)</f>
        <v xml:space="preserve">ATM Centro de Caja Plaza Lama (Santiago) </v>
      </c>
      <c r="H35" s="120" t="str">
        <f>VLOOKUP(E35,VIP!$A$2:$O16983,7,FALSE)</f>
        <v>Si</v>
      </c>
      <c r="I35" s="120" t="str">
        <f>VLOOKUP(E35,VIP!$A$2:$O8948,8,FALSE)</f>
        <v>Si</v>
      </c>
      <c r="J35" s="120" t="str">
        <f>VLOOKUP(E35,VIP!$A$2:$O8898,8,FALSE)</f>
        <v>Si</v>
      </c>
      <c r="K35" s="120" t="str">
        <f>VLOOKUP(E35,VIP!$A$2:$O12472,6,0)</f>
        <v>NO</v>
      </c>
      <c r="L35" s="121" t="s">
        <v>2228</v>
      </c>
      <c r="M35" s="119" t="s">
        <v>2466</v>
      </c>
      <c r="N35" s="119" t="s">
        <v>2473</v>
      </c>
      <c r="O35" s="120" t="s">
        <v>2515</v>
      </c>
      <c r="P35" s="118"/>
      <c r="Q35" s="122" t="s">
        <v>2228</v>
      </c>
    </row>
    <row r="36" spans="1:17" s="95" customFormat="1" ht="18" x14ac:dyDescent="0.25">
      <c r="A36" s="120" t="str">
        <f>VLOOKUP(E36,'LISTADO ATM'!$A$2:$C$901,3,0)</f>
        <v>SUR</v>
      </c>
      <c r="B36" s="111" t="s">
        <v>2539</v>
      </c>
      <c r="C36" s="128">
        <v>44277.532025462962</v>
      </c>
      <c r="D36" s="120" t="s">
        <v>2189</v>
      </c>
      <c r="E36" s="110">
        <v>301</v>
      </c>
      <c r="F36" s="120" t="str">
        <f>VLOOKUP(E36,VIP!$A$2:$O12061,2,0)</f>
        <v>DRBR301</v>
      </c>
      <c r="G36" s="120" t="str">
        <f>VLOOKUP(E36,'LISTADO ATM'!$A$2:$B$900,2,0)</f>
        <v xml:space="preserve">ATM UNP Alfa y Omega (Barahona) </v>
      </c>
      <c r="H36" s="120" t="str">
        <f>VLOOKUP(E36,VIP!$A$2:$O16982,7,FALSE)</f>
        <v>Si</v>
      </c>
      <c r="I36" s="120" t="str">
        <f>VLOOKUP(E36,VIP!$A$2:$O8947,8,FALSE)</f>
        <v>Si</v>
      </c>
      <c r="J36" s="120" t="str">
        <f>VLOOKUP(E36,VIP!$A$2:$O8897,8,FALSE)</f>
        <v>Si</v>
      </c>
      <c r="K36" s="120" t="str">
        <f>VLOOKUP(E36,VIP!$A$2:$O12471,6,0)</f>
        <v>NO</v>
      </c>
      <c r="L36" s="121" t="s">
        <v>2489</v>
      </c>
      <c r="M36" s="119" t="s">
        <v>2466</v>
      </c>
      <c r="N36" s="119" t="s">
        <v>2473</v>
      </c>
      <c r="O36" s="120" t="s">
        <v>2475</v>
      </c>
      <c r="P36" s="118"/>
      <c r="Q36" s="122" t="s">
        <v>2489</v>
      </c>
    </row>
    <row r="37" spans="1:17" s="95" customFormat="1" ht="18" x14ac:dyDescent="0.25">
      <c r="A37" s="120" t="str">
        <f>VLOOKUP(E37,'LISTADO ATM'!$A$2:$C$901,3,0)</f>
        <v>DISTRITO NACIONAL</v>
      </c>
      <c r="B37" s="111" t="s">
        <v>2538</v>
      </c>
      <c r="C37" s="128">
        <v>44277.534837962965</v>
      </c>
      <c r="D37" s="120" t="s">
        <v>2189</v>
      </c>
      <c r="E37" s="110">
        <v>115</v>
      </c>
      <c r="F37" s="120" t="str">
        <f>VLOOKUP(E37,VIP!$A$2:$O12058,2,0)</f>
        <v>DRBR115</v>
      </c>
      <c r="G37" s="120" t="str">
        <f>VLOOKUP(E37,'LISTADO ATM'!$A$2:$B$900,2,0)</f>
        <v xml:space="preserve">ATM Oficina Megacentro I </v>
      </c>
      <c r="H37" s="120" t="str">
        <f>VLOOKUP(E37,VIP!$A$2:$O16979,7,FALSE)</f>
        <v>Si</v>
      </c>
      <c r="I37" s="120" t="str">
        <f>VLOOKUP(E37,VIP!$A$2:$O8944,8,FALSE)</f>
        <v>Si</v>
      </c>
      <c r="J37" s="120" t="str">
        <f>VLOOKUP(E37,VIP!$A$2:$O8894,8,FALSE)</f>
        <v>Si</v>
      </c>
      <c r="K37" s="120" t="str">
        <f>VLOOKUP(E37,VIP!$A$2:$O12468,6,0)</f>
        <v>SI</v>
      </c>
      <c r="L37" s="121" t="s">
        <v>2228</v>
      </c>
      <c r="M37" s="119" t="s">
        <v>2466</v>
      </c>
      <c r="N37" s="119" t="s">
        <v>2473</v>
      </c>
      <c r="O37" s="120" t="s">
        <v>2475</v>
      </c>
      <c r="P37" s="118"/>
      <c r="Q37" s="122" t="s">
        <v>2228</v>
      </c>
    </row>
    <row r="38" spans="1:17" s="95" customFormat="1" ht="18" x14ac:dyDescent="0.25">
      <c r="A38" s="120" t="str">
        <f>VLOOKUP(E38,'LISTADO ATM'!$A$2:$C$901,3,0)</f>
        <v>DISTRITO NACIONAL</v>
      </c>
      <c r="B38" s="111" t="s">
        <v>2537</v>
      </c>
      <c r="C38" s="128">
        <v>44277.547152777777</v>
      </c>
      <c r="D38" s="120" t="s">
        <v>2189</v>
      </c>
      <c r="E38" s="110">
        <v>743</v>
      </c>
      <c r="F38" s="120" t="str">
        <f>VLOOKUP(E38,VIP!$A$2:$O12057,2,0)</f>
        <v>DRBR287</v>
      </c>
      <c r="G38" s="120" t="str">
        <f>VLOOKUP(E38,'LISTADO ATM'!$A$2:$B$900,2,0)</f>
        <v xml:space="preserve">ATM Oficina Los Frailes </v>
      </c>
      <c r="H38" s="120" t="str">
        <f>VLOOKUP(E38,VIP!$A$2:$O16978,7,FALSE)</f>
        <v>Si</v>
      </c>
      <c r="I38" s="120" t="str">
        <f>VLOOKUP(E38,VIP!$A$2:$O8943,8,FALSE)</f>
        <v>Si</v>
      </c>
      <c r="J38" s="120" t="str">
        <f>VLOOKUP(E38,VIP!$A$2:$O8893,8,FALSE)</f>
        <v>Si</v>
      </c>
      <c r="K38" s="120" t="str">
        <f>VLOOKUP(E38,VIP!$A$2:$O12467,6,0)</f>
        <v>SI</v>
      </c>
      <c r="L38" s="121" t="s">
        <v>2228</v>
      </c>
      <c r="M38" s="119" t="s">
        <v>2466</v>
      </c>
      <c r="N38" s="119" t="s">
        <v>2473</v>
      </c>
      <c r="O38" s="120" t="s">
        <v>2475</v>
      </c>
      <c r="P38" s="118"/>
      <c r="Q38" s="122" t="s">
        <v>2228</v>
      </c>
    </row>
    <row r="39" spans="1:17" s="95" customFormat="1" ht="18" x14ac:dyDescent="0.25">
      <c r="A39" s="120" t="str">
        <f>VLOOKUP(E39,'LISTADO ATM'!$A$2:$C$901,3,0)</f>
        <v>DISTRITO NACIONAL</v>
      </c>
      <c r="B39" s="111" t="s">
        <v>2536</v>
      </c>
      <c r="C39" s="128">
        <v>44277.569131944445</v>
      </c>
      <c r="D39" s="120" t="s">
        <v>2469</v>
      </c>
      <c r="E39" s="110">
        <v>797</v>
      </c>
      <c r="F39" s="120" t="e">
        <f>VLOOKUP(E39,VIP!$A$2:$O12053,2,0)</f>
        <v>#N/A</v>
      </c>
      <c r="G39" s="120" t="str">
        <f>VLOOKUP(E39,'LISTADO ATM'!$A$2:$B$900,2,0)</f>
        <v>ATM Dirección de Pensiones y Jubilaciones</v>
      </c>
      <c r="H39" s="120" t="e">
        <f>VLOOKUP(E39,VIP!$A$2:$O16974,7,FALSE)</f>
        <v>#N/A</v>
      </c>
      <c r="I39" s="120" t="e">
        <f>VLOOKUP(E39,VIP!$A$2:$O8939,8,FALSE)</f>
        <v>#N/A</v>
      </c>
      <c r="J39" s="120" t="e">
        <f>VLOOKUP(E39,VIP!$A$2:$O8889,8,FALSE)</f>
        <v>#N/A</v>
      </c>
      <c r="K39" s="120" t="e">
        <f>VLOOKUP(E39,VIP!$A$2:$O12463,6,0)</f>
        <v>#N/A</v>
      </c>
      <c r="L39" s="121" t="s">
        <v>2459</v>
      </c>
      <c r="M39" s="119" t="s">
        <v>2466</v>
      </c>
      <c r="N39" s="119" t="s">
        <v>2473</v>
      </c>
      <c r="O39" s="120" t="s">
        <v>2474</v>
      </c>
      <c r="P39" s="118"/>
      <c r="Q39" s="122" t="s">
        <v>2459</v>
      </c>
    </row>
    <row r="40" spans="1:17" s="95" customFormat="1" ht="18" x14ac:dyDescent="0.25">
      <c r="A40" s="120" t="str">
        <f>VLOOKUP(E40,'LISTADO ATM'!$A$2:$C$901,3,0)</f>
        <v>DISTRITO NACIONAL</v>
      </c>
      <c r="B40" s="111" t="s">
        <v>2535</v>
      </c>
      <c r="C40" s="128">
        <v>44277.570856481485</v>
      </c>
      <c r="D40" s="120" t="s">
        <v>2496</v>
      </c>
      <c r="E40" s="110">
        <v>755</v>
      </c>
      <c r="F40" s="120" t="str">
        <f>VLOOKUP(E40,VIP!$A$2:$O12052,2,0)</f>
        <v>DRBR755</v>
      </c>
      <c r="G40" s="120" t="str">
        <f>VLOOKUP(E40,'LISTADO ATM'!$A$2:$B$900,2,0)</f>
        <v xml:space="preserve">ATM Oficina Galería del Este (Plaza) </v>
      </c>
      <c r="H40" s="120" t="str">
        <f>VLOOKUP(E40,VIP!$A$2:$O16973,7,FALSE)</f>
        <v>Si</v>
      </c>
      <c r="I40" s="120" t="str">
        <f>VLOOKUP(E40,VIP!$A$2:$O8938,8,FALSE)</f>
        <v>Si</v>
      </c>
      <c r="J40" s="120" t="str">
        <f>VLOOKUP(E40,VIP!$A$2:$O8888,8,FALSE)</f>
        <v>Si</v>
      </c>
      <c r="K40" s="120" t="str">
        <f>VLOOKUP(E40,VIP!$A$2:$O12462,6,0)</f>
        <v>NO</v>
      </c>
      <c r="L40" s="121" t="s">
        <v>2513</v>
      </c>
      <c r="M40" s="119" t="s">
        <v>2466</v>
      </c>
      <c r="N40" s="119" t="s">
        <v>2473</v>
      </c>
      <c r="O40" s="120" t="s">
        <v>2497</v>
      </c>
      <c r="P40" s="118"/>
      <c r="Q40" s="122" t="s">
        <v>2513</v>
      </c>
    </row>
    <row r="41" spans="1:17" s="95" customFormat="1" ht="18" x14ac:dyDescent="0.25">
      <c r="A41" s="120" t="str">
        <f>VLOOKUP(E41,'LISTADO ATM'!$A$2:$C$901,3,0)</f>
        <v>DISTRITO NACIONAL</v>
      </c>
      <c r="B41" s="111" t="s">
        <v>2534</v>
      </c>
      <c r="C41" s="128">
        <v>44277.576018518521</v>
      </c>
      <c r="D41" s="120" t="s">
        <v>2469</v>
      </c>
      <c r="E41" s="110">
        <v>540</v>
      </c>
      <c r="F41" s="120" t="str">
        <f>VLOOKUP(E41,VIP!$A$2:$O12051,2,0)</f>
        <v>DRBR540</v>
      </c>
      <c r="G41" s="120" t="str">
        <f>VLOOKUP(E41,'LISTADO ATM'!$A$2:$B$900,2,0)</f>
        <v xml:space="preserve">ATM Autoservicio Sambil I </v>
      </c>
      <c r="H41" s="120" t="str">
        <f>VLOOKUP(E41,VIP!$A$2:$O16972,7,FALSE)</f>
        <v>Si</v>
      </c>
      <c r="I41" s="120" t="str">
        <f>VLOOKUP(E41,VIP!$A$2:$O8937,8,FALSE)</f>
        <v>Si</v>
      </c>
      <c r="J41" s="120" t="str">
        <f>VLOOKUP(E41,VIP!$A$2:$O8887,8,FALSE)</f>
        <v>Si</v>
      </c>
      <c r="K41" s="120" t="str">
        <f>VLOOKUP(E41,VIP!$A$2:$O12461,6,0)</f>
        <v>NO</v>
      </c>
      <c r="L41" s="121" t="s">
        <v>2513</v>
      </c>
      <c r="M41" s="119" t="s">
        <v>2466</v>
      </c>
      <c r="N41" s="119" t="s">
        <v>2473</v>
      </c>
      <c r="O41" s="120" t="s">
        <v>2474</v>
      </c>
      <c r="P41" s="118"/>
      <c r="Q41" s="122" t="s">
        <v>2513</v>
      </c>
    </row>
    <row r="42" spans="1:17" s="95" customFormat="1" ht="18" x14ac:dyDescent="0.25">
      <c r="A42" s="120" t="str">
        <f>VLOOKUP(E42,'LISTADO ATM'!$A$2:$C$901,3,0)</f>
        <v>DISTRITO NACIONAL</v>
      </c>
      <c r="B42" s="111" t="s">
        <v>2533</v>
      </c>
      <c r="C42" s="128">
        <v>44277.58189814815</v>
      </c>
      <c r="D42" s="120" t="s">
        <v>2189</v>
      </c>
      <c r="E42" s="110">
        <v>896</v>
      </c>
      <c r="F42" s="120" t="str">
        <f>VLOOKUP(E42,VIP!$A$2:$O12050,2,0)</f>
        <v>DRBR896</v>
      </c>
      <c r="G42" s="120" t="str">
        <f>VLOOKUP(E42,'LISTADO ATM'!$A$2:$B$900,2,0)</f>
        <v xml:space="preserve">ATM Campamento Militar 16 de Agosto I </v>
      </c>
      <c r="H42" s="120" t="str">
        <f>VLOOKUP(E42,VIP!$A$2:$O16971,7,FALSE)</f>
        <v>Si</v>
      </c>
      <c r="I42" s="120" t="str">
        <f>VLOOKUP(E42,VIP!$A$2:$O8936,8,FALSE)</f>
        <v>Si</v>
      </c>
      <c r="J42" s="120" t="str">
        <f>VLOOKUP(E42,VIP!$A$2:$O8886,8,FALSE)</f>
        <v>Si</v>
      </c>
      <c r="K42" s="120" t="str">
        <f>VLOOKUP(E42,VIP!$A$2:$O12460,6,0)</f>
        <v>NO</v>
      </c>
      <c r="L42" s="121" t="s">
        <v>2489</v>
      </c>
      <c r="M42" s="119" t="s">
        <v>2466</v>
      </c>
      <c r="N42" s="119" t="s">
        <v>2473</v>
      </c>
      <c r="O42" s="120" t="s">
        <v>2475</v>
      </c>
      <c r="P42" s="118"/>
      <c r="Q42" s="122" t="s">
        <v>2489</v>
      </c>
    </row>
    <row r="43" spans="1:17" ht="18" x14ac:dyDescent="0.25">
      <c r="A43" s="120" t="str">
        <f>VLOOKUP(E43,'LISTADO ATM'!$A$2:$C$901,3,0)</f>
        <v>DISTRITO NACIONAL</v>
      </c>
      <c r="B43" s="111" t="s">
        <v>2532</v>
      </c>
      <c r="C43" s="128">
        <v>44277.585335648146</v>
      </c>
      <c r="D43" s="120" t="s">
        <v>2189</v>
      </c>
      <c r="E43" s="110">
        <v>611</v>
      </c>
      <c r="F43" s="120" t="str">
        <f>VLOOKUP(E43,VIP!$A$2:$O12049,2,0)</f>
        <v>DRBR611</v>
      </c>
      <c r="G43" s="120" t="str">
        <f>VLOOKUP(E43,'LISTADO ATM'!$A$2:$B$900,2,0)</f>
        <v xml:space="preserve">ATM DGII Sede Central </v>
      </c>
      <c r="H43" s="120" t="str">
        <f>VLOOKUP(E43,VIP!$A$2:$O16970,7,FALSE)</f>
        <v>Si</v>
      </c>
      <c r="I43" s="120" t="str">
        <f>VLOOKUP(E43,VIP!$A$2:$O8935,8,FALSE)</f>
        <v>Si</v>
      </c>
      <c r="J43" s="120" t="str">
        <f>VLOOKUP(E43,VIP!$A$2:$O8885,8,FALSE)</f>
        <v>Si</v>
      </c>
      <c r="K43" s="120" t="str">
        <f>VLOOKUP(E43,VIP!$A$2:$O12459,6,0)</f>
        <v>NO</v>
      </c>
      <c r="L43" s="121" t="s">
        <v>2254</v>
      </c>
      <c r="M43" s="119" t="s">
        <v>2466</v>
      </c>
      <c r="N43" s="119" t="s">
        <v>2473</v>
      </c>
      <c r="O43" s="120" t="s">
        <v>2475</v>
      </c>
      <c r="P43" s="118"/>
      <c r="Q43" s="122" t="s">
        <v>2254</v>
      </c>
    </row>
    <row r="44" spans="1:17" ht="18" x14ac:dyDescent="0.25">
      <c r="A44" s="120" t="str">
        <f>VLOOKUP(E44,'LISTADO ATM'!$A$2:$C$901,3,0)</f>
        <v>DISTRITO NACIONAL</v>
      </c>
      <c r="B44" s="111" t="s">
        <v>2550</v>
      </c>
      <c r="C44" s="128">
        <v>44277.586354166669</v>
      </c>
      <c r="D44" s="120" t="s">
        <v>2189</v>
      </c>
      <c r="E44" s="110">
        <v>569</v>
      </c>
      <c r="F44" s="120" t="str">
        <f>VLOOKUP(E44,VIP!$A$2:$O12083,2,0)</f>
        <v>DRBR03B</v>
      </c>
      <c r="G44" s="120" t="str">
        <f>VLOOKUP(E44,'LISTADO ATM'!$A$2:$B$900,2,0)</f>
        <v xml:space="preserve">ATM Superintendencia de Seguros </v>
      </c>
      <c r="H44" s="120" t="str">
        <f>VLOOKUP(E44,VIP!$A$2:$O17004,7,FALSE)</f>
        <v>Si</v>
      </c>
      <c r="I44" s="120" t="str">
        <f>VLOOKUP(E44,VIP!$A$2:$O8969,8,FALSE)</f>
        <v>Si</v>
      </c>
      <c r="J44" s="120" t="str">
        <f>VLOOKUP(E44,VIP!$A$2:$O8919,8,FALSE)</f>
        <v>Si</v>
      </c>
      <c r="K44" s="120" t="str">
        <f>VLOOKUP(E44,VIP!$A$2:$O12493,6,0)</f>
        <v>NO</v>
      </c>
      <c r="L44" s="121" t="s">
        <v>2254</v>
      </c>
      <c r="M44" s="119" t="s">
        <v>2466</v>
      </c>
      <c r="N44" s="119" t="s">
        <v>2495</v>
      </c>
      <c r="O44" s="120" t="s">
        <v>2475</v>
      </c>
      <c r="P44" s="118"/>
      <c r="Q44" s="122" t="s">
        <v>2254</v>
      </c>
    </row>
    <row r="45" spans="1:17" ht="18" x14ac:dyDescent="0.25">
      <c r="A45" s="120" t="str">
        <f>VLOOKUP(E45,'LISTADO ATM'!$A$2:$C$901,3,0)</f>
        <v>DISTRITO NACIONAL</v>
      </c>
      <c r="B45" s="111" t="s">
        <v>2549</v>
      </c>
      <c r="C45" s="128">
        <v>44277.600405092591</v>
      </c>
      <c r="D45" s="120" t="s">
        <v>2496</v>
      </c>
      <c r="E45" s="110">
        <v>184</v>
      </c>
      <c r="F45" s="120" t="str">
        <f>VLOOKUP(E45,VIP!$A$2:$O12081,2,0)</f>
        <v>DRBR184</v>
      </c>
      <c r="G45" s="120" t="str">
        <f>VLOOKUP(E45,'LISTADO ATM'!$A$2:$B$900,2,0)</f>
        <v xml:space="preserve">ATM Hermanas Mirabal </v>
      </c>
      <c r="H45" s="120" t="str">
        <f>VLOOKUP(E45,VIP!$A$2:$O17002,7,FALSE)</f>
        <v>Si</v>
      </c>
      <c r="I45" s="120" t="str">
        <f>VLOOKUP(E45,VIP!$A$2:$O8967,8,FALSE)</f>
        <v>Si</v>
      </c>
      <c r="J45" s="120" t="str">
        <f>VLOOKUP(E45,VIP!$A$2:$O8917,8,FALSE)</f>
        <v>Si</v>
      </c>
      <c r="K45" s="120" t="str">
        <f>VLOOKUP(E45,VIP!$A$2:$O12491,6,0)</f>
        <v>SI</v>
      </c>
      <c r="L45" s="121" t="s">
        <v>2459</v>
      </c>
      <c r="M45" s="119" t="s">
        <v>2466</v>
      </c>
      <c r="N45" s="119" t="s">
        <v>2473</v>
      </c>
      <c r="O45" s="120" t="s">
        <v>2497</v>
      </c>
      <c r="P45" s="118"/>
      <c r="Q45" s="122" t="s">
        <v>2459</v>
      </c>
    </row>
    <row r="46" spans="1:17" ht="18" x14ac:dyDescent="0.25">
      <c r="A46" s="120" t="str">
        <f>VLOOKUP(E46,'LISTADO ATM'!$A$2:$C$901,3,0)</f>
        <v>DISTRITO NACIONAL</v>
      </c>
      <c r="B46" s="111" t="s">
        <v>2548</v>
      </c>
      <c r="C46" s="128">
        <v>44277.602361111109</v>
      </c>
      <c r="D46" s="120" t="s">
        <v>2469</v>
      </c>
      <c r="E46" s="110">
        <v>165</v>
      </c>
      <c r="F46" s="120" t="str">
        <f>VLOOKUP(E46,VIP!$A$2:$O12080,2,0)</f>
        <v>DRBR165</v>
      </c>
      <c r="G46" s="120" t="str">
        <f>VLOOKUP(E46,'LISTADO ATM'!$A$2:$B$900,2,0)</f>
        <v>ATM Autoservicio Megacentro</v>
      </c>
      <c r="H46" s="120" t="str">
        <f>VLOOKUP(E46,VIP!$A$2:$O17001,7,FALSE)</f>
        <v>Si</v>
      </c>
      <c r="I46" s="120" t="str">
        <f>VLOOKUP(E46,VIP!$A$2:$O8966,8,FALSE)</f>
        <v>Si</v>
      </c>
      <c r="J46" s="120" t="str">
        <f>VLOOKUP(E46,VIP!$A$2:$O8916,8,FALSE)</f>
        <v>Si</v>
      </c>
      <c r="K46" s="120" t="str">
        <f>VLOOKUP(E46,VIP!$A$2:$O12490,6,0)</f>
        <v>SI</v>
      </c>
      <c r="L46" s="121" t="s">
        <v>2551</v>
      </c>
      <c r="M46" s="119" t="s">
        <v>2466</v>
      </c>
      <c r="N46" s="119" t="s">
        <v>2473</v>
      </c>
      <c r="O46" s="120" t="s">
        <v>2474</v>
      </c>
      <c r="P46" s="118"/>
      <c r="Q46" s="122" t="s">
        <v>2551</v>
      </c>
    </row>
    <row r="47" spans="1:17" ht="18" x14ac:dyDescent="0.25">
      <c r="A47" s="120" t="str">
        <f>VLOOKUP(E47,'LISTADO ATM'!$A$2:$C$901,3,0)</f>
        <v>DISTRITO NACIONAL</v>
      </c>
      <c r="B47" s="111" t="s">
        <v>2547</v>
      </c>
      <c r="C47" s="128">
        <v>44277.603298611109</v>
      </c>
      <c r="D47" s="120" t="s">
        <v>2189</v>
      </c>
      <c r="E47" s="110">
        <v>515</v>
      </c>
      <c r="F47" s="120" t="str">
        <f>VLOOKUP(E47,VIP!$A$2:$O12079,2,0)</f>
        <v>DRBR515</v>
      </c>
      <c r="G47" s="120" t="str">
        <f>VLOOKUP(E47,'LISTADO ATM'!$A$2:$B$900,2,0)</f>
        <v xml:space="preserve">ATM Oficina Agora Mall I </v>
      </c>
      <c r="H47" s="120" t="str">
        <f>VLOOKUP(E47,VIP!$A$2:$O17000,7,FALSE)</f>
        <v>Si</v>
      </c>
      <c r="I47" s="120" t="str">
        <f>VLOOKUP(E47,VIP!$A$2:$O8965,8,FALSE)</f>
        <v>Si</v>
      </c>
      <c r="J47" s="120" t="str">
        <f>VLOOKUP(E47,VIP!$A$2:$O8915,8,FALSE)</f>
        <v>Si</v>
      </c>
      <c r="K47" s="120" t="str">
        <f>VLOOKUP(E47,VIP!$A$2:$O12489,6,0)</f>
        <v>SI</v>
      </c>
      <c r="L47" s="121" t="s">
        <v>2431</v>
      </c>
      <c r="M47" s="119" t="s">
        <v>2466</v>
      </c>
      <c r="N47" s="119" t="s">
        <v>2473</v>
      </c>
      <c r="O47" s="120" t="s">
        <v>2475</v>
      </c>
      <c r="P47" s="118"/>
      <c r="Q47" s="122" t="s">
        <v>2431</v>
      </c>
    </row>
    <row r="48" spans="1:17" ht="18" x14ac:dyDescent="0.25">
      <c r="A48" s="120" t="str">
        <f>VLOOKUP(E48,'LISTADO ATM'!$A$2:$C$901,3,0)</f>
        <v>DISTRITO NACIONAL</v>
      </c>
      <c r="B48" s="111">
        <v>335829761</v>
      </c>
      <c r="C48" s="128">
        <v>44277.604166666664</v>
      </c>
      <c r="D48" s="120" t="s">
        <v>2469</v>
      </c>
      <c r="E48" s="110">
        <v>54</v>
      </c>
      <c r="F48" s="120" t="str">
        <f>VLOOKUP(E48,VIP!$A$2:$O12044,2,0)</f>
        <v>DRBR054</v>
      </c>
      <c r="G48" s="120" t="str">
        <f>VLOOKUP(E48,'LISTADO ATM'!$A$2:$B$900,2,0)</f>
        <v xml:space="preserve">ATM Autoservicio Galería 360 </v>
      </c>
      <c r="H48" s="120" t="str">
        <f>VLOOKUP(E48,VIP!$A$2:$O16965,7,FALSE)</f>
        <v>Si</v>
      </c>
      <c r="I48" s="120" t="str">
        <f>VLOOKUP(E48,VIP!$A$2:$O8930,8,FALSE)</f>
        <v>Si</v>
      </c>
      <c r="J48" s="120" t="str">
        <f>VLOOKUP(E48,VIP!$A$2:$O8880,8,FALSE)</f>
        <v>Si</v>
      </c>
      <c r="K48" s="120" t="str">
        <f>VLOOKUP(E48,VIP!$A$2:$O12454,6,0)</f>
        <v>NO</v>
      </c>
      <c r="L48" s="121" t="s">
        <v>2513</v>
      </c>
      <c r="M48" s="119" t="s">
        <v>2466</v>
      </c>
      <c r="N48" s="119" t="s">
        <v>2473</v>
      </c>
      <c r="O48" s="120" t="s">
        <v>2474</v>
      </c>
      <c r="P48" s="118"/>
      <c r="Q48" s="122" t="s">
        <v>2513</v>
      </c>
    </row>
    <row r="49" spans="1:18" ht="18" x14ac:dyDescent="0.25">
      <c r="A49" s="120" t="str">
        <f>VLOOKUP(E49,'LISTADO ATM'!$A$2:$C$901,3,0)</f>
        <v>DISTRITO NACIONAL</v>
      </c>
      <c r="B49" s="111">
        <v>335829761</v>
      </c>
      <c r="C49" s="128">
        <v>44277.604259259257</v>
      </c>
      <c r="D49" s="120" t="s">
        <v>2469</v>
      </c>
      <c r="E49" s="110">
        <v>360</v>
      </c>
      <c r="F49" s="120" t="str">
        <f>VLOOKUP(E49,VIP!$A$2:$O12078,2,0)</f>
        <v>DRBR360</v>
      </c>
      <c r="G49" s="120" t="str">
        <f>VLOOKUP(E49,'LISTADO ATM'!$A$2:$B$900,2,0)</f>
        <v>ATM UNP Multicentro la Sirena Aut. Duarte</v>
      </c>
      <c r="H49" s="120" t="str">
        <f>VLOOKUP(E49,VIP!$A$2:$O16999,7,FALSE)</f>
        <v>N/A</v>
      </c>
      <c r="I49" s="120" t="str">
        <f>VLOOKUP(E49,VIP!$A$2:$O8964,8,FALSE)</f>
        <v>N/A</v>
      </c>
      <c r="J49" s="120" t="str">
        <f>VLOOKUP(E49,VIP!$A$2:$O8914,8,FALSE)</f>
        <v>N/A</v>
      </c>
      <c r="K49" s="120" t="str">
        <f>VLOOKUP(E49,VIP!$A$2:$O12488,6,0)</f>
        <v>N/A</v>
      </c>
      <c r="L49" s="121" t="s">
        <v>2551</v>
      </c>
      <c r="M49" s="119" t="s">
        <v>2466</v>
      </c>
      <c r="N49" s="119" t="s">
        <v>2473</v>
      </c>
      <c r="O49" s="120" t="s">
        <v>2474</v>
      </c>
      <c r="P49" s="118"/>
      <c r="Q49" s="122" t="s">
        <v>2551</v>
      </c>
    </row>
    <row r="50" spans="1:18" ht="18" x14ac:dyDescent="0.25">
      <c r="A50" s="120" t="str">
        <f>VLOOKUP(E50,'LISTADO ATM'!$A$2:$C$901,3,0)</f>
        <v>DISTRITO NACIONAL</v>
      </c>
      <c r="B50" s="111" t="s">
        <v>2546</v>
      </c>
      <c r="C50" s="128">
        <v>44277.607187499998</v>
      </c>
      <c r="D50" s="120" t="s">
        <v>2189</v>
      </c>
      <c r="E50" s="110">
        <v>935</v>
      </c>
      <c r="F50" s="120" t="str">
        <f>VLOOKUP(E50,VIP!$A$2:$O12077,2,0)</f>
        <v>DRBR16J</v>
      </c>
      <c r="G50" s="120" t="str">
        <f>VLOOKUP(E50,'LISTADO ATM'!$A$2:$B$900,2,0)</f>
        <v xml:space="preserve">ATM Oficina John F. Kennedy </v>
      </c>
      <c r="H50" s="120" t="str">
        <f>VLOOKUP(E50,VIP!$A$2:$O16998,7,FALSE)</f>
        <v>Si</v>
      </c>
      <c r="I50" s="120" t="str">
        <f>VLOOKUP(E50,VIP!$A$2:$O8963,8,FALSE)</f>
        <v>Si</v>
      </c>
      <c r="J50" s="120" t="str">
        <f>VLOOKUP(E50,VIP!$A$2:$O8913,8,FALSE)</f>
        <v>Si</v>
      </c>
      <c r="K50" s="120" t="str">
        <f>VLOOKUP(E50,VIP!$A$2:$O12487,6,0)</f>
        <v>SI</v>
      </c>
      <c r="L50" s="121" t="s">
        <v>2228</v>
      </c>
      <c r="M50" s="119" t="s">
        <v>2466</v>
      </c>
      <c r="N50" s="119" t="s">
        <v>2473</v>
      </c>
      <c r="O50" s="120" t="s">
        <v>2475</v>
      </c>
      <c r="P50" s="118"/>
      <c r="Q50" s="122" t="s">
        <v>2228</v>
      </c>
    </row>
    <row r="51" spans="1:18" ht="18" x14ac:dyDescent="0.25">
      <c r="A51" s="120" t="str">
        <f>VLOOKUP(E51,'LISTADO ATM'!$A$2:$C$901,3,0)</f>
        <v>DISTRITO NACIONAL</v>
      </c>
      <c r="B51" s="111" t="s">
        <v>2545</v>
      </c>
      <c r="C51" s="128">
        <v>44277.6096412037</v>
      </c>
      <c r="D51" s="120" t="s">
        <v>2469</v>
      </c>
      <c r="E51" s="110">
        <v>578</v>
      </c>
      <c r="F51" s="120" t="str">
        <f>VLOOKUP(E51,VIP!$A$2:$O12075,2,0)</f>
        <v>DRBR324</v>
      </c>
      <c r="G51" s="120" t="str">
        <f>VLOOKUP(E51,'LISTADO ATM'!$A$2:$B$900,2,0)</f>
        <v xml:space="preserve">ATM Procuraduría General de la República </v>
      </c>
      <c r="H51" s="120" t="str">
        <f>VLOOKUP(E51,VIP!$A$2:$O16996,7,FALSE)</f>
        <v>Si</v>
      </c>
      <c r="I51" s="120" t="str">
        <f>VLOOKUP(E51,VIP!$A$2:$O8961,8,FALSE)</f>
        <v>No</v>
      </c>
      <c r="J51" s="120" t="str">
        <f>VLOOKUP(E51,VIP!$A$2:$O8911,8,FALSE)</f>
        <v>No</v>
      </c>
      <c r="K51" s="120" t="str">
        <f>VLOOKUP(E51,VIP!$A$2:$O12485,6,0)</f>
        <v>NO</v>
      </c>
      <c r="L51" s="121" t="s">
        <v>2459</v>
      </c>
      <c r="M51" s="119" t="s">
        <v>2466</v>
      </c>
      <c r="N51" s="119" t="s">
        <v>2473</v>
      </c>
      <c r="O51" s="120" t="s">
        <v>2474</v>
      </c>
      <c r="P51" s="118"/>
      <c r="Q51" s="122" t="s">
        <v>2459</v>
      </c>
    </row>
    <row r="52" spans="1:18" ht="18" x14ac:dyDescent="0.25">
      <c r="A52" s="120" t="str">
        <f>VLOOKUP(E52,'LISTADO ATM'!$A$2:$C$901,3,0)</f>
        <v>DISTRITO NACIONAL</v>
      </c>
      <c r="B52" s="111" t="s">
        <v>2544</v>
      </c>
      <c r="C52" s="128">
        <v>44277.61310185185</v>
      </c>
      <c r="D52" s="120" t="s">
        <v>2496</v>
      </c>
      <c r="E52" s="110">
        <v>514</v>
      </c>
      <c r="F52" s="120" t="str">
        <f>VLOOKUP(E52,VIP!$A$2:$O12074,2,0)</f>
        <v>DRBR514</v>
      </c>
      <c r="G52" s="120" t="str">
        <f>VLOOKUP(E52,'LISTADO ATM'!$A$2:$B$900,2,0)</f>
        <v>ATM Autoservicio Charles de Gaulle</v>
      </c>
      <c r="H52" s="120" t="str">
        <f>VLOOKUP(E52,VIP!$A$2:$O16995,7,FALSE)</f>
        <v>Si</v>
      </c>
      <c r="I52" s="120" t="str">
        <f>VLOOKUP(E52,VIP!$A$2:$O8960,8,FALSE)</f>
        <v>No</v>
      </c>
      <c r="J52" s="120" t="str">
        <f>VLOOKUP(E52,VIP!$A$2:$O8910,8,FALSE)</f>
        <v>No</v>
      </c>
      <c r="K52" s="120" t="str">
        <f>VLOOKUP(E52,VIP!$A$2:$O12484,6,0)</f>
        <v>NO</v>
      </c>
      <c r="L52" s="121" t="s">
        <v>2428</v>
      </c>
      <c r="M52" s="119" t="s">
        <v>2466</v>
      </c>
      <c r="N52" s="119" t="s">
        <v>2473</v>
      </c>
      <c r="O52" s="120" t="s">
        <v>2497</v>
      </c>
      <c r="P52" s="118"/>
      <c r="Q52" s="122" t="s">
        <v>2428</v>
      </c>
    </row>
    <row r="53" spans="1:18" ht="18" x14ac:dyDescent="0.25">
      <c r="A53" s="120" t="str">
        <f>VLOOKUP(E53,'LISTADO ATM'!$A$2:$C$901,3,0)</f>
        <v>NORTE</v>
      </c>
      <c r="B53" s="111" t="s">
        <v>2543</v>
      </c>
      <c r="C53" s="128">
        <v>44277.618078703701</v>
      </c>
      <c r="D53" s="120" t="s">
        <v>2496</v>
      </c>
      <c r="E53" s="110">
        <v>283</v>
      </c>
      <c r="F53" s="120" t="str">
        <f>VLOOKUP(E53,VIP!$A$2:$O12073,2,0)</f>
        <v>DRBR283</v>
      </c>
      <c r="G53" s="120" t="str">
        <f>VLOOKUP(E53,'LISTADO ATM'!$A$2:$B$900,2,0)</f>
        <v xml:space="preserve">ATM Oficina Nibaje </v>
      </c>
      <c r="H53" s="120" t="str">
        <f>VLOOKUP(E53,VIP!$A$2:$O16994,7,FALSE)</f>
        <v>Si</v>
      </c>
      <c r="I53" s="120" t="str">
        <f>VLOOKUP(E53,VIP!$A$2:$O8959,8,FALSE)</f>
        <v>Si</v>
      </c>
      <c r="J53" s="120" t="str">
        <f>VLOOKUP(E53,VIP!$A$2:$O8909,8,FALSE)</f>
        <v>Si</v>
      </c>
      <c r="K53" s="120" t="str">
        <f>VLOOKUP(E53,VIP!$A$2:$O12483,6,0)</f>
        <v>NO</v>
      </c>
      <c r="L53" s="121" t="s">
        <v>2428</v>
      </c>
      <c r="M53" s="119" t="s">
        <v>2466</v>
      </c>
      <c r="N53" s="119" t="s">
        <v>2473</v>
      </c>
      <c r="O53" s="120" t="s">
        <v>2497</v>
      </c>
      <c r="P53" s="118"/>
      <c r="Q53" s="122" t="s">
        <v>2428</v>
      </c>
    </row>
    <row r="54" spans="1:18" ht="18" x14ac:dyDescent="0.25">
      <c r="A54" s="120" t="str">
        <f>VLOOKUP(E54,'LISTADO ATM'!$A$2:$C$901,3,0)</f>
        <v>DISTRITO NACIONAL</v>
      </c>
      <c r="B54" s="111" t="s">
        <v>2563</v>
      </c>
      <c r="C54" s="128">
        <v>44277.638888888891</v>
      </c>
      <c r="D54" s="120" t="s">
        <v>2469</v>
      </c>
      <c r="E54" s="110">
        <v>753</v>
      </c>
      <c r="F54" s="120" t="str">
        <f>VLOOKUP(E54,VIP!$A$2:$O12087,2,0)</f>
        <v>DRBR753</v>
      </c>
      <c r="G54" s="120" t="str">
        <f>VLOOKUP(E54,'LISTADO ATM'!$A$2:$B$900,2,0)</f>
        <v xml:space="preserve">ATM S/M Nacional Tiradentes </v>
      </c>
      <c r="H54" s="120" t="str">
        <f>VLOOKUP(E54,VIP!$A$2:$O17008,7,FALSE)</f>
        <v>Si</v>
      </c>
      <c r="I54" s="120" t="str">
        <f>VLOOKUP(E54,VIP!$A$2:$O8973,8,FALSE)</f>
        <v>Si</v>
      </c>
      <c r="J54" s="120" t="str">
        <f>VLOOKUP(E54,VIP!$A$2:$O8923,8,FALSE)</f>
        <v>Si</v>
      </c>
      <c r="K54" s="120" t="str">
        <f>VLOOKUP(E54,VIP!$A$2:$O12497,6,0)</f>
        <v>NO</v>
      </c>
      <c r="L54" s="121" t="s">
        <v>2428</v>
      </c>
      <c r="M54" s="119" t="s">
        <v>2466</v>
      </c>
      <c r="N54" s="119" t="s">
        <v>2473</v>
      </c>
      <c r="O54" s="120" t="s">
        <v>2474</v>
      </c>
      <c r="P54" s="118"/>
      <c r="Q54" s="122" t="s">
        <v>2428</v>
      </c>
    </row>
    <row r="55" spans="1:18" ht="18" x14ac:dyDescent="0.25">
      <c r="A55" s="120" t="str">
        <f>VLOOKUP(E55,'LISTADO ATM'!$A$2:$C$901,3,0)</f>
        <v>DISTRITO NACIONAL</v>
      </c>
      <c r="B55" s="111" t="s">
        <v>2562</v>
      </c>
      <c r="C55" s="128">
        <v>44277.645277777781</v>
      </c>
      <c r="D55" s="120" t="s">
        <v>2189</v>
      </c>
      <c r="E55" s="110">
        <v>966</v>
      </c>
      <c r="F55" s="120" t="str">
        <f>VLOOKUP(E55,VIP!$A$2:$O12086,2,0)</f>
        <v>DRBR966</v>
      </c>
      <c r="G55" s="120" t="str">
        <f>VLOOKUP(E55,'LISTADO ATM'!$A$2:$B$900,2,0)</f>
        <v>ATM Centro Medico Real</v>
      </c>
      <c r="H55" s="120" t="str">
        <f>VLOOKUP(E55,VIP!$A$2:$O17007,7,FALSE)</f>
        <v>Si</v>
      </c>
      <c r="I55" s="120" t="str">
        <f>VLOOKUP(E55,VIP!$A$2:$O8972,8,FALSE)</f>
        <v>Si</v>
      </c>
      <c r="J55" s="120" t="str">
        <f>VLOOKUP(E55,VIP!$A$2:$O8922,8,FALSE)</f>
        <v>Si</v>
      </c>
      <c r="K55" s="120" t="str">
        <f>VLOOKUP(E55,VIP!$A$2:$O12496,6,0)</f>
        <v>NO</v>
      </c>
      <c r="L55" s="121" t="s">
        <v>2228</v>
      </c>
      <c r="M55" s="119" t="s">
        <v>2466</v>
      </c>
      <c r="N55" s="119" t="s">
        <v>2473</v>
      </c>
      <c r="O55" s="120" t="s">
        <v>2475</v>
      </c>
      <c r="P55" s="118"/>
      <c r="Q55" s="122" t="s">
        <v>2228</v>
      </c>
    </row>
    <row r="56" spans="1:18" ht="18" x14ac:dyDescent="0.25">
      <c r="A56" s="120" t="str">
        <f>VLOOKUP(E56,'LISTADO ATM'!$A$2:$C$901,3,0)</f>
        <v>DISTRITO NACIONAL</v>
      </c>
      <c r="B56" s="111" t="s">
        <v>2561</v>
      </c>
      <c r="C56" s="128">
        <v>44277.680601851855</v>
      </c>
      <c r="D56" s="120" t="s">
        <v>2469</v>
      </c>
      <c r="E56" s="110">
        <v>507</v>
      </c>
      <c r="F56" s="120" t="str">
        <f>VLOOKUP(E56,VIP!$A$2:$O12084,2,0)</f>
        <v>DRBR507</v>
      </c>
      <c r="G56" s="120" t="str">
        <f>VLOOKUP(E56,'LISTADO ATM'!$A$2:$B$900,2,0)</f>
        <v>ATM Estación Sigma Boca Chica</v>
      </c>
      <c r="H56" s="120" t="str">
        <f>VLOOKUP(E56,VIP!$A$2:$O17005,7,FALSE)</f>
        <v>Si</v>
      </c>
      <c r="I56" s="120" t="str">
        <f>VLOOKUP(E56,VIP!$A$2:$O8970,8,FALSE)</f>
        <v>Si</v>
      </c>
      <c r="J56" s="120" t="str">
        <f>VLOOKUP(E56,VIP!$A$2:$O8920,8,FALSE)</f>
        <v>Si</v>
      </c>
      <c r="K56" s="120" t="str">
        <f>VLOOKUP(E56,VIP!$A$2:$O12494,6,0)</f>
        <v>NO</v>
      </c>
      <c r="L56" s="121" t="s">
        <v>2428</v>
      </c>
      <c r="M56" s="119" t="s">
        <v>2466</v>
      </c>
      <c r="N56" s="119" t="s">
        <v>2473</v>
      </c>
      <c r="O56" s="120" t="s">
        <v>2474</v>
      </c>
      <c r="P56" s="118"/>
      <c r="Q56" s="122" t="s">
        <v>2428</v>
      </c>
    </row>
    <row r="57" spans="1:18" ht="18" x14ac:dyDescent="0.25">
      <c r="A57" s="120" t="str">
        <f>VLOOKUP(E57,'LISTADO ATM'!$A$2:$C$901,3,0)</f>
        <v>DISTRITO NACIONAL</v>
      </c>
      <c r="B57" s="111" t="s">
        <v>2560</v>
      </c>
      <c r="C57" s="128">
        <v>44277.684212962966</v>
      </c>
      <c r="D57" s="120" t="s">
        <v>2469</v>
      </c>
      <c r="E57" s="110">
        <v>967</v>
      </c>
      <c r="F57" s="120" t="str">
        <f>VLOOKUP(E57,VIP!$A$2:$O12083,2,0)</f>
        <v>DRBR967</v>
      </c>
      <c r="G57" s="120" t="str">
        <f>VLOOKUP(E57,'LISTADO ATM'!$A$2:$B$900,2,0)</f>
        <v xml:space="preserve">ATM UNP Hiper Olé Autopista Duarte </v>
      </c>
      <c r="H57" s="120" t="str">
        <f>VLOOKUP(E57,VIP!$A$2:$O17004,7,FALSE)</f>
        <v>Si</v>
      </c>
      <c r="I57" s="120" t="str">
        <f>VLOOKUP(E57,VIP!$A$2:$O8969,8,FALSE)</f>
        <v>Si</v>
      </c>
      <c r="J57" s="120" t="str">
        <f>VLOOKUP(E57,VIP!$A$2:$O8919,8,FALSE)</f>
        <v>Si</v>
      </c>
      <c r="K57" s="120" t="str">
        <f>VLOOKUP(E57,VIP!$A$2:$O12493,6,0)</f>
        <v>NO</v>
      </c>
      <c r="L57" s="121" t="s">
        <v>2428</v>
      </c>
      <c r="M57" s="119" t="s">
        <v>2466</v>
      </c>
      <c r="N57" s="119" t="s">
        <v>2473</v>
      </c>
      <c r="O57" s="120" t="s">
        <v>2474</v>
      </c>
      <c r="P57" s="118"/>
      <c r="Q57" s="122" t="s">
        <v>2428</v>
      </c>
    </row>
    <row r="58" spans="1:18" ht="18" x14ac:dyDescent="0.25">
      <c r="A58" s="120" t="str">
        <f>VLOOKUP(E58,'LISTADO ATM'!$A$2:$C$901,3,0)</f>
        <v>DISTRITO NACIONAL</v>
      </c>
      <c r="B58" s="111" t="s">
        <v>2559</v>
      </c>
      <c r="C58" s="128">
        <v>44277.685324074075</v>
      </c>
      <c r="D58" s="120" t="s">
        <v>2469</v>
      </c>
      <c r="E58" s="110">
        <v>387</v>
      </c>
      <c r="F58" s="120" t="str">
        <f>VLOOKUP(E58,VIP!$A$2:$O12082,2,0)</f>
        <v>DRBR387</v>
      </c>
      <c r="G58" s="120" t="str">
        <f>VLOOKUP(E58,'LISTADO ATM'!$A$2:$B$900,2,0)</f>
        <v xml:space="preserve">ATM S/M La Cadena San Vicente de Paul </v>
      </c>
      <c r="H58" s="120" t="str">
        <f>VLOOKUP(E58,VIP!$A$2:$O17003,7,FALSE)</f>
        <v>Si</v>
      </c>
      <c r="I58" s="120" t="str">
        <f>VLOOKUP(E58,VIP!$A$2:$O8968,8,FALSE)</f>
        <v>Si</v>
      </c>
      <c r="J58" s="120" t="str">
        <f>VLOOKUP(E58,VIP!$A$2:$O8918,8,FALSE)</f>
        <v>Si</v>
      </c>
      <c r="K58" s="120" t="str">
        <f>VLOOKUP(E58,VIP!$A$2:$O12492,6,0)</f>
        <v>NO</v>
      </c>
      <c r="L58" s="121" t="s">
        <v>2428</v>
      </c>
      <c r="M58" s="119" t="s">
        <v>2466</v>
      </c>
      <c r="N58" s="119" t="s">
        <v>2473</v>
      </c>
      <c r="O58" s="120" t="s">
        <v>2474</v>
      </c>
      <c r="P58" s="118"/>
      <c r="Q58" s="122" t="s">
        <v>2428</v>
      </c>
    </row>
    <row r="59" spans="1:18" ht="18" x14ac:dyDescent="0.25">
      <c r="A59" s="120" t="str">
        <f>VLOOKUP(E59,'LISTADO ATM'!$A$2:$C$901,3,0)</f>
        <v>DISTRITO NACIONAL</v>
      </c>
      <c r="B59" s="111" t="s">
        <v>2558</v>
      </c>
      <c r="C59" s="128">
        <v>44277.686724537038</v>
      </c>
      <c r="D59" s="120" t="s">
        <v>2469</v>
      </c>
      <c r="E59" s="110">
        <v>875</v>
      </c>
      <c r="F59" s="120" t="str">
        <f>VLOOKUP(E59,VIP!$A$2:$O12081,2,0)</f>
        <v>DRBR875</v>
      </c>
      <c r="G59" s="120" t="str">
        <f>VLOOKUP(E59,'LISTADO ATM'!$A$2:$B$900,2,0)</f>
        <v xml:space="preserve">ATM Texaco Aut. Duarte KM 14 1/2 (Los Alcarrizos) </v>
      </c>
      <c r="H59" s="120" t="str">
        <f>VLOOKUP(E59,VIP!$A$2:$O17002,7,FALSE)</f>
        <v>Si</v>
      </c>
      <c r="I59" s="120" t="str">
        <f>VLOOKUP(E59,VIP!$A$2:$O8967,8,FALSE)</f>
        <v>Si</v>
      </c>
      <c r="J59" s="120" t="str">
        <f>VLOOKUP(E59,VIP!$A$2:$O8917,8,FALSE)</f>
        <v>Si</v>
      </c>
      <c r="K59" s="120" t="str">
        <f>VLOOKUP(E59,VIP!$A$2:$O12491,6,0)</f>
        <v>NO</v>
      </c>
      <c r="L59" s="121" t="s">
        <v>2428</v>
      </c>
      <c r="M59" s="119" t="s">
        <v>2466</v>
      </c>
      <c r="N59" s="119" t="s">
        <v>2473</v>
      </c>
      <c r="O59" s="120" t="s">
        <v>2474</v>
      </c>
      <c r="P59" s="118"/>
      <c r="Q59" s="122" t="s">
        <v>2428</v>
      </c>
      <c r="R59" s="95"/>
    </row>
    <row r="60" spans="1:18" ht="18" x14ac:dyDescent="0.25">
      <c r="A60" s="120" t="str">
        <f>VLOOKUP(E60,'LISTADO ATM'!$A$2:$C$901,3,0)</f>
        <v>DISTRITO NACIONAL</v>
      </c>
      <c r="B60" s="111" t="s">
        <v>2557</v>
      </c>
      <c r="C60" s="128">
        <v>44277.688645833332</v>
      </c>
      <c r="D60" s="120" t="s">
        <v>2469</v>
      </c>
      <c r="E60" s="110">
        <v>555</v>
      </c>
      <c r="F60" s="120" t="str">
        <f>VLOOKUP(E60,VIP!$A$2:$O12080,2,0)</f>
        <v>DRBR24P</v>
      </c>
      <c r="G60" s="120" t="str">
        <f>VLOOKUP(E60,'LISTADO ATM'!$A$2:$B$900,2,0)</f>
        <v xml:space="preserve">ATM Estación Shell Las Praderas </v>
      </c>
      <c r="H60" s="120" t="str">
        <f>VLOOKUP(E60,VIP!$A$2:$O17001,7,FALSE)</f>
        <v>Si</v>
      </c>
      <c r="I60" s="120" t="str">
        <f>VLOOKUP(E60,VIP!$A$2:$O8966,8,FALSE)</f>
        <v>Si</v>
      </c>
      <c r="J60" s="120" t="str">
        <f>VLOOKUP(E60,VIP!$A$2:$O8916,8,FALSE)</f>
        <v>Si</v>
      </c>
      <c r="K60" s="120" t="str">
        <f>VLOOKUP(E60,VIP!$A$2:$O12490,6,0)</f>
        <v>NO</v>
      </c>
      <c r="L60" s="121" t="s">
        <v>2428</v>
      </c>
      <c r="M60" s="119" t="s">
        <v>2466</v>
      </c>
      <c r="N60" s="119" t="s">
        <v>2473</v>
      </c>
      <c r="O60" s="120" t="s">
        <v>2474</v>
      </c>
      <c r="P60" s="118"/>
      <c r="Q60" s="122" t="s">
        <v>2428</v>
      </c>
    </row>
    <row r="61" spans="1:18" ht="18" x14ac:dyDescent="0.25">
      <c r="A61" s="120" t="str">
        <f>VLOOKUP(E61,'LISTADO ATM'!$A$2:$C$901,3,0)</f>
        <v>DISTRITO NACIONAL</v>
      </c>
      <c r="B61" s="111" t="s">
        <v>2556</v>
      </c>
      <c r="C61" s="128">
        <v>44277.693090277775</v>
      </c>
      <c r="D61" s="120" t="s">
        <v>2469</v>
      </c>
      <c r="E61" s="110">
        <v>659</v>
      </c>
      <c r="F61" s="120" t="str">
        <f>VLOOKUP(E61,VIP!$A$2:$O12079,2,0)</f>
        <v>DRBR659</v>
      </c>
      <c r="G61" s="120" t="str">
        <f>VLOOKUP(E61,'LISTADO ATM'!$A$2:$B$900,2,0)</f>
        <v>ATM Down Town Center</v>
      </c>
      <c r="H61" s="120" t="str">
        <f>VLOOKUP(E61,VIP!$A$2:$O17000,7,FALSE)</f>
        <v>N/A</v>
      </c>
      <c r="I61" s="120" t="str">
        <f>VLOOKUP(E61,VIP!$A$2:$O8965,8,FALSE)</f>
        <v>N/A</v>
      </c>
      <c r="J61" s="120" t="str">
        <f>VLOOKUP(E61,VIP!$A$2:$O8915,8,FALSE)</f>
        <v>N/A</v>
      </c>
      <c r="K61" s="120" t="str">
        <f>VLOOKUP(E61,VIP!$A$2:$O12489,6,0)</f>
        <v>N/A</v>
      </c>
      <c r="L61" s="121" t="s">
        <v>2459</v>
      </c>
      <c r="M61" s="119" t="s">
        <v>2466</v>
      </c>
      <c r="N61" s="119" t="s">
        <v>2473</v>
      </c>
      <c r="O61" s="120" t="s">
        <v>2474</v>
      </c>
      <c r="P61" s="118"/>
      <c r="Q61" s="122" t="s">
        <v>2459</v>
      </c>
    </row>
    <row r="62" spans="1:18" ht="18" x14ac:dyDescent="0.25">
      <c r="A62" s="120" t="str">
        <f>VLOOKUP(E62,'LISTADO ATM'!$A$2:$C$901,3,0)</f>
        <v>DISTRITO NACIONAL</v>
      </c>
      <c r="B62" s="111" t="s">
        <v>2555</v>
      </c>
      <c r="C62" s="128">
        <v>44277.697488425925</v>
      </c>
      <c r="D62" s="120" t="s">
        <v>2189</v>
      </c>
      <c r="E62" s="110">
        <v>435</v>
      </c>
      <c r="F62" s="120" t="str">
        <f>VLOOKUP(E62,VIP!$A$2:$O12078,2,0)</f>
        <v>DRBR435</v>
      </c>
      <c r="G62" s="120" t="str">
        <f>VLOOKUP(E62,'LISTADO ATM'!$A$2:$B$900,2,0)</f>
        <v xml:space="preserve">ATM Autobanco Torre I </v>
      </c>
      <c r="H62" s="120" t="str">
        <f>VLOOKUP(E62,VIP!$A$2:$O16999,7,FALSE)</f>
        <v>Si</v>
      </c>
      <c r="I62" s="120" t="str">
        <f>VLOOKUP(E62,VIP!$A$2:$O8964,8,FALSE)</f>
        <v>Si</v>
      </c>
      <c r="J62" s="120" t="str">
        <f>VLOOKUP(E62,VIP!$A$2:$O8914,8,FALSE)</f>
        <v>Si</v>
      </c>
      <c r="K62" s="120" t="str">
        <f>VLOOKUP(E62,VIP!$A$2:$O12488,6,0)</f>
        <v>SI</v>
      </c>
      <c r="L62" s="121" t="s">
        <v>2228</v>
      </c>
      <c r="M62" s="119" t="s">
        <v>2466</v>
      </c>
      <c r="N62" s="119" t="s">
        <v>2473</v>
      </c>
      <c r="O62" s="120" t="s">
        <v>2475</v>
      </c>
      <c r="P62" s="118"/>
      <c r="Q62" s="122" t="s">
        <v>2228</v>
      </c>
    </row>
    <row r="63" spans="1:18" ht="18" x14ac:dyDescent="0.25">
      <c r="A63" s="120" t="str">
        <f>VLOOKUP(E63,'LISTADO ATM'!$A$2:$C$901,3,0)</f>
        <v>ESTE</v>
      </c>
      <c r="B63" s="111" t="s">
        <v>2554</v>
      </c>
      <c r="C63" s="128">
        <v>44277.725104166668</v>
      </c>
      <c r="D63" s="120" t="s">
        <v>2189</v>
      </c>
      <c r="E63" s="110">
        <v>513</v>
      </c>
      <c r="F63" s="120" t="str">
        <f>VLOOKUP(E63,VIP!$A$2:$O12075,2,0)</f>
        <v>DRBR513</v>
      </c>
      <c r="G63" s="120" t="str">
        <f>VLOOKUP(E63,'LISTADO ATM'!$A$2:$B$900,2,0)</f>
        <v xml:space="preserve">ATM UNP Lagunas de Nisibón </v>
      </c>
      <c r="H63" s="120" t="str">
        <f>VLOOKUP(E63,VIP!$A$2:$O16996,7,FALSE)</f>
        <v>Si</v>
      </c>
      <c r="I63" s="120" t="str">
        <f>VLOOKUP(E63,VIP!$A$2:$O8961,8,FALSE)</f>
        <v>Si</v>
      </c>
      <c r="J63" s="120" t="str">
        <f>VLOOKUP(E63,VIP!$A$2:$O8911,8,FALSE)</f>
        <v>Si</v>
      </c>
      <c r="K63" s="120" t="str">
        <f>VLOOKUP(E63,VIP!$A$2:$O12485,6,0)</f>
        <v>NO</v>
      </c>
      <c r="L63" s="121" t="s">
        <v>2254</v>
      </c>
      <c r="M63" s="119" t="s">
        <v>2466</v>
      </c>
      <c r="N63" s="119" t="s">
        <v>2473</v>
      </c>
      <c r="O63" s="120" t="s">
        <v>2475</v>
      </c>
      <c r="P63" s="118"/>
      <c r="Q63" s="122" t="s">
        <v>2254</v>
      </c>
    </row>
    <row r="64" spans="1:18" ht="18" x14ac:dyDescent="0.25">
      <c r="A64" s="120" t="str">
        <f>VLOOKUP(E64,'LISTADO ATM'!$A$2:$C$901,3,0)</f>
        <v>DISTRITO NACIONAL</v>
      </c>
      <c r="B64" s="111" t="s">
        <v>2553</v>
      </c>
      <c r="C64" s="128">
        <v>44277.734618055554</v>
      </c>
      <c r="D64" s="120" t="s">
        <v>2469</v>
      </c>
      <c r="E64" s="110">
        <v>541</v>
      </c>
      <c r="F64" s="120" t="str">
        <f>VLOOKUP(E64,VIP!$A$2:$O12073,2,0)</f>
        <v>DRBR541</v>
      </c>
      <c r="G64" s="120" t="str">
        <f>VLOOKUP(E64,'LISTADO ATM'!$A$2:$B$900,2,0)</f>
        <v xml:space="preserve">ATM Oficina Sambil II </v>
      </c>
      <c r="H64" s="120" t="str">
        <f>VLOOKUP(E64,VIP!$A$2:$O16994,7,FALSE)</f>
        <v>Si</v>
      </c>
      <c r="I64" s="120" t="str">
        <f>VLOOKUP(E64,VIP!$A$2:$O8959,8,FALSE)</f>
        <v>Si</v>
      </c>
      <c r="J64" s="120" t="str">
        <f>VLOOKUP(E64,VIP!$A$2:$O8909,8,FALSE)</f>
        <v>Si</v>
      </c>
      <c r="K64" s="120" t="str">
        <f>VLOOKUP(E64,VIP!$A$2:$O12483,6,0)</f>
        <v>SI</v>
      </c>
      <c r="L64" s="121" t="s">
        <v>2428</v>
      </c>
      <c r="M64" s="119" t="s">
        <v>2466</v>
      </c>
      <c r="N64" s="119" t="s">
        <v>2473</v>
      </c>
      <c r="O64" s="120" t="s">
        <v>2474</v>
      </c>
      <c r="P64" s="118"/>
      <c r="Q64" s="122" t="s">
        <v>2428</v>
      </c>
    </row>
    <row r="65" spans="1:17" ht="18" x14ac:dyDescent="0.25">
      <c r="A65" s="120" t="str">
        <f>VLOOKUP(E65,'LISTADO ATM'!$A$2:$C$901,3,0)</f>
        <v>DISTRITO NACIONAL</v>
      </c>
      <c r="B65" s="111" t="s">
        <v>2552</v>
      </c>
      <c r="C65" s="128">
        <v>44277.735173611109</v>
      </c>
      <c r="D65" s="120" t="s">
        <v>2189</v>
      </c>
      <c r="E65" s="110">
        <v>26</v>
      </c>
      <c r="F65" s="120" t="str">
        <f>VLOOKUP(E65,VIP!$A$2:$O12072,2,0)</f>
        <v>DRBR221</v>
      </c>
      <c r="G65" s="120" t="str">
        <f>VLOOKUP(E65,'LISTADO ATM'!$A$2:$B$900,2,0)</f>
        <v>ATM S/M Jumbo San Isidro</v>
      </c>
      <c r="H65" s="120" t="str">
        <f>VLOOKUP(E65,VIP!$A$2:$O16993,7,FALSE)</f>
        <v>Si</v>
      </c>
      <c r="I65" s="120" t="str">
        <f>VLOOKUP(E65,VIP!$A$2:$O8958,8,FALSE)</f>
        <v>Si</v>
      </c>
      <c r="J65" s="120" t="str">
        <f>VLOOKUP(E65,VIP!$A$2:$O8908,8,FALSE)</f>
        <v>Si</v>
      </c>
      <c r="K65" s="120" t="str">
        <f>VLOOKUP(E65,VIP!$A$2:$O12482,6,0)</f>
        <v>NO</v>
      </c>
      <c r="L65" s="121" t="s">
        <v>2489</v>
      </c>
      <c r="M65" s="119" t="s">
        <v>2466</v>
      </c>
      <c r="N65" s="119" t="s">
        <v>2473</v>
      </c>
      <c r="O65" s="120" t="s">
        <v>2475</v>
      </c>
      <c r="P65" s="118"/>
      <c r="Q65" s="122" t="s">
        <v>2489</v>
      </c>
    </row>
    <row r="66" spans="1:17" ht="18" x14ac:dyDescent="0.25">
      <c r="A66" s="120" t="str">
        <f>VLOOKUP(E66,'LISTADO ATM'!$A$2:$C$901,3,0)</f>
        <v>DISTRITO NACIONAL</v>
      </c>
      <c r="B66" s="111" t="s">
        <v>2570</v>
      </c>
      <c r="C66" s="128">
        <v>44277.8593287037</v>
      </c>
      <c r="D66" s="120" t="s">
        <v>2189</v>
      </c>
      <c r="E66" s="110">
        <v>70</v>
      </c>
      <c r="F66" s="120" t="str">
        <f>VLOOKUP(E66,VIP!$A$2:$O12099,2,0)</f>
        <v>DRBR070</v>
      </c>
      <c r="G66" s="120" t="str">
        <f>VLOOKUP(E66,'LISTADO ATM'!$A$2:$B$900,2,0)</f>
        <v xml:space="preserve">ATM Autoservicio Plaza Lama Zona Oriental </v>
      </c>
      <c r="H66" s="120" t="str">
        <f>VLOOKUP(E66,VIP!$A$2:$O17020,7,FALSE)</f>
        <v>Si</v>
      </c>
      <c r="I66" s="120" t="str">
        <f>VLOOKUP(E66,VIP!$A$2:$O8985,8,FALSE)</f>
        <v>Si</v>
      </c>
      <c r="J66" s="120" t="str">
        <f>VLOOKUP(E66,VIP!$A$2:$O8935,8,FALSE)</f>
        <v>Si</v>
      </c>
      <c r="K66" s="120" t="str">
        <f>VLOOKUP(E66,VIP!$A$2:$O12509,6,0)</f>
        <v>NO</v>
      </c>
      <c r="L66" s="121" t="s">
        <v>2228</v>
      </c>
      <c r="M66" s="119" t="s">
        <v>2466</v>
      </c>
      <c r="N66" s="119" t="s">
        <v>2473</v>
      </c>
      <c r="O66" s="120" t="s">
        <v>2475</v>
      </c>
      <c r="P66" s="118"/>
      <c r="Q66" s="122" t="s">
        <v>2228</v>
      </c>
    </row>
    <row r="67" spans="1:17" ht="18" x14ac:dyDescent="0.25">
      <c r="A67" s="120" t="str">
        <f>VLOOKUP(E67,'LISTADO ATM'!$A$2:$C$901,3,0)</f>
        <v>DISTRITO NACIONAL</v>
      </c>
      <c r="B67" s="111" t="s">
        <v>2569</v>
      </c>
      <c r="C67" s="128">
        <v>44277.860868055555</v>
      </c>
      <c r="D67" s="120" t="s">
        <v>2469</v>
      </c>
      <c r="E67" s="110">
        <v>574</v>
      </c>
      <c r="F67" s="120" t="str">
        <f>VLOOKUP(E67,VIP!$A$2:$O12098,2,0)</f>
        <v>DRBR080</v>
      </c>
      <c r="G67" s="120" t="str">
        <f>VLOOKUP(E67,'LISTADO ATM'!$A$2:$B$900,2,0)</f>
        <v xml:space="preserve">ATM Club Obras Públicas </v>
      </c>
      <c r="H67" s="120" t="str">
        <f>VLOOKUP(E67,VIP!$A$2:$O17019,7,FALSE)</f>
        <v>Si</v>
      </c>
      <c r="I67" s="120" t="str">
        <f>VLOOKUP(E67,VIP!$A$2:$O8984,8,FALSE)</f>
        <v>Si</v>
      </c>
      <c r="J67" s="120" t="str">
        <f>VLOOKUP(E67,VIP!$A$2:$O8934,8,FALSE)</f>
        <v>Si</v>
      </c>
      <c r="K67" s="120" t="str">
        <f>VLOOKUP(E67,VIP!$A$2:$O12508,6,0)</f>
        <v>NO</v>
      </c>
      <c r="L67" s="121" t="s">
        <v>2428</v>
      </c>
      <c r="M67" s="119" t="s">
        <v>2466</v>
      </c>
      <c r="N67" s="119" t="s">
        <v>2473</v>
      </c>
      <c r="O67" s="120" t="s">
        <v>2474</v>
      </c>
      <c r="P67" s="118"/>
      <c r="Q67" s="122" t="s">
        <v>2428</v>
      </c>
    </row>
    <row r="68" spans="1:17" ht="18" x14ac:dyDescent="0.25">
      <c r="A68" s="120" t="str">
        <f>VLOOKUP(E68,'LISTADO ATM'!$A$2:$C$901,3,0)</f>
        <v>DISTRITO NACIONAL</v>
      </c>
      <c r="B68" s="111" t="s">
        <v>2568</v>
      </c>
      <c r="C68" s="128">
        <v>44277.861921296295</v>
      </c>
      <c r="D68" s="120" t="s">
        <v>2469</v>
      </c>
      <c r="E68" s="110">
        <v>769</v>
      </c>
      <c r="F68" s="120" t="str">
        <f>VLOOKUP(E68,VIP!$A$2:$O12097,2,0)</f>
        <v>DRBR769</v>
      </c>
      <c r="G68" s="120" t="str">
        <f>VLOOKUP(E68,'LISTADO ATM'!$A$2:$B$900,2,0)</f>
        <v>ATM UNP Pablo Mella Morales</v>
      </c>
      <c r="H68" s="120" t="str">
        <f>VLOOKUP(E68,VIP!$A$2:$O17018,7,FALSE)</f>
        <v>Si</v>
      </c>
      <c r="I68" s="120" t="str">
        <f>VLOOKUP(E68,VIP!$A$2:$O8983,8,FALSE)</f>
        <v>Si</v>
      </c>
      <c r="J68" s="120" t="str">
        <f>VLOOKUP(E68,VIP!$A$2:$O8933,8,FALSE)</f>
        <v>Si</v>
      </c>
      <c r="K68" s="120" t="str">
        <f>VLOOKUP(E68,VIP!$A$2:$O12507,6,0)</f>
        <v>NO</v>
      </c>
      <c r="L68" s="121" t="s">
        <v>2428</v>
      </c>
      <c r="M68" s="119" t="s">
        <v>2466</v>
      </c>
      <c r="N68" s="119" t="s">
        <v>2473</v>
      </c>
      <c r="O68" s="120" t="s">
        <v>2474</v>
      </c>
      <c r="P68" s="118"/>
      <c r="Q68" s="122" t="s">
        <v>2428</v>
      </c>
    </row>
    <row r="69" spans="1:17" ht="18" x14ac:dyDescent="0.25">
      <c r="A69" s="120" t="str">
        <f>VLOOKUP(E69,'LISTADO ATM'!$A$2:$C$901,3,0)</f>
        <v>DISTRITO NACIONAL</v>
      </c>
      <c r="B69" s="111" t="s">
        <v>2567</v>
      </c>
      <c r="C69" s="128">
        <v>44277.863263888888</v>
      </c>
      <c r="D69" s="120" t="s">
        <v>2469</v>
      </c>
      <c r="E69" s="110">
        <v>139</v>
      </c>
      <c r="F69" s="120" t="str">
        <f>VLOOKUP(E69,VIP!$A$2:$O12096,2,0)</f>
        <v>DRBR139</v>
      </c>
      <c r="G69" s="120" t="str">
        <f>VLOOKUP(E69,'LISTADO ATM'!$A$2:$B$900,2,0)</f>
        <v xml:space="preserve">ATM Oficina Plaza Lama Zona Oriental I </v>
      </c>
      <c r="H69" s="120" t="str">
        <f>VLOOKUP(E69,VIP!$A$2:$O17017,7,FALSE)</f>
        <v>Si</v>
      </c>
      <c r="I69" s="120" t="str">
        <f>VLOOKUP(E69,VIP!$A$2:$O8982,8,FALSE)</f>
        <v>Si</v>
      </c>
      <c r="J69" s="120" t="str">
        <f>VLOOKUP(E69,VIP!$A$2:$O8932,8,FALSE)</f>
        <v>Si</v>
      </c>
      <c r="K69" s="120" t="str">
        <f>VLOOKUP(E69,VIP!$A$2:$O12506,6,0)</f>
        <v>NO</v>
      </c>
      <c r="L69" s="121" t="s">
        <v>2428</v>
      </c>
      <c r="M69" s="119" t="s">
        <v>2466</v>
      </c>
      <c r="N69" s="119" t="s">
        <v>2473</v>
      </c>
      <c r="O69" s="120" t="s">
        <v>2474</v>
      </c>
      <c r="P69" s="118"/>
      <c r="Q69" s="122" t="s">
        <v>2428</v>
      </c>
    </row>
    <row r="70" spans="1:17" ht="18" x14ac:dyDescent="0.25">
      <c r="A70" s="120" t="str">
        <f>VLOOKUP(E70,'LISTADO ATM'!$A$2:$C$901,3,0)</f>
        <v>DISTRITO NACIONAL</v>
      </c>
      <c r="B70" s="111" t="s">
        <v>2566</v>
      </c>
      <c r="C70" s="128">
        <v>44277.865613425929</v>
      </c>
      <c r="D70" s="120" t="s">
        <v>2469</v>
      </c>
      <c r="E70" s="110">
        <v>929</v>
      </c>
      <c r="F70" s="120" t="str">
        <f>VLOOKUP(E70,VIP!$A$2:$O12095,2,0)</f>
        <v>DRBR929</v>
      </c>
      <c r="G70" s="120" t="str">
        <f>VLOOKUP(E70,'LISTADO ATM'!$A$2:$B$900,2,0)</f>
        <v>ATM Autoservicio Nacional El Conde</v>
      </c>
      <c r="H70" s="120" t="str">
        <f>VLOOKUP(E70,VIP!$A$2:$O17016,7,FALSE)</f>
        <v>Si</v>
      </c>
      <c r="I70" s="120" t="str">
        <f>VLOOKUP(E70,VIP!$A$2:$O8981,8,FALSE)</f>
        <v>Si</v>
      </c>
      <c r="J70" s="120" t="str">
        <f>VLOOKUP(E70,VIP!$A$2:$O8931,8,FALSE)</f>
        <v>Si</v>
      </c>
      <c r="K70" s="120" t="str">
        <f>VLOOKUP(E70,VIP!$A$2:$O12505,6,0)</f>
        <v>NO</v>
      </c>
      <c r="L70" s="121" t="s">
        <v>2513</v>
      </c>
      <c r="M70" s="119" t="s">
        <v>2466</v>
      </c>
      <c r="N70" s="119" t="s">
        <v>2473</v>
      </c>
      <c r="O70" s="120" t="s">
        <v>2474</v>
      </c>
      <c r="P70" s="118"/>
      <c r="Q70" s="122" t="s">
        <v>2513</v>
      </c>
    </row>
    <row r="71" spans="1:17" ht="18" x14ac:dyDescent="0.25">
      <c r="A71" s="120" t="str">
        <f>VLOOKUP(E71,'LISTADO ATM'!$A$2:$C$901,3,0)</f>
        <v>DISTRITO NACIONAL</v>
      </c>
      <c r="B71" s="111" t="s">
        <v>2565</v>
      </c>
      <c r="C71" s="128">
        <v>44277.869363425925</v>
      </c>
      <c r="D71" s="120" t="s">
        <v>2189</v>
      </c>
      <c r="E71" s="110">
        <v>983</v>
      </c>
      <c r="F71" s="120" t="str">
        <f>VLOOKUP(E71,VIP!$A$2:$O12094,2,0)</f>
        <v>DRBR983</v>
      </c>
      <c r="G71" s="120" t="str">
        <f>VLOOKUP(E71,'LISTADO ATM'!$A$2:$B$900,2,0)</f>
        <v xml:space="preserve">ATM Bravo República de Colombia </v>
      </c>
      <c r="H71" s="120" t="str">
        <f>VLOOKUP(E71,VIP!$A$2:$O17015,7,FALSE)</f>
        <v>Si</v>
      </c>
      <c r="I71" s="120" t="str">
        <f>VLOOKUP(E71,VIP!$A$2:$O8980,8,FALSE)</f>
        <v>No</v>
      </c>
      <c r="J71" s="120" t="str">
        <f>VLOOKUP(E71,VIP!$A$2:$O8930,8,FALSE)</f>
        <v>No</v>
      </c>
      <c r="K71" s="120" t="str">
        <f>VLOOKUP(E71,VIP!$A$2:$O12504,6,0)</f>
        <v>NO</v>
      </c>
      <c r="L71" s="121" t="s">
        <v>2489</v>
      </c>
      <c r="M71" s="119" t="s">
        <v>2466</v>
      </c>
      <c r="N71" s="119" t="s">
        <v>2473</v>
      </c>
      <c r="O71" s="120" t="s">
        <v>2475</v>
      </c>
      <c r="P71" s="118"/>
      <c r="Q71" s="122" t="s">
        <v>2489</v>
      </c>
    </row>
    <row r="72" spans="1:17" ht="18" x14ac:dyDescent="0.25">
      <c r="A72" s="120" t="str">
        <f>VLOOKUP(E72,'LISTADO ATM'!$A$2:$C$901,3,0)</f>
        <v>DISTRITO NACIONAL</v>
      </c>
      <c r="B72" s="111" t="s">
        <v>2564</v>
      </c>
      <c r="C72" s="128">
        <v>44277.871261574073</v>
      </c>
      <c r="D72" s="120" t="s">
        <v>2189</v>
      </c>
      <c r="E72" s="110">
        <v>394</v>
      </c>
      <c r="F72" s="120" t="str">
        <f>VLOOKUP(E72,VIP!$A$2:$O12093,2,0)</f>
        <v>DRBR394</v>
      </c>
      <c r="G72" s="120" t="str">
        <f>VLOOKUP(E72,'LISTADO ATM'!$A$2:$B$900,2,0)</f>
        <v xml:space="preserve">ATM Multicentro La Sirena Luperón </v>
      </c>
      <c r="H72" s="120" t="str">
        <f>VLOOKUP(E72,VIP!$A$2:$O17014,7,FALSE)</f>
        <v>Si</v>
      </c>
      <c r="I72" s="120" t="str">
        <f>VLOOKUP(E72,VIP!$A$2:$O8979,8,FALSE)</f>
        <v>Si</v>
      </c>
      <c r="J72" s="120" t="str">
        <f>VLOOKUP(E72,VIP!$A$2:$O8929,8,FALSE)</f>
        <v>Si</v>
      </c>
      <c r="K72" s="120" t="str">
        <f>VLOOKUP(E72,VIP!$A$2:$O12503,6,0)</f>
        <v>NO</v>
      </c>
      <c r="L72" s="121" t="s">
        <v>2489</v>
      </c>
      <c r="M72" s="119" t="s">
        <v>2466</v>
      </c>
      <c r="N72" s="119" t="s">
        <v>2473</v>
      </c>
      <c r="O72" s="120" t="s">
        <v>2475</v>
      </c>
      <c r="P72" s="118"/>
      <c r="Q72" s="122" t="s">
        <v>2489</v>
      </c>
    </row>
    <row r="73" spans="1:17" ht="18" x14ac:dyDescent="0.25">
      <c r="A73" s="120" t="str">
        <f>VLOOKUP(E73,'LISTADO ATM'!$A$2:$C$901,3,0)</f>
        <v>SUR</v>
      </c>
      <c r="B73" s="111">
        <v>335830197</v>
      </c>
      <c r="C73" s="128">
        <v>44277.928472222222</v>
      </c>
      <c r="D73" s="120" t="s">
        <v>2496</v>
      </c>
      <c r="E73" s="110">
        <v>783</v>
      </c>
      <c r="F73" s="120" t="str">
        <f>VLOOKUP(E73,VIP!$A$2:$O12044,2,0)</f>
        <v>DRBR303</v>
      </c>
      <c r="G73" s="120" t="str">
        <f>VLOOKUP(E73,'LISTADO ATM'!$A$2:$B$900,2,0)</f>
        <v xml:space="preserve">ATM Autobanco Alfa y Omega (Barahona) </v>
      </c>
      <c r="H73" s="120" t="str">
        <f>VLOOKUP(E73,VIP!$A$2:$O16965,7,FALSE)</f>
        <v>Si</v>
      </c>
      <c r="I73" s="120" t="str">
        <f>VLOOKUP(E73,VIP!$A$2:$O8930,8,FALSE)</f>
        <v>Si</v>
      </c>
      <c r="J73" s="120" t="str">
        <f>VLOOKUP(E73,VIP!$A$2:$O8880,8,FALSE)</f>
        <v>Si</v>
      </c>
      <c r="K73" s="120" t="str">
        <f>VLOOKUP(E73,VIP!$A$2:$O12454,6,0)</f>
        <v>NO</v>
      </c>
      <c r="L73" s="121" t="s">
        <v>2428</v>
      </c>
      <c r="M73" s="119" t="s">
        <v>2466</v>
      </c>
      <c r="N73" s="119" t="s">
        <v>2473</v>
      </c>
      <c r="O73" s="120" t="s">
        <v>2497</v>
      </c>
      <c r="P73" s="118"/>
      <c r="Q73" s="122" t="s">
        <v>2428</v>
      </c>
    </row>
    <row r="74" spans="1:17" ht="18" x14ac:dyDescent="0.25">
      <c r="A74" s="120" t="str">
        <f>VLOOKUP(E74,'LISTADO ATM'!$A$2:$C$901,3,0)</f>
        <v>SUR</v>
      </c>
      <c r="B74" s="111">
        <v>335830198</v>
      </c>
      <c r="C74" s="128">
        <v>44277.930555555555</v>
      </c>
      <c r="D74" s="120" t="s">
        <v>2496</v>
      </c>
      <c r="E74" s="110">
        <v>48</v>
      </c>
      <c r="F74" s="120" t="str">
        <f>VLOOKUP(E74,VIP!$A$2:$O12045,2,0)</f>
        <v>DRBR048</v>
      </c>
      <c r="G74" s="120" t="str">
        <f>VLOOKUP(E74,'LISTADO ATM'!$A$2:$B$900,2,0)</f>
        <v xml:space="preserve">ATM Autoservicio Neiba I </v>
      </c>
      <c r="H74" s="120" t="str">
        <f>VLOOKUP(E74,VIP!$A$2:$O16966,7,FALSE)</f>
        <v>Si</v>
      </c>
      <c r="I74" s="120" t="str">
        <f>VLOOKUP(E74,VIP!$A$2:$O8931,8,FALSE)</f>
        <v>Si</v>
      </c>
      <c r="J74" s="120" t="str">
        <f>VLOOKUP(E74,VIP!$A$2:$O8881,8,FALSE)</f>
        <v>Si</v>
      </c>
      <c r="K74" s="120" t="str">
        <f>VLOOKUP(E74,VIP!$A$2:$O12455,6,0)</f>
        <v>SI</v>
      </c>
      <c r="L74" s="121" t="s">
        <v>2428</v>
      </c>
      <c r="M74" s="119" t="s">
        <v>2466</v>
      </c>
      <c r="N74" s="119" t="s">
        <v>2473</v>
      </c>
      <c r="O74" s="120" t="s">
        <v>2497</v>
      </c>
      <c r="P74" s="118"/>
      <c r="Q74" s="122" t="s">
        <v>2428</v>
      </c>
    </row>
    <row r="75" spans="1:17" ht="18" x14ac:dyDescent="0.25">
      <c r="A75" s="120" t="str">
        <f>VLOOKUP(E75,'LISTADO ATM'!$A$2:$C$901,3,0)</f>
        <v>NORTE</v>
      </c>
      <c r="B75" s="111">
        <v>335830199</v>
      </c>
      <c r="C75" s="128">
        <v>44277.933333333334</v>
      </c>
      <c r="D75" s="120" t="s">
        <v>2496</v>
      </c>
      <c r="E75" s="110">
        <v>138</v>
      </c>
      <c r="F75" s="120" t="str">
        <f>VLOOKUP(E75,VIP!$A$2:$O12046,2,0)</f>
        <v>DRBR138</v>
      </c>
      <c r="G75" s="120" t="str">
        <f>VLOOKUP(E75,'LISTADO ATM'!$A$2:$B$900,2,0)</f>
        <v xml:space="preserve">ATM UNP Fantino </v>
      </c>
      <c r="H75" s="120" t="str">
        <f>VLOOKUP(E75,VIP!$A$2:$O16967,7,FALSE)</f>
        <v>Si</v>
      </c>
      <c r="I75" s="120" t="str">
        <f>VLOOKUP(E75,VIP!$A$2:$O8932,8,FALSE)</f>
        <v>Si</v>
      </c>
      <c r="J75" s="120" t="str">
        <f>VLOOKUP(E75,VIP!$A$2:$O8882,8,FALSE)</f>
        <v>Si</v>
      </c>
      <c r="K75" s="120" t="str">
        <f>VLOOKUP(E75,VIP!$A$2:$O12456,6,0)</f>
        <v>NO</v>
      </c>
      <c r="L75" s="121" t="s">
        <v>2459</v>
      </c>
      <c r="M75" s="119" t="s">
        <v>2466</v>
      </c>
      <c r="N75" s="119" t="s">
        <v>2473</v>
      </c>
      <c r="O75" s="120" t="s">
        <v>2497</v>
      </c>
      <c r="P75" s="118"/>
      <c r="Q75" s="122" t="s">
        <v>2459</v>
      </c>
    </row>
    <row r="76" spans="1:17" ht="18" x14ac:dyDescent="0.25">
      <c r="A76" s="120" t="str">
        <f>VLOOKUP(E76,'LISTADO ATM'!$A$2:$C$901,3,0)</f>
        <v>DISTRITO NACIONAL</v>
      </c>
      <c r="B76" s="111">
        <v>335830200</v>
      </c>
      <c r="C76" s="128">
        <v>44277.936111111114</v>
      </c>
      <c r="D76" s="120" t="s">
        <v>2496</v>
      </c>
      <c r="E76" s="110">
        <v>231</v>
      </c>
      <c r="F76" s="120" t="str">
        <f>VLOOKUP(E76,VIP!$A$2:$O12047,2,0)</f>
        <v>DRBR231</v>
      </c>
      <c r="G76" s="120" t="str">
        <f>VLOOKUP(E76,'LISTADO ATM'!$A$2:$B$900,2,0)</f>
        <v xml:space="preserve">ATM Oficina Zona Oriental </v>
      </c>
      <c r="H76" s="120" t="str">
        <f>VLOOKUP(E76,VIP!$A$2:$O16968,7,FALSE)</f>
        <v>Si</v>
      </c>
      <c r="I76" s="120" t="str">
        <f>VLOOKUP(E76,VIP!$A$2:$O8933,8,FALSE)</f>
        <v>Si</v>
      </c>
      <c r="J76" s="120" t="str">
        <f>VLOOKUP(E76,VIP!$A$2:$O8883,8,FALSE)</f>
        <v>Si</v>
      </c>
      <c r="K76" s="120" t="str">
        <f>VLOOKUP(E76,VIP!$A$2:$O12457,6,0)</f>
        <v>SI</v>
      </c>
      <c r="L76" s="121" t="s">
        <v>2428</v>
      </c>
      <c r="M76" s="119" t="s">
        <v>2466</v>
      </c>
      <c r="N76" s="119" t="s">
        <v>2473</v>
      </c>
      <c r="O76" s="120" t="s">
        <v>2497</v>
      </c>
      <c r="P76" s="118"/>
      <c r="Q76" s="122" t="s">
        <v>2428</v>
      </c>
    </row>
    <row r="77" spans="1:17" ht="18" x14ac:dyDescent="0.25">
      <c r="A77" s="120" t="str">
        <f>VLOOKUP(E77,'LISTADO ATM'!$A$2:$C$901,3,0)</f>
        <v>ESTE</v>
      </c>
      <c r="B77" s="111">
        <v>335830201</v>
      </c>
      <c r="C77" s="128">
        <v>44277.938194444447</v>
      </c>
      <c r="D77" s="120" t="s">
        <v>2496</v>
      </c>
      <c r="E77" s="110">
        <v>268</v>
      </c>
      <c r="F77" s="120" t="str">
        <f>VLOOKUP(E77,VIP!$A$2:$O12048,2,0)</f>
        <v>DRBR268</v>
      </c>
      <c r="G77" s="120" t="str">
        <f>VLOOKUP(E77,'LISTADO ATM'!$A$2:$B$900,2,0)</f>
        <v xml:space="preserve">ATM Autobanco La Altagracia (Higuey) </v>
      </c>
      <c r="H77" s="120" t="str">
        <f>VLOOKUP(E77,VIP!$A$2:$O16969,7,FALSE)</f>
        <v>Si</v>
      </c>
      <c r="I77" s="120" t="str">
        <f>VLOOKUP(E77,VIP!$A$2:$O8934,8,FALSE)</f>
        <v>Si</v>
      </c>
      <c r="J77" s="120" t="str">
        <f>VLOOKUP(E77,VIP!$A$2:$O8884,8,FALSE)</f>
        <v>Si</v>
      </c>
      <c r="K77" s="120" t="str">
        <f>VLOOKUP(E77,VIP!$A$2:$O12458,6,0)</f>
        <v>NO</v>
      </c>
      <c r="L77" s="121" t="s">
        <v>2428</v>
      </c>
      <c r="M77" s="119" t="s">
        <v>2466</v>
      </c>
      <c r="N77" s="119" t="s">
        <v>2473</v>
      </c>
      <c r="O77" s="120" t="s">
        <v>2497</v>
      </c>
      <c r="P77" s="118"/>
      <c r="Q77" s="122" t="s">
        <v>2428</v>
      </c>
    </row>
    <row r="78" spans="1:17" ht="18" x14ac:dyDescent="0.25">
      <c r="A78" s="120" t="str">
        <f>VLOOKUP(E78,'LISTADO ATM'!$A$2:$C$901,3,0)</f>
        <v>ESTE</v>
      </c>
      <c r="B78" s="111">
        <v>335830203</v>
      </c>
      <c r="C78" s="128">
        <v>44277.940972222219</v>
      </c>
      <c r="D78" s="120" t="s">
        <v>2496</v>
      </c>
      <c r="E78" s="110">
        <v>345</v>
      </c>
      <c r="F78" s="120" t="e">
        <f>VLOOKUP(E78,VIP!$A$2:$O12049,2,0)</f>
        <v>#N/A</v>
      </c>
      <c r="G78" s="120" t="str">
        <f>VLOOKUP(E78,'LISTADO ATM'!$A$2:$B$900,2,0)</f>
        <v>ATM Oficina Yamasá  II</v>
      </c>
      <c r="H78" s="120" t="e">
        <f>VLOOKUP(E78,VIP!$A$2:$O16970,7,FALSE)</f>
        <v>#N/A</v>
      </c>
      <c r="I78" s="120" t="e">
        <f>VLOOKUP(E78,VIP!$A$2:$O8935,8,FALSE)</f>
        <v>#N/A</v>
      </c>
      <c r="J78" s="120" t="e">
        <f>VLOOKUP(E78,VIP!$A$2:$O8885,8,FALSE)</f>
        <v>#N/A</v>
      </c>
      <c r="K78" s="120" t="e">
        <f>VLOOKUP(E78,VIP!$A$2:$O12459,6,0)</f>
        <v>#N/A</v>
      </c>
      <c r="L78" s="121" t="s">
        <v>2428</v>
      </c>
      <c r="M78" s="119" t="s">
        <v>2466</v>
      </c>
      <c r="N78" s="119" t="s">
        <v>2473</v>
      </c>
      <c r="O78" s="120" t="s">
        <v>2497</v>
      </c>
      <c r="P78" s="118"/>
      <c r="Q78" s="122" t="s">
        <v>2428</v>
      </c>
    </row>
    <row r="79" spans="1:17" ht="18" x14ac:dyDescent="0.25">
      <c r="A79" s="120" t="str">
        <f>VLOOKUP(E79,'LISTADO ATM'!$A$2:$C$901,3,0)</f>
        <v>DISTRITO NACIONAL</v>
      </c>
      <c r="B79" s="111">
        <v>335830205</v>
      </c>
      <c r="C79" s="128">
        <v>44277.953472222223</v>
      </c>
      <c r="D79" s="120" t="s">
        <v>2469</v>
      </c>
      <c r="E79" s="110">
        <v>539</v>
      </c>
      <c r="F79" s="120" t="str">
        <f>VLOOKUP(E79,VIP!$A$2:$O12050,2,0)</f>
        <v>DRBR539</v>
      </c>
      <c r="G79" s="120" t="str">
        <f>VLOOKUP(E79,'LISTADO ATM'!$A$2:$B$900,2,0)</f>
        <v>ATM S/M La Cadena Los Proceres</v>
      </c>
      <c r="H79" s="120" t="str">
        <f>VLOOKUP(E79,VIP!$A$2:$O16971,7,FALSE)</f>
        <v>Si</v>
      </c>
      <c r="I79" s="120" t="str">
        <f>VLOOKUP(E79,VIP!$A$2:$O8936,8,FALSE)</f>
        <v>Si</v>
      </c>
      <c r="J79" s="120" t="str">
        <f>VLOOKUP(E79,VIP!$A$2:$O8886,8,FALSE)</f>
        <v>Si</v>
      </c>
      <c r="K79" s="120" t="str">
        <f>VLOOKUP(E79,VIP!$A$2:$O12460,6,0)</f>
        <v>NO</v>
      </c>
      <c r="L79" s="121" t="s">
        <v>2459</v>
      </c>
      <c r="M79" s="119" t="s">
        <v>2466</v>
      </c>
      <c r="N79" s="119" t="s">
        <v>2473</v>
      </c>
      <c r="O79" s="120" t="s">
        <v>2474</v>
      </c>
      <c r="P79" s="118"/>
      <c r="Q79" s="122" t="s">
        <v>2459</v>
      </c>
    </row>
    <row r="80" spans="1:17" ht="18" x14ac:dyDescent="0.25">
      <c r="A80" s="120" t="str">
        <f>VLOOKUP(E80,'LISTADO ATM'!$A$2:$C$901,3,0)</f>
        <v>ESTE</v>
      </c>
      <c r="B80" s="111">
        <v>335830207</v>
      </c>
      <c r="C80" s="128">
        <v>44277.956944444442</v>
      </c>
      <c r="D80" s="120" t="s">
        <v>2496</v>
      </c>
      <c r="E80" s="110">
        <v>742</v>
      </c>
      <c r="F80" s="120" t="str">
        <f>VLOOKUP(E80,VIP!$A$2:$O12103,2,0)</f>
        <v>DRBR990</v>
      </c>
      <c r="G80" s="120" t="str">
        <f>VLOOKUP(E80,'LISTADO ATM'!$A$2:$B$900,2,0)</f>
        <v xml:space="preserve">ATM Oficina Plaza del Rey (La Romana) </v>
      </c>
      <c r="H80" s="120" t="str">
        <f>VLOOKUP(E80,VIP!$A$2:$O17024,7,FALSE)</f>
        <v>Si</v>
      </c>
      <c r="I80" s="120" t="str">
        <f>VLOOKUP(E80,VIP!$A$2:$O8989,8,FALSE)</f>
        <v>Si</v>
      </c>
      <c r="J80" s="120" t="str">
        <f>VLOOKUP(E80,VIP!$A$2:$O8939,8,FALSE)</f>
        <v>Si</v>
      </c>
      <c r="K80" s="120" t="str">
        <f>VLOOKUP(E80,VIP!$A$2:$O12513,6,0)</f>
        <v>NO</v>
      </c>
      <c r="L80" s="121" t="s">
        <v>2428</v>
      </c>
      <c r="M80" s="119" t="s">
        <v>2466</v>
      </c>
      <c r="N80" s="119" t="s">
        <v>2473</v>
      </c>
      <c r="O80" s="120" t="s">
        <v>2497</v>
      </c>
      <c r="P80" s="118"/>
      <c r="Q80" s="122" t="s">
        <v>2428</v>
      </c>
    </row>
    <row r="81" spans="1:17" ht="18" x14ac:dyDescent="0.25">
      <c r="A81" s="120" t="str">
        <f>VLOOKUP(E81,'LISTADO ATM'!$A$2:$C$901,3,0)</f>
        <v>ESTE</v>
      </c>
      <c r="B81" s="111">
        <v>335830209</v>
      </c>
      <c r="C81" s="128">
        <v>44277.958333333336</v>
      </c>
      <c r="D81" s="120" t="s">
        <v>2496</v>
      </c>
      <c r="E81" s="110">
        <v>772</v>
      </c>
      <c r="F81" s="120" t="str">
        <f>VLOOKUP(E81,VIP!$A$2:$O12102,2,0)</f>
        <v>DRBR215</v>
      </c>
      <c r="G81" s="120" t="str">
        <f>VLOOKUP(E81,'LISTADO ATM'!$A$2:$B$900,2,0)</f>
        <v xml:space="preserve">ATM UNP Yamasá </v>
      </c>
      <c r="H81" s="120" t="str">
        <f>VLOOKUP(E81,VIP!$A$2:$O17023,7,FALSE)</f>
        <v>Si</v>
      </c>
      <c r="I81" s="120" t="str">
        <f>VLOOKUP(E81,VIP!$A$2:$O8988,8,FALSE)</f>
        <v>Si</v>
      </c>
      <c r="J81" s="120" t="str">
        <f>VLOOKUP(E81,VIP!$A$2:$O8938,8,FALSE)</f>
        <v>Si</v>
      </c>
      <c r="K81" s="120" t="str">
        <f>VLOOKUP(E81,VIP!$A$2:$O12512,6,0)</f>
        <v>NO</v>
      </c>
      <c r="L81" s="121" t="s">
        <v>2428</v>
      </c>
      <c r="M81" s="119" t="s">
        <v>2466</v>
      </c>
      <c r="N81" s="119" t="s">
        <v>2473</v>
      </c>
      <c r="O81" s="120" t="s">
        <v>2497</v>
      </c>
      <c r="P81" s="118"/>
      <c r="Q81" s="122" t="s">
        <v>2428</v>
      </c>
    </row>
    <row r="82" spans="1:17" ht="18" x14ac:dyDescent="0.25">
      <c r="A82" s="120" t="str">
        <f>VLOOKUP(E82,'LISTADO ATM'!$A$2:$C$901,3,0)</f>
        <v>ESTE</v>
      </c>
      <c r="B82" s="111">
        <v>335830210</v>
      </c>
      <c r="C82" s="128">
        <v>44277.960416666669</v>
      </c>
      <c r="D82" s="120" t="s">
        <v>2496</v>
      </c>
      <c r="E82" s="110">
        <v>844</v>
      </c>
      <c r="F82" s="120" t="str">
        <f>VLOOKUP(E82,VIP!$A$2:$O12104,2,0)</f>
        <v>DRBR844</v>
      </c>
      <c r="G82" s="120" t="str">
        <f>VLOOKUP(E82,'LISTADO ATM'!$A$2:$B$900,2,0)</f>
        <v xml:space="preserve">ATM San Juan Shopping Center (Bávaro) </v>
      </c>
      <c r="H82" s="120" t="str">
        <f>VLOOKUP(E82,VIP!$A$2:$O17025,7,FALSE)</f>
        <v>Si</v>
      </c>
      <c r="I82" s="120" t="str">
        <f>VLOOKUP(E82,VIP!$A$2:$O8990,8,FALSE)</f>
        <v>Si</v>
      </c>
      <c r="J82" s="120" t="str">
        <f>VLOOKUP(E82,VIP!$A$2:$O8940,8,FALSE)</f>
        <v>Si</v>
      </c>
      <c r="K82" s="120" t="str">
        <f>VLOOKUP(E82,VIP!$A$2:$O12514,6,0)</f>
        <v>NO</v>
      </c>
      <c r="L82" s="121" t="s">
        <v>2459</v>
      </c>
      <c r="M82" s="119" t="s">
        <v>2466</v>
      </c>
      <c r="N82" s="119" t="s">
        <v>2473</v>
      </c>
      <c r="O82" s="120" t="s">
        <v>2497</v>
      </c>
      <c r="P82" s="118"/>
      <c r="Q82" s="122" t="s">
        <v>2459</v>
      </c>
    </row>
    <row r="83" spans="1:17" s="95" customFormat="1" ht="18" x14ac:dyDescent="0.25">
      <c r="A83" s="120" t="str">
        <f>VLOOKUP(E83,'LISTADO ATM'!$A$2:$C$901,3,0)</f>
        <v>NORTE</v>
      </c>
      <c r="B83" s="111">
        <v>335830211</v>
      </c>
      <c r="C83" s="128">
        <v>44277.962500000001</v>
      </c>
      <c r="D83" s="120" t="s">
        <v>2496</v>
      </c>
      <c r="E83" s="110">
        <v>969</v>
      </c>
      <c r="F83" s="120" t="str">
        <f>VLOOKUP(E83,VIP!$A$2:$O12104,2,0)</f>
        <v>DRBR12F</v>
      </c>
      <c r="G83" s="120" t="str">
        <f>VLOOKUP(E83,'LISTADO ATM'!$A$2:$B$900,2,0)</f>
        <v xml:space="preserve">ATM Oficina El Sol I (Santiago) </v>
      </c>
      <c r="H83" s="120" t="str">
        <f>VLOOKUP(E83,VIP!$A$2:$O17025,7,FALSE)</f>
        <v>Si</v>
      </c>
      <c r="I83" s="120" t="str">
        <f>VLOOKUP(E83,VIP!$A$2:$O8990,8,FALSE)</f>
        <v>Si</v>
      </c>
      <c r="J83" s="120" t="str">
        <f>VLOOKUP(E83,VIP!$A$2:$O8940,8,FALSE)</f>
        <v>Si</v>
      </c>
      <c r="K83" s="120" t="str">
        <f>VLOOKUP(E83,VIP!$A$2:$O12514,6,0)</f>
        <v>SI</v>
      </c>
      <c r="L83" s="121" t="s">
        <v>2428</v>
      </c>
      <c r="M83" s="119" t="s">
        <v>2466</v>
      </c>
      <c r="N83" s="119" t="s">
        <v>2473</v>
      </c>
      <c r="O83" s="120" t="s">
        <v>2497</v>
      </c>
      <c r="P83" s="118"/>
      <c r="Q83" s="122" t="s">
        <v>2428</v>
      </c>
    </row>
    <row r="84" spans="1:17" s="95" customFormat="1" ht="18" x14ac:dyDescent="0.25">
      <c r="A84" s="120" t="str">
        <f>VLOOKUP(E84,'LISTADO ATM'!$A$2:$C$901,3,0)</f>
        <v>DISTRITO NACIONAL</v>
      </c>
      <c r="B84" s="111" t="s">
        <v>2580</v>
      </c>
      <c r="C84" s="128">
        <v>44278.045601851853</v>
      </c>
      <c r="D84" s="120" t="s">
        <v>2469</v>
      </c>
      <c r="E84" s="110">
        <v>971</v>
      </c>
      <c r="F84" s="120" t="str">
        <f>VLOOKUP(E84,VIP!$A$2:$O12114,2,0)</f>
        <v>DRBR24U</v>
      </c>
      <c r="G84" s="120" t="str">
        <f>VLOOKUP(E84,'LISTADO ATM'!$A$2:$B$900,2,0)</f>
        <v xml:space="preserve">ATM Club Banreservas I </v>
      </c>
      <c r="H84" s="120" t="str">
        <f>VLOOKUP(E84,VIP!$A$2:$O17035,7,FALSE)</f>
        <v>Si</v>
      </c>
      <c r="I84" s="120" t="str">
        <f>VLOOKUP(E84,VIP!$A$2:$O9000,8,FALSE)</f>
        <v>Si</v>
      </c>
      <c r="J84" s="120" t="str">
        <f>VLOOKUP(E84,VIP!$A$2:$O8950,8,FALSE)</f>
        <v>Si</v>
      </c>
      <c r="K84" s="120" t="str">
        <f>VLOOKUP(E84,VIP!$A$2:$O12524,6,0)</f>
        <v>NO</v>
      </c>
      <c r="L84" s="121" t="s">
        <v>2583</v>
      </c>
      <c r="M84" s="119" t="s">
        <v>2466</v>
      </c>
      <c r="N84" s="119" t="s">
        <v>2473</v>
      </c>
      <c r="O84" s="120" t="s">
        <v>2474</v>
      </c>
      <c r="P84" s="118"/>
      <c r="Q84" s="122" t="s">
        <v>2583</v>
      </c>
    </row>
    <row r="85" spans="1:17" s="95" customFormat="1" ht="18" x14ac:dyDescent="0.25">
      <c r="A85" s="120" t="str">
        <f>VLOOKUP(E85,'LISTADO ATM'!$A$2:$C$901,3,0)</f>
        <v>SUR</v>
      </c>
      <c r="B85" s="111" t="s">
        <v>2579</v>
      </c>
      <c r="C85" s="128">
        <v>44278.048773148148</v>
      </c>
      <c r="D85" s="120" t="s">
        <v>2469</v>
      </c>
      <c r="E85" s="110">
        <v>984</v>
      </c>
      <c r="F85" s="120" t="str">
        <f>VLOOKUP(E85,VIP!$A$2:$O12113,2,0)</f>
        <v>DRBR984</v>
      </c>
      <c r="G85" s="120" t="str">
        <f>VLOOKUP(E85,'LISTADO ATM'!$A$2:$B$900,2,0)</f>
        <v xml:space="preserve">ATM Oficina Neiba II </v>
      </c>
      <c r="H85" s="120" t="str">
        <f>VLOOKUP(E85,VIP!$A$2:$O17034,7,FALSE)</f>
        <v>Si</v>
      </c>
      <c r="I85" s="120" t="str">
        <f>VLOOKUP(E85,VIP!$A$2:$O8999,8,FALSE)</f>
        <v>Si</v>
      </c>
      <c r="J85" s="120" t="str">
        <f>VLOOKUP(E85,VIP!$A$2:$O8949,8,FALSE)</f>
        <v>Si</v>
      </c>
      <c r="K85" s="120" t="str">
        <f>VLOOKUP(E85,VIP!$A$2:$O12523,6,0)</f>
        <v>NO</v>
      </c>
      <c r="L85" s="121" t="s">
        <v>2428</v>
      </c>
      <c r="M85" s="119" t="s">
        <v>2466</v>
      </c>
      <c r="N85" s="119" t="s">
        <v>2473</v>
      </c>
      <c r="O85" s="120" t="s">
        <v>2474</v>
      </c>
      <c r="P85" s="118"/>
      <c r="Q85" s="122" t="s">
        <v>2428</v>
      </c>
    </row>
    <row r="86" spans="1:17" s="95" customFormat="1" ht="18" x14ac:dyDescent="0.25">
      <c r="A86" s="120" t="str">
        <f>VLOOKUP(E86,'LISTADO ATM'!$A$2:$C$901,3,0)</f>
        <v>DISTRITO NACIONAL</v>
      </c>
      <c r="B86" s="111" t="s">
        <v>2578</v>
      </c>
      <c r="C86" s="128">
        <v>44278.074664351851</v>
      </c>
      <c r="D86" s="120" t="s">
        <v>2496</v>
      </c>
      <c r="E86" s="110">
        <v>715</v>
      </c>
      <c r="F86" s="120" t="str">
        <f>VLOOKUP(E86,VIP!$A$2:$O12112,2,0)</f>
        <v>DRBR992</v>
      </c>
      <c r="G86" s="120" t="str">
        <f>VLOOKUP(E86,'LISTADO ATM'!$A$2:$B$900,2,0)</f>
        <v xml:space="preserve">ATM Oficina 27 de Febrero (Lobby) </v>
      </c>
      <c r="H86" s="120" t="str">
        <f>VLOOKUP(E86,VIP!$A$2:$O17033,7,FALSE)</f>
        <v>Si</v>
      </c>
      <c r="I86" s="120" t="str">
        <f>VLOOKUP(E86,VIP!$A$2:$O8998,8,FALSE)</f>
        <v>Si</v>
      </c>
      <c r="J86" s="120" t="str">
        <f>VLOOKUP(E86,VIP!$A$2:$O8948,8,FALSE)</f>
        <v>Si</v>
      </c>
      <c r="K86" s="120" t="str">
        <f>VLOOKUP(E86,VIP!$A$2:$O12522,6,0)</f>
        <v>NO</v>
      </c>
      <c r="L86" s="121" t="s">
        <v>2428</v>
      </c>
      <c r="M86" s="119" t="s">
        <v>2466</v>
      </c>
      <c r="N86" s="119" t="s">
        <v>2473</v>
      </c>
      <c r="O86" s="120" t="s">
        <v>2512</v>
      </c>
      <c r="P86" s="118"/>
      <c r="Q86" s="122" t="s">
        <v>2428</v>
      </c>
    </row>
    <row r="87" spans="1:17" s="95" customFormat="1" ht="18" x14ac:dyDescent="0.25">
      <c r="A87" s="120" t="str">
        <f>VLOOKUP(E87,'LISTADO ATM'!$A$2:$C$901,3,0)</f>
        <v>DISTRITO NACIONAL</v>
      </c>
      <c r="B87" s="111" t="s">
        <v>2577</v>
      </c>
      <c r="C87" s="128">
        <v>44278.079641203702</v>
      </c>
      <c r="D87" s="120" t="s">
        <v>2189</v>
      </c>
      <c r="E87" s="110">
        <v>577</v>
      </c>
      <c r="F87" s="120" t="str">
        <f>VLOOKUP(E87,VIP!$A$2:$O12111,2,0)</f>
        <v>DRBR173</v>
      </c>
      <c r="G87" s="120" t="str">
        <f>VLOOKUP(E87,'LISTADO ATM'!$A$2:$B$900,2,0)</f>
        <v xml:space="preserve">ATM Olé Ave. Duarte </v>
      </c>
      <c r="H87" s="120" t="str">
        <f>VLOOKUP(E87,VIP!$A$2:$O17032,7,FALSE)</f>
        <v>Si</v>
      </c>
      <c r="I87" s="120" t="str">
        <f>VLOOKUP(E87,VIP!$A$2:$O8997,8,FALSE)</f>
        <v>Si</v>
      </c>
      <c r="J87" s="120" t="str">
        <f>VLOOKUP(E87,VIP!$A$2:$O8947,8,FALSE)</f>
        <v>Si</v>
      </c>
      <c r="K87" s="120" t="str">
        <f>VLOOKUP(E87,VIP!$A$2:$O12521,6,0)</f>
        <v>SI</v>
      </c>
      <c r="L87" s="121" t="s">
        <v>2582</v>
      </c>
      <c r="M87" s="119" t="s">
        <v>2466</v>
      </c>
      <c r="N87" s="119" t="s">
        <v>2473</v>
      </c>
      <c r="O87" s="120" t="s">
        <v>2475</v>
      </c>
      <c r="P87" s="118"/>
      <c r="Q87" s="122" t="s">
        <v>2582</v>
      </c>
    </row>
    <row r="88" spans="1:17" s="95" customFormat="1" ht="18" x14ac:dyDescent="0.25">
      <c r="A88" s="120" t="str">
        <f>VLOOKUP(E88,'LISTADO ATM'!$A$2:$C$901,3,0)</f>
        <v>DISTRITO NACIONAL</v>
      </c>
      <c r="B88" s="111" t="s">
        <v>2576</v>
      </c>
      <c r="C88" s="128">
        <v>44278.093668981484</v>
      </c>
      <c r="D88" s="120" t="s">
        <v>2189</v>
      </c>
      <c r="E88" s="110">
        <v>436</v>
      </c>
      <c r="F88" s="120" t="str">
        <f>VLOOKUP(E88,VIP!$A$2:$O12110,2,0)</f>
        <v>DRBR436</v>
      </c>
      <c r="G88" s="120" t="str">
        <f>VLOOKUP(E88,'LISTADO ATM'!$A$2:$B$900,2,0)</f>
        <v xml:space="preserve">ATM Autobanco Torre II </v>
      </c>
      <c r="H88" s="120" t="str">
        <f>VLOOKUP(E88,VIP!$A$2:$O17031,7,FALSE)</f>
        <v>Si</v>
      </c>
      <c r="I88" s="120" t="str">
        <f>VLOOKUP(E88,VIP!$A$2:$O8996,8,FALSE)</f>
        <v>Si</v>
      </c>
      <c r="J88" s="120" t="str">
        <f>VLOOKUP(E88,VIP!$A$2:$O8946,8,FALSE)</f>
        <v>Si</v>
      </c>
      <c r="K88" s="120" t="str">
        <f>VLOOKUP(E88,VIP!$A$2:$O12520,6,0)</f>
        <v>SI</v>
      </c>
      <c r="L88" s="121" t="s">
        <v>2489</v>
      </c>
      <c r="M88" s="119" t="s">
        <v>2466</v>
      </c>
      <c r="N88" s="119" t="s">
        <v>2473</v>
      </c>
      <c r="O88" s="120" t="s">
        <v>2475</v>
      </c>
      <c r="P88" s="118"/>
      <c r="Q88" s="122" t="s">
        <v>2489</v>
      </c>
    </row>
    <row r="89" spans="1:17" s="95" customFormat="1" ht="18" x14ac:dyDescent="0.25">
      <c r="A89" s="120" t="str">
        <f>VLOOKUP(E89,'LISTADO ATM'!$A$2:$C$901,3,0)</f>
        <v>ESTE</v>
      </c>
      <c r="B89" s="111" t="s">
        <v>2575</v>
      </c>
      <c r="C89" s="128">
        <v>44278.094375000001</v>
      </c>
      <c r="D89" s="120" t="s">
        <v>2189</v>
      </c>
      <c r="E89" s="110">
        <v>822</v>
      </c>
      <c r="F89" s="120" t="str">
        <f>VLOOKUP(E89,VIP!$A$2:$O12109,2,0)</f>
        <v>DRBR822</v>
      </c>
      <c r="G89" s="120" t="str">
        <f>VLOOKUP(E89,'LISTADO ATM'!$A$2:$B$900,2,0)</f>
        <v xml:space="preserve">ATM INDUSPALMA </v>
      </c>
      <c r="H89" s="120" t="str">
        <f>VLOOKUP(E89,VIP!$A$2:$O17030,7,FALSE)</f>
        <v>Si</v>
      </c>
      <c r="I89" s="120" t="str">
        <f>VLOOKUP(E89,VIP!$A$2:$O8995,8,FALSE)</f>
        <v>Si</v>
      </c>
      <c r="J89" s="120" t="str">
        <f>VLOOKUP(E89,VIP!$A$2:$O8945,8,FALSE)</f>
        <v>Si</v>
      </c>
      <c r="K89" s="120" t="str">
        <f>VLOOKUP(E89,VIP!$A$2:$O12519,6,0)</f>
        <v>NO</v>
      </c>
      <c r="L89" s="121" t="s">
        <v>2581</v>
      </c>
      <c r="M89" s="119" t="s">
        <v>2466</v>
      </c>
      <c r="N89" s="119" t="s">
        <v>2473</v>
      </c>
      <c r="O89" s="120" t="s">
        <v>2475</v>
      </c>
      <c r="P89" s="118"/>
      <c r="Q89" s="122" t="s">
        <v>2581</v>
      </c>
    </row>
    <row r="90" spans="1:17" s="95" customFormat="1" ht="18" x14ac:dyDescent="0.25">
      <c r="A90" s="120" t="str">
        <f>VLOOKUP(E90,'LISTADO ATM'!$A$2:$C$901,3,0)</f>
        <v>NORTE</v>
      </c>
      <c r="B90" s="111" t="s">
        <v>2574</v>
      </c>
      <c r="C90" s="128">
        <v>44278.095636574071</v>
      </c>
      <c r="D90" s="120" t="s">
        <v>2190</v>
      </c>
      <c r="E90" s="110">
        <v>747</v>
      </c>
      <c r="F90" s="120" t="str">
        <f>VLOOKUP(E90,VIP!$A$2:$O12108,2,0)</f>
        <v>DRBR200</v>
      </c>
      <c r="G90" s="120" t="str">
        <f>VLOOKUP(E90,'LISTADO ATM'!$A$2:$B$900,2,0)</f>
        <v xml:space="preserve">ATM Club BR (Santiago) </v>
      </c>
      <c r="H90" s="120" t="str">
        <f>VLOOKUP(E90,VIP!$A$2:$O17029,7,FALSE)</f>
        <v>Si</v>
      </c>
      <c r="I90" s="120" t="str">
        <f>VLOOKUP(E90,VIP!$A$2:$O8994,8,FALSE)</f>
        <v>Si</v>
      </c>
      <c r="J90" s="120" t="str">
        <f>VLOOKUP(E90,VIP!$A$2:$O8944,8,FALSE)</f>
        <v>Si</v>
      </c>
      <c r="K90" s="120" t="str">
        <f>VLOOKUP(E90,VIP!$A$2:$O12518,6,0)</f>
        <v>SI</v>
      </c>
      <c r="L90" s="121" t="s">
        <v>2254</v>
      </c>
      <c r="M90" s="119" t="s">
        <v>2466</v>
      </c>
      <c r="N90" s="119" t="s">
        <v>2473</v>
      </c>
      <c r="O90" s="120" t="s">
        <v>2515</v>
      </c>
      <c r="P90" s="118"/>
      <c r="Q90" s="122" t="s">
        <v>2254</v>
      </c>
    </row>
    <row r="91" spans="1:17" s="95" customFormat="1" ht="18" x14ac:dyDescent="0.25">
      <c r="A91" s="120" t="str">
        <f>VLOOKUP(E91,'LISTADO ATM'!$A$2:$C$901,3,0)</f>
        <v>NORTE</v>
      </c>
      <c r="B91" s="111" t="s">
        <v>2573</v>
      </c>
      <c r="C91" s="128">
        <v>44278.096493055556</v>
      </c>
      <c r="D91" s="120" t="s">
        <v>2189</v>
      </c>
      <c r="E91" s="110">
        <v>854</v>
      </c>
      <c r="F91" s="120" t="str">
        <f>VLOOKUP(E91,VIP!$A$2:$O12107,2,0)</f>
        <v>DRBR854</v>
      </c>
      <c r="G91" s="120" t="str">
        <f>VLOOKUP(E91,'LISTADO ATM'!$A$2:$B$900,2,0)</f>
        <v xml:space="preserve">ATM Centro Comercial Blanco Batista </v>
      </c>
      <c r="H91" s="120" t="str">
        <f>VLOOKUP(E91,VIP!$A$2:$O17028,7,FALSE)</f>
        <v>Si</v>
      </c>
      <c r="I91" s="120" t="str">
        <f>VLOOKUP(E91,VIP!$A$2:$O8993,8,FALSE)</f>
        <v>Si</v>
      </c>
      <c r="J91" s="120" t="str">
        <f>VLOOKUP(E91,VIP!$A$2:$O8943,8,FALSE)</f>
        <v>Si</v>
      </c>
      <c r="K91" s="120" t="str">
        <f>VLOOKUP(E91,VIP!$A$2:$O12517,6,0)</f>
        <v>NO</v>
      </c>
      <c r="L91" s="121" t="s">
        <v>2254</v>
      </c>
      <c r="M91" s="119" t="s">
        <v>2466</v>
      </c>
      <c r="N91" s="119" t="s">
        <v>2473</v>
      </c>
      <c r="O91" s="120" t="s">
        <v>2475</v>
      </c>
      <c r="P91" s="118"/>
      <c r="Q91" s="122" t="s">
        <v>2254</v>
      </c>
    </row>
    <row r="92" spans="1:17" s="95" customFormat="1" ht="18" x14ac:dyDescent="0.25">
      <c r="A92" s="120" t="str">
        <f>VLOOKUP(E92,'LISTADO ATM'!$A$2:$C$901,3,0)</f>
        <v>DISTRITO NACIONAL</v>
      </c>
      <c r="B92" s="111" t="s">
        <v>2572</v>
      </c>
      <c r="C92" s="128">
        <v>44278.240740740737</v>
      </c>
      <c r="D92" s="120" t="s">
        <v>2189</v>
      </c>
      <c r="E92" s="110">
        <v>648</v>
      </c>
      <c r="F92" s="120" t="str">
        <f>VLOOKUP(E92,VIP!$A$2:$O12106,2,0)</f>
        <v>DRBR190</v>
      </c>
      <c r="G92" s="120" t="str">
        <f>VLOOKUP(E92,'LISTADO ATM'!$A$2:$B$900,2,0)</f>
        <v xml:space="preserve">ATM Hermandad de Pensionados </v>
      </c>
      <c r="H92" s="120" t="str">
        <f>VLOOKUP(E92,VIP!$A$2:$O17027,7,FALSE)</f>
        <v>Si</v>
      </c>
      <c r="I92" s="120" t="str">
        <f>VLOOKUP(E92,VIP!$A$2:$O8992,8,FALSE)</f>
        <v>No</v>
      </c>
      <c r="J92" s="120" t="str">
        <f>VLOOKUP(E92,VIP!$A$2:$O8942,8,FALSE)</f>
        <v>No</v>
      </c>
      <c r="K92" s="120" t="str">
        <f>VLOOKUP(E92,VIP!$A$2:$O12516,6,0)</f>
        <v>NO</v>
      </c>
      <c r="L92" s="121" t="s">
        <v>2228</v>
      </c>
      <c r="M92" s="119" t="s">
        <v>2466</v>
      </c>
      <c r="N92" s="119" t="s">
        <v>2473</v>
      </c>
      <c r="O92" s="120" t="s">
        <v>2475</v>
      </c>
      <c r="P92" s="118"/>
      <c r="Q92" s="122" t="s">
        <v>2228</v>
      </c>
    </row>
  </sheetData>
  <autoFilter ref="A4:Q81">
    <sortState ref="A5:Q92">
      <sortCondition ref="C4:C8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:B23 B5:B10">
    <cfRule type="duplicateValues" dxfId="684" priority="695"/>
    <cfRule type="duplicateValues" dxfId="683" priority="696"/>
  </conditionalFormatting>
  <conditionalFormatting sqref="B12:B23 B5:B10">
    <cfRule type="duplicateValues" dxfId="682" priority="694"/>
  </conditionalFormatting>
  <conditionalFormatting sqref="B12:B23">
    <cfRule type="duplicateValues" dxfId="681" priority="693"/>
  </conditionalFormatting>
  <conditionalFormatting sqref="B12:B23">
    <cfRule type="duplicateValues" dxfId="680" priority="691"/>
    <cfRule type="duplicateValues" dxfId="679" priority="692"/>
  </conditionalFormatting>
  <conditionalFormatting sqref="B12:B23">
    <cfRule type="duplicateValues" dxfId="678" priority="690"/>
  </conditionalFormatting>
  <conditionalFormatting sqref="B12:B23">
    <cfRule type="duplicateValues" dxfId="677" priority="686"/>
  </conditionalFormatting>
  <conditionalFormatting sqref="B12:B23">
    <cfRule type="duplicateValues" dxfId="676" priority="684"/>
  </conditionalFormatting>
  <conditionalFormatting sqref="B12:B23">
    <cfRule type="duplicateValues" dxfId="675" priority="682"/>
  </conditionalFormatting>
  <conditionalFormatting sqref="B12:B23">
    <cfRule type="duplicateValues" dxfId="674" priority="680"/>
  </conditionalFormatting>
  <conditionalFormatting sqref="B12:B23">
    <cfRule type="duplicateValues" dxfId="673" priority="669"/>
  </conditionalFormatting>
  <conditionalFormatting sqref="B12:B23">
    <cfRule type="duplicateValues" dxfId="672" priority="668"/>
  </conditionalFormatting>
  <conditionalFormatting sqref="B12:B23">
    <cfRule type="duplicateValues" dxfId="671" priority="666"/>
    <cfRule type="duplicateValues" dxfId="670" priority="667"/>
  </conditionalFormatting>
  <conditionalFormatting sqref="B12:B23">
    <cfRule type="duplicateValues" dxfId="669" priority="665"/>
  </conditionalFormatting>
  <conditionalFormatting sqref="B12:B23">
    <cfRule type="duplicateValues" dxfId="668" priority="662"/>
  </conditionalFormatting>
  <conditionalFormatting sqref="E24:E36">
    <cfRule type="duplicateValues" dxfId="667" priority="658"/>
    <cfRule type="duplicateValues" dxfId="666" priority="659"/>
  </conditionalFormatting>
  <conditionalFormatting sqref="E24:E36">
    <cfRule type="duplicateValues" dxfId="665" priority="657"/>
  </conditionalFormatting>
  <conditionalFormatting sqref="E24:E36">
    <cfRule type="duplicateValues" dxfId="664" priority="656"/>
  </conditionalFormatting>
  <conditionalFormatting sqref="E24:E36">
    <cfRule type="duplicateValues" dxfId="663" priority="654"/>
    <cfRule type="duplicateValues" dxfId="662" priority="655"/>
  </conditionalFormatting>
  <conditionalFormatting sqref="E24:E36">
    <cfRule type="duplicateValues" dxfId="661" priority="652"/>
    <cfRule type="duplicateValues" dxfId="660" priority="653"/>
  </conditionalFormatting>
  <conditionalFormatting sqref="E24:E36">
    <cfRule type="duplicateValues" dxfId="659" priority="651"/>
  </conditionalFormatting>
  <conditionalFormatting sqref="B24:B36">
    <cfRule type="duplicateValues" dxfId="658" priority="649"/>
    <cfRule type="duplicateValues" dxfId="657" priority="650"/>
  </conditionalFormatting>
  <conditionalFormatting sqref="B24:B36">
    <cfRule type="duplicateValues" dxfId="656" priority="648"/>
  </conditionalFormatting>
  <conditionalFormatting sqref="B24:B36">
    <cfRule type="duplicateValues" dxfId="655" priority="647"/>
  </conditionalFormatting>
  <conditionalFormatting sqref="B24:B36">
    <cfRule type="duplicateValues" dxfId="654" priority="645"/>
    <cfRule type="duplicateValues" dxfId="653" priority="646"/>
  </conditionalFormatting>
  <conditionalFormatting sqref="B24:B36">
    <cfRule type="duplicateValues" dxfId="652" priority="644"/>
  </conditionalFormatting>
  <conditionalFormatting sqref="E24:E36">
    <cfRule type="duplicateValues" dxfId="651" priority="641"/>
    <cfRule type="duplicateValues" dxfId="650" priority="642"/>
    <cfRule type="duplicateValues" dxfId="649" priority="643"/>
  </conditionalFormatting>
  <conditionalFormatting sqref="B24:B36">
    <cfRule type="duplicateValues" dxfId="648" priority="640"/>
  </conditionalFormatting>
  <conditionalFormatting sqref="E24:E36">
    <cfRule type="duplicateValues" dxfId="647" priority="639"/>
  </conditionalFormatting>
  <conditionalFormatting sqref="B24:B36">
    <cfRule type="duplicateValues" dxfId="646" priority="638"/>
  </conditionalFormatting>
  <conditionalFormatting sqref="E24:E36">
    <cfRule type="duplicateValues" dxfId="645" priority="637"/>
  </conditionalFormatting>
  <conditionalFormatting sqref="B24:B36">
    <cfRule type="duplicateValues" dxfId="644" priority="636"/>
  </conditionalFormatting>
  <conditionalFormatting sqref="E24:E36">
    <cfRule type="duplicateValues" dxfId="643" priority="635"/>
  </conditionalFormatting>
  <conditionalFormatting sqref="B24:B36">
    <cfRule type="duplicateValues" dxfId="642" priority="634"/>
  </conditionalFormatting>
  <conditionalFormatting sqref="E24:E36">
    <cfRule type="duplicateValues" dxfId="641" priority="633"/>
  </conditionalFormatting>
  <conditionalFormatting sqref="E24:E36">
    <cfRule type="duplicateValues" dxfId="640" priority="630"/>
    <cfRule type="duplicateValues" dxfId="639" priority="631"/>
    <cfRule type="duplicateValues" dxfId="638" priority="632"/>
  </conditionalFormatting>
  <conditionalFormatting sqref="E24:E36">
    <cfRule type="duplicateValues" dxfId="637" priority="628"/>
    <cfRule type="duplicateValues" dxfId="636" priority="629"/>
  </conditionalFormatting>
  <conditionalFormatting sqref="E24:E36">
    <cfRule type="duplicateValues" dxfId="635" priority="627"/>
  </conditionalFormatting>
  <conditionalFormatting sqref="E24:E36">
    <cfRule type="duplicateValues" dxfId="634" priority="626"/>
  </conditionalFormatting>
  <conditionalFormatting sqref="E24:E36">
    <cfRule type="duplicateValues" dxfId="633" priority="624"/>
    <cfRule type="duplicateValues" dxfId="632" priority="625"/>
  </conditionalFormatting>
  <conditionalFormatting sqref="B24:B36">
    <cfRule type="duplicateValues" dxfId="631" priority="623"/>
  </conditionalFormatting>
  <conditionalFormatting sqref="B24:B36">
    <cfRule type="duplicateValues" dxfId="630" priority="622"/>
  </conditionalFormatting>
  <conditionalFormatting sqref="B24:B36">
    <cfRule type="duplicateValues" dxfId="629" priority="620"/>
    <cfRule type="duplicateValues" dxfId="628" priority="621"/>
  </conditionalFormatting>
  <conditionalFormatting sqref="B24:B36">
    <cfRule type="duplicateValues" dxfId="627" priority="619"/>
  </conditionalFormatting>
  <conditionalFormatting sqref="E24:E36">
    <cfRule type="duplicateValues" dxfId="626" priority="618"/>
  </conditionalFormatting>
  <conditionalFormatting sqref="E24:E36">
    <cfRule type="duplicateValues" dxfId="625" priority="617"/>
  </conditionalFormatting>
  <conditionalFormatting sqref="B24:B36">
    <cfRule type="duplicateValues" dxfId="624" priority="616"/>
  </conditionalFormatting>
  <conditionalFormatting sqref="E24:E36">
    <cfRule type="duplicateValues" dxfId="623" priority="615"/>
  </conditionalFormatting>
  <conditionalFormatting sqref="E24:E36">
    <cfRule type="duplicateValues" dxfId="622" priority="614"/>
  </conditionalFormatting>
  <conditionalFormatting sqref="E37:E42">
    <cfRule type="duplicateValues" dxfId="621" priority="611"/>
    <cfRule type="duplicateValues" dxfId="620" priority="612"/>
  </conditionalFormatting>
  <conditionalFormatting sqref="E37:E42">
    <cfRule type="duplicateValues" dxfId="619" priority="610"/>
  </conditionalFormatting>
  <conditionalFormatting sqref="E37:E42">
    <cfRule type="duplicateValues" dxfId="618" priority="609"/>
  </conditionalFormatting>
  <conditionalFormatting sqref="E37:E42">
    <cfRule type="duplicateValues" dxfId="617" priority="607"/>
    <cfRule type="duplicateValues" dxfId="616" priority="608"/>
  </conditionalFormatting>
  <conditionalFormatting sqref="E37:E42">
    <cfRule type="duplicateValues" dxfId="615" priority="605"/>
    <cfRule type="duplicateValues" dxfId="614" priority="606"/>
  </conditionalFormatting>
  <conditionalFormatting sqref="E37:E42">
    <cfRule type="duplicateValues" dxfId="613" priority="604"/>
  </conditionalFormatting>
  <conditionalFormatting sqref="B37:B42">
    <cfRule type="duplicateValues" dxfId="612" priority="602"/>
    <cfRule type="duplicateValues" dxfId="611" priority="603"/>
  </conditionalFormatting>
  <conditionalFormatting sqref="B37:B42">
    <cfRule type="duplicateValues" dxfId="610" priority="601"/>
  </conditionalFormatting>
  <conditionalFormatting sqref="B37:B42">
    <cfRule type="duplicateValues" dxfId="609" priority="600"/>
  </conditionalFormatting>
  <conditionalFormatting sqref="B37:B42">
    <cfRule type="duplicateValues" dxfId="608" priority="598"/>
    <cfRule type="duplicateValues" dxfId="607" priority="599"/>
  </conditionalFormatting>
  <conditionalFormatting sqref="B37:B42">
    <cfRule type="duplicateValues" dxfId="606" priority="597"/>
  </conditionalFormatting>
  <conditionalFormatting sqref="E37:E42">
    <cfRule type="duplicateValues" dxfId="605" priority="594"/>
    <cfRule type="duplicateValues" dxfId="604" priority="595"/>
    <cfRule type="duplicateValues" dxfId="603" priority="596"/>
  </conditionalFormatting>
  <conditionalFormatting sqref="B37:B42">
    <cfRule type="duplicateValues" dxfId="602" priority="593"/>
  </conditionalFormatting>
  <conditionalFormatting sqref="E37:E42">
    <cfRule type="duplicateValues" dxfId="601" priority="592"/>
  </conditionalFormatting>
  <conditionalFormatting sqref="B37:B42">
    <cfRule type="duplicateValues" dxfId="600" priority="591"/>
  </conditionalFormatting>
  <conditionalFormatting sqref="E37:E42">
    <cfRule type="duplicateValues" dxfId="599" priority="590"/>
  </conditionalFormatting>
  <conditionalFormatting sqref="B37:B42">
    <cfRule type="duplicateValues" dxfId="598" priority="589"/>
  </conditionalFormatting>
  <conditionalFormatting sqref="E37:E42">
    <cfRule type="duplicateValues" dxfId="597" priority="588"/>
  </conditionalFormatting>
  <conditionalFormatting sqref="B37:B42">
    <cfRule type="duplicateValues" dxfId="596" priority="587"/>
  </conditionalFormatting>
  <conditionalFormatting sqref="E37:E42">
    <cfRule type="duplicateValues" dxfId="595" priority="586"/>
  </conditionalFormatting>
  <conditionalFormatting sqref="E37:E42">
    <cfRule type="duplicateValues" dxfId="594" priority="583"/>
    <cfRule type="duplicateValues" dxfId="593" priority="584"/>
    <cfRule type="duplicateValues" dxfId="592" priority="585"/>
  </conditionalFormatting>
  <conditionalFormatting sqref="E37:E42">
    <cfRule type="duplicateValues" dxfId="591" priority="581"/>
    <cfRule type="duplicateValues" dxfId="590" priority="582"/>
  </conditionalFormatting>
  <conditionalFormatting sqref="E37:E42">
    <cfRule type="duplicateValues" dxfId="589" priority="580"/>
  </conditionalFormatting>
  <conditionalFormatting sqref="E37:E42">
    <cfRule type="duplicateValues" dxfId="588" priority="579"/>
  </conditionalFormatting>
  <conditionalFormatting sqref="E37:E42">
    <cfRule type="duplicateValues" dxfId="587" priority="577"/>
    <cfRule type="duplicateValues" dxfId="586" priority="578"/>
  </conditionalFormatting>
  <conditionalFormatting sqref="B37:B42">
    <cfRule type="duplicateValues" dxfId="585" priority="576"/>
  </conditionalFormatting>
  <conditionalFormatting sqref="B37:B42">
    <cfRule type="duplicateValues" dxfId="584" priority="575"/>
  </conditionalFormatting>
  <conditionalFormatting sqref="B37:B42">
    <cfRule type="duplicateValues" dxfId="583" priority="573"/>
    <cfRule type="duplicateValues" dxfId="582" priority="574"/>
  </conditionalFormatting>
  <conditionalFormatting sqref="B37:B42">
    <cfRule type="duplicateValues" dxfId="581" priority="572"/>
  </conditionalFormatting>
  <conditionalFormatting sqref="E37:E42">
    <cfRule type="duplicateValues" dxfId="580" priority="571"/>
  </conditionalFormatting>
  <conditionalFormatting sqref="E37:E42">
    <cfRule type="duplicateValues" dxfId="579" priority="570"/>
  </conditionalFormatting>
  <conditionalFormatting sqref="B37:B42">
    <cfRule type="duplicateValues" dxfId="578" priority="569"/>
  </conditionalFormatting>
  <conditionalFormatting sqref="E37:E42">
    <cfRule type="duplicateValues" dxfId="577" priority="568"/>
  </conditionalFormatting>
  <conditionalFormatting sqref="E37:E42">
    <cfRule type="duplicateValues" dxfId="576" priority="567"/>
  </conditionalFormatting>
  <conditionalFormatting sqref="B37:B42">
    <cfRule type="duplicateValues" dxfId="575" priority="566"/>
  </conditionalFormatting>
  <conditionalFormatting sqref="B43:B58">
    <cfRule type="duplicateValues" dxfId="574" priority="563"/>
    <cfRule type="duplicateValues" dxfId="573" priority="564"/>
  </conditionalFormatting>
  <conditionalFormatting sqref="B43:B58">
    <cfRule type="duplicateValues" dxfId="572" priority="562"/>
  </conditionalFormatting>
  <conditionalFormatting sqref="B43:B58">
    <cfRule type="duplicateValues" dxfId="571" priority="561"/>
  </conditionalFormatting>
  <conditionalFormatting sqref="B43:B58">
    <cfRule type="duplicateValues" dxfId="570" priority="559"/>
    <cfRule type="duplicateValues" dxfId="569" priority="560"/>
  </conditionalFormatting>
  <conditionalFormatting sqref="B43:B58">
    <cfRule type="duplicateValues" dxfId="568" priority="558"/>
  </conditionalFormatting>
  <conditionalFormatting sqref="B43:B58">
    <cfRule type="duplicateValues" dxfId="567" priority="557"/>
  </conditionalFormatting>
  <conditionalFormatting sqref="B43:B58">
    <cfRule type="duplicateValues" dxfId="566" priority="556"/>
  </conditionalFormatting>
  <conditionalFormatting sqref="B43:B58">
    <cfRule type="duplicateValues" dxfId="565" priority="555"/>
  </conditionalFormatting>
  <conditionalFormatting sqref="B43:B58">
    <cfRule type="duplicateValues" dxfId="564" priority="554"/>
  </conditionalFormatting>
  <conditionalFormatting sqref="B43:B58">
    <cfRule type="duplicateValues" dxfId="563" priority="553"/>
  </conditionalFormatting>
  <conditionalFormatting sqref="B43:B58">
    <cfRule type="duplicateValues" dxfId="562" priority="552"/>
  </conditionalFormatting>
  <conditionalFormatting sqref="B43:B58">
    <cfRule type="duplicateValues" dxfId="561" priority="550"/>
    <cfRule type="duplicateValues" dxfId="560" priority="551"/>
  </conditionalFormatting>
  <conditionalFormatting sqref="B43:B58">
    <cfRule type="duplicateValues" dxfId="559" priority="549"/>
  </conditionalFormatting>
  <conditionalFormatting sqref="B43:B58">
    <cfRule type="duplicateValues" dxfId="558" priority="548"/>
  </conditionalFormatting>
  <conditionalFormatting sqref="B43:B58">
    <cfRule type="duplicateValues" dxfId="557" priority="547"/>
  </conditionalFormatting>
  <conditionalFormatting sqref="E43:E45">
    <cfRule type="duplicateValues" dxfId="556" priority="545"/>
    <cfRule type="duplicateValues" dxfId="555" priority="546"/>
  </conditionalFormatting>
  <conditionalFormatting sqref="E43:E45">
    <cfRule type="duplicateValues" dxfId="554" priority="544"/>
  </conditionalFormatting>
  <conditionalFormatting sqref="E43:E45">
    <cfRule type="duplicateValues" dxfId="553" priority="543"/>
  </conditionalFormatting>
  <conditionalFormatting sqref="E43:E45">
    <cfRule type="duplicateValues" dxfId="552" priority="541"/>
    <cfRule type="duplicateValues" dxfId="551" priority="542"/>
  </conditionalFormatting>
  <conditionalFormatting sqref="E43:E45">
    <cfRule type="duplicateValues" dxfId="550" priority="539"/>
    <cfRule type="duplicateValues" dxfId="549" priority="540"/>
  </conditionalFormatting>
  <conditionalFormatting sqref="E43:E45">
    <cfRule type="duplicateValues" dxfId="548" priority="538"/>
  </conditionalFormatting>
  <conditionalFormatting sqref="E43:E45">
    <cfRule type="duplicateValues" dxfId="547" priority="535"/>
    <cfRule type="duplicateValues" dxfId="546" priority="536"/>
    <cfRule type="duplicateValues" dxfId="545" priority="537"/>
  </conditionalFormatting>
  <conditionalFormatting sqref="E43:E45">
    <cfRule type="duplicateValues" dxfId="544" priority="534"/>
  </conditionalFormatting>
  <conditionalFormatting sqref="E43:E45">
    <cfRule type="duplicateValues" dxfId="543" priority="533"/>
  </conditionalFormatting>
  <conditionalFormatting sqref="E43:E45">
    <cfRule type="duplicateValues" dxfId="542" priority="532"/>
  </conditionalFormatting>
  <conditionalFormatting sqref="E43:E45">
    <cfRule type="duplicateValues" dxfId="541" priority="531"/>
  </conditionalFormatting>
  <conditionalFormatting sqref="E43:E45">
    <cfRule type="duplicateValues" dxfId="540" priority="528"/>
    <cfRule type="duplicateValues" dxfId="539" priority="529"/>
    <cfRule type="duplicateValues" dxfId="538" priority="530"/>
  </conditionalFormatting>
  <conditionalFormatting sqref="E43:E45">
    <cfRule type="duplicateValues" dxfId="537" priority="526"/>
    <cfRule type="duplicateValues" dxfId="536" priority="527"/>
  </conditionalFormatting>
  <conditionalFormatting sqref="E43:E45">
    <cfRule type="duplicateValues" dxfId="535" priority="525"/>
  </conditionalFormatting>
  <conditionalFormatting sqref="E43:E45">
    <cfRule type="duplicateValues" dxfId="534" priority="524"/>
  </conditionalFormatting>
  <conditionalFormatting sqref="E43:E45">
    <cfRule type="duplicateValues" dxfId="533" priority="522"/>
    <cfRule type="duplicateValues" dxfId="532" priority="523"/>
  </conditionalFormatting>
  <conditionalFormatting sqref="E43:E45">
    <cfRule type="duplicateValues" dxfId="531" priority="521"/>
  </conditionalFormatting>
  <conditionalFormatting sqref="E43:E45">
    <cfRule type="duplicateValues" dxfId="530" priority="520"/>
  </conditionalFormatting>
  <conditionalFormatting sqref="E43:E45">
    <cfRule type="duplicateValues" dxfId="529" priority="519"/>
  </conditionalFormatting>
  <conditionalFormatting sqref="E43:E45">
    <cfRule type="duplicateValues" dxfId="528" priority="518"/>
  </conditionalFormatting>
  <conditionalFormatting sqref="E47:E48">
    <cfRule type="duplicateValues" dxfId="527" priority="516"/>
    <cfRule type="duplicateValues" dxfId="526" priority="517"/>
  </conditionalFormatting>
  <conditionalFormatting sqref="E47:E48">
    <cfRule type="duplicateValues" dxfId="525" priority="515"/>
  </conditionalFormatting>
  <conditionalFormatting sqref="E47:E48">
    <cfRule type="duplicateValues" dxfId="524" priority="514"/>
  </conditionalFormatting>
  <conditionalFormatting sqref="E47:E48">
    <cfRule type="duplicateValues" dxfId="523" priority="512"/>
    <cfRule type="duplicateValues" dxfId="522" priority="513"/>
  </conditionalFormatting>
  <conditionalFormatting sqref="E47:E48">
    <cfRule type="duplicateValues" dxfId="521" priority="510"/>
    <cfRule type="duplicateValues" dxfId="520" priority="511"/>
  </conditionalFormatting>
  <conditionalFormatting sqref="E47:E48">
    <cfRule type="duplicateValues" dxfId="519" priority="509"/>
  </conditionalFormatting>
  <conditionalFormatting sqref="E47:E48">
    <cfRule type="duplicateValues" dxfId="518" priority="506"/>
    <cfRule type="duplicateValues" dxfId="517" priority="507"/>
    <cfRule type="duplicateValues" dxfId="516" priority="508"/>
  </conditionalFormatting>
  <conditionalFormatting sqref="E47:E48">
    <cfRule type="duplicateValues" dxfId="515" priority="505"/>
  </conditionalFormatting>
  <conditionalFormatting sqref="E47:E48">
    <cfRule type="duplicateValues" dxfId="514" priority="504"/>
  </conditionalFormatting>
  <conditionalFormatting sqref="E47:E48">
    <cfRule type="duplicateValues" dxfId="513" priority="503"/>
  </conditionalFormatting>
  <conditionalFormatting sqref="E47:E48">
    <cfRule type="duplicateValues" dxfId="512" priority="502"/>
  </conditionalFormatting>
  <conditionalFormatting sqref="E47:E48">
    <cfRule type="duplicateValues" dxfId="511" priority="499"/>
    <cfRule type="duplicateValues" dxfId="510" priority="500"/>
    <cfRule type="duplicateValues" dxfId="509" priority="501"/>
  </conditionalFormatting>
  <conditionalFormatting sqref="E47:E48">
    <cfRule type="duplicateValues" dxfId="508" priority="497"/>
    <cfRule type="duplicateValues" dxfId="507" priority="498"/>
  </conditionalFormatting>
  <conditionalFormatting sqref="E47:E48">
    <cfRule type="duplicateValues" dxfId="506" priority="496"/>
  </conditionalFormatting>
  <conditionalFormatting sqref="E47:E48">
    <cfRule type="duplicateValues" dxfId="505" priority="495"/>
  </conditionalFormatting>
  <conditionalFormatting sqref="E47:E48">
    <cfRule type="duplicateValues" dxfId="504" priority="493"/>
    <cfRule type="duplicateValues" dxfId="503" priority="494"/>
  </conditionalFormatting>
  <conditionalFormatting sqref="E47:E48">
    <cfRule type="duplicateValues" dxfId="502" priority="492"/>
  </conditionalFormatting>
  <conditionalFormatting sqref="E47:E48">
    <cfRule type="duplicateValues" dxfId="501" priority="491"/>
  </conditionalFormatting>
  <conditionalFormatting sqref="E47:E48">
    <cfRule type="duplicateValues" dxfId="500" priority="490"/>
  </conditionalFormatting>
  <conditionalFormatting sqref="E47:E48">
    <cfRule type="duplicateValues" dxfId="499" priority="489"/>
  </conditionalFormatting>
  <conditionalFormatting sqref="E50:E55">
    <cfRule type="duplicateValues" dxfId="498" priority="487"/>
    <cfRule type="duplicateValues" dxfId="497" priority="488"/>
  </conditionalFormatting>
  <conditionalFormatting sqref="E50:E55">
    <cfRule type="duplicateValues" dxfId="496" priority="486"/>
  </conditionalFormatting>
  <conditionalFormatting sqref="E50:E55">
    <cfRule type="duplicateValues" dxfId="495" priority="485"/>
  </conditionalFormatting>
  <conditionalFormatting sqref="E50:E55">
    <cfRule type="duplicateValues" dxfId="494" priority="483"/>
    <cfRule type="duplicateValues" dxfId="493" priority="484"/>
  </conditionalFormatting>
  <conditionalFormatting sqref="E50:E55">
    <cfRule type="duplicateValues" dxfId="492" priority="481"/>
    <cfRule type="duplicateValues" dxfId="491" priority="482"/>
  </conditionalFormatting>
  <conditionalFormatting sqref="E50:E55">
    <cfRule type="duplicateValues" dxfId="490" priority="480"/>
  </conditionalFormatting>
  <conditionalFormatting sqref="E50:E55">
    <cfRule type="duplicateValues" dxfId="489" priority="477"/>
    <cfRule type="duplicateValues" dxfId="488" priority="478"/>
    <cfRule type="duplicateValues" dxfId="487" priority="479"/>
  </conditionalFormatting>
  <conditionalFormatting sqref="E50:E55">
    <cfRule type="duplicateValues" dxfId="486" priority="476"/>
  </conditionalFormatting>
  <conditionalFormatting sqref="E50:E55">
    <cfRule type="duplicateValues" dxfId="485" priority="475"/>
  </conditionalFormatting>
  <conditionalFormatting sqref="E50:E55">
    <cfRule type="duplicateValues" dxfId="484" priority="474"/>
  </conditionalFormatting>
  <conditionalFormatting sqref="E50:E55">
    <cfRule type="duplicateValues" dxfId="483" priority="473"/>
  </conditionalFormatting>
  <conditionalFormatting sqref="E50:E55">
    <cfRule type="duplicateValues" dxfId="482" priority="470"/>
    <cfRule type="duplicateValues" dxfId="481" priority="471"/>
    <cfRule type="duplicateValues" dxfId="480" priority="472"/>
  </conditionalFormatting>
  <conditionalFormatting sqref="E50:E55">
    <cfRule type="duplicateValues" dxfId="479" priority="468"/>
    <cfRule type="duplicateValues" dxfId="478" priority="469"/>
  </conditionalFormatting>
  <conditionalFormatting sqref="E50:E55">
    <cfRule type="duplicateValues" dxfId="477" priority="467"/>
  </conditionalFormatting>
  <conditionalFormatting sqref="E50:E55">
    <cfRule type="duplicateValues" dxfId="476" priority="466"/>
  </conditionalFormatting>
  <conditionalFormatting sqref="E50:E55">
    <cfRule type="duplicateValues" dxfId="475" priority="464"/>
    <cfRule type="duplicateValues" dxfId="474" priority="465"/>
  </conditionalFormatting>
  <conditionalFormatting sqref="E50:E55">
    <cfRule type="duplicateValues" dxfId="473" priority="463"/>
  </conditionalFormatting>
  <conditionalFormatting sqref="E50:E55">
    <cfRule type="duplicateValues" dxfId="472" priority="462"/>
  </conditionalFormatting>
  <conditionalFormatting sqref="E50:E55">
    <cfRule type="duplicateValues" dxfId="471" priority="461"/>
  </conditionalFormatting>
  <conditionalFormatting sqref="E50:E55">
    <cfRule type="duplicateValues" dxfId="470" priority="460"/>
  </conditionalFormatting>
  <conditionalFormatting sqref="E58">
    <cfRule type="duplicateValues" dxfId="469" priority="122805"/>
    <cfRule type="duplicateValues" dxfId="468" priority="122806"/>
  </conditionalFormatting>
  <conditionalFormatting sqref="E58">
    <cfRule type="duplicateValues" dxfId="467" priority="122807"/>
  </conditionalFormatting>
  <conditionalFormatting sqref="E58">
    <cfRule type="duplicateValues" dxfId="466" priority="122814"/>
    <cfRule type="duplicateValues" dxfId="465" priority="122815"/>
    <cfRule type="duplicateValues" dxfId="464" priority="122816"/>
  </conditionalFormatting>
  <conditionalFormatting sqref="E46">
    <cfRule type="duplicateValues" dxfId="463" priority="429"/>
    <cfRule type="duplicateValues" dxfId="462" priority="430"/>
  </conditionalFormatting>
  <conditionalFormatting sqref="E46">
    <cfRule type="duplicateValues" dxfId="461" priority="428"/>
  </conditionalFormatting>
  <conditionalFormatting sqref="E46">
    <cfRule type="duplicateValues" dxfId="460" priority="427"/>
  </conditionalFormatting>
  <conditionalFormatting sqref="E46">
    <cfRule type="duplicateValues" dxfId="459" priority="425"/>
    <cfRule type="duplicateValues" dxfId="458" priority="426"/>
  </conditionalFormatting>
  <conditionalFormatting sqref="E46">
    <cfRule type="duplicateValues" dxfId="457" priority="423"/>
    <cfRule type="duplicateValues" dxfId="456" priority="424"/>
  </conditionalFormatting>
  <conditionalFormatting sqref="E46">
    <cfRule type="duplicateValues" dxfId="455" priority="422"/>
  </conditionalFormatting>
  <conditionalFormatting sqref="E46">
    <cfRule type="duplicateValues" dxfId="454" priority="419"/>
    <cfRule type="duplicateValues" dxfId="453" priority="420"/>
    <cfRule type="duplicateValues" dxfId="452" priority="421"/>
  </conditionalFormatting>
  <conditionalFormatting sqref="E46">
    <cfRule type="duplicateValues" dxfId="451" priority="418"/>
  </conditionalFormatting>
  <conditionalFormatting sqref="E46">
    <cfRule type="duplicateValues" dxfId="450" priority="417"/>
  </conditionalFormatting>
  <conditionalFormatting sqref="E46">
    <cfRule type="duplicateValues" dxfId="449" priority="416"/>
  </conditionalFormatting>
  <conditionalFormatting sqref="E46">
    <cfRule type="duplicateValues" dxfId="448" priority="415"/>
  </conditionalFormatting>
  <conditionalFormatting sqref="E46">
    <cfRule type="duplicateValues" dxfId="447" priority="412"/>
    <cfRule type="duplicateValues" dxfId="446" priority="413"/>
    <cfRule type="duplicateValues" dxfId="445" priority="414"/>
  </conditionalFormatting>
  <conditionalFormatting sqref="E46">
    <cfRule type="duplicateValues" dxfId="444" priority="410"/>
    <cfRule type="duplicateValues" dxfId="443" priority="411"/>
  </conditionalFormatting>
  <conditionalFormatting sqref="E46">
    <cfRule type="duplicateValues" dxfId="442" priority="409"/>
  </conditionalFormatting>
  <conditionalFormatting sqref="E46">
    <cfRule type="duplicateValues" dxfId="441" priority="408"/>
  </conditionalFormatting>
  <conditionalFormatting sqref="E46">
    <cfRule type="duplicateValues" dxfId="440" priority="406"/>
    <cfRule type="duplicateValues" dxfId="439" priority="407"/>
  </conditionalFormatting>
  <conditionalFormatting sqref="E46">
    <cfRule type="duplicateValues" dxfId="438" priority="405"/>
  </conditionalFormatting>
  <conditionalFormatting sqref="E46">
    <cfRule type="duplicateValues" dxfId="437" priority="404"/>
  </conditionalFormatting>
  <conditionalFormatting sqref="E46">
    <cfRule type="duplicateValues" dxfId="436" priority="403"/>
  </conditionalFormatting>
  <conditionalFormatting sqref="E46">
    <cfRule type="duplicateValues" dxfId="435" priority="402"/>
  </conditionalFormatting>
  <conditionalFormatting sqref="E49">
    <cfRule type="duplicateValues" dxfId="434" priority="400"/>
    <cfRule type="duplicateValues" dxfId="433" priority="401"/>
  </conditionalFormatting>
  <conditionalFormatting sqref="E49">
    <cfRule type="duplicateValues" dxfId="432" priority="399"/>
  </conditionalFormatting>
  <conditionalFormatting sqref="E49">
    <cfRule type="duplicateValues" dxfId="431" priority="398"/>
  </conditionalFormatting>
  <conditionalFormatting sqref="E49">
    <cfRule type="duplicateValues" dxfId="430" priority="396"/>
    <cfRule type="duplicateValues" dxfId="429" priority="397"/>
  </conditionalFormatting>
  <conditionalFormatting sqref="E49">
    <cfRule type="duplicateValues" dxfId="428" priority="394"/>
    <cfRule type="duplicateValues" dxfId="427" priority="395"/>
  </conditionalFormatting>
  <conditionalFormatting sqref="E49">
    <cfRule type="duplicateValues" dxfId="426" priority="393"/>
  </conditionalFormatting>
  <conditionalFormatting sqref="E49">
    <cfRule type="duplicateValues" dxfId="425" priority="390"/>
    <cfRule type="duplicateValues" dxfId="424" priority="391"/>
    <cfRule type="duplicateValues" dxfId="423" priority="392"/>
  </conditionalFormatting>
  <conditionalFormatting sqref="E49">
    <cfRule type="duplicateValues" dxfId="422" priority="389"/>
  </conditionalFormatting>
  <conditionalFormatting sqref="E49">
    <cfRule type="duplicateValues" dxfId="421" priority="388"/>
  </conditionalFormatting>
  <conditionalFormatting sqref="E49">
    <cfRule type="duplicateValues" dxfId="420" priority="387"/>
  </conditionalFormatting>
  <conditionalFormatting sqref="E49">
    <cfRule type="duplicateValues" dxfId="419" priority="386"/>
  </conditionalFormatting>
  <conditionalFormatting sqref="E49">
    <cfRule type="duplicateValues" dxfId="418" priority="383"/>
    <cfRule type="duplicateValues" dxfId="417" priority="384"/>
    <cfRule type="duplicateValues" dxfId="416" priority="385"/>
  </conditionalFormatting>
  <conditionalFormatting sqref="E49">
    <cfRule type="duplicateValues" dxfId="415" priority="381"/>
    <cfRule type="duplicateValues" dxfId="414" priority="382"/>
  </conditionalFormatting>
  <conditionalFormatting sqref="E49">
    <cfRule type="duplicateValues" dxfId="413" priority="380"/>
  </conditionalFormatting>
  <conditionalFormatting sqref="E49">
    <cfRule type="duplicateValues" dxfId="412" priority="379"/>
  </conditionalFormatting>
  <conditionalFormatting sqref="E49">
    <cfRule type="duplicateValues" dxfId="411" priority="377"/>
    <cfRule type="duplicateValues" dxfId="410" priority="378"/>
  </conditionalFormatting>
  <conditionalFormatting sqref="E49">
    <cfRule type="duplicateValues" dxfId="409" priority="376"/>
  </conditionalFormatting>
  <conditionalFormatting sqref="E49">
    <cfRule type="duplicateValues" dxfId="408" priority="375"/>
  </conditionalFormatting>
  <conditionalFormatting sqref="E49">
    <cfRule type="duplicateValues" dxfId="407" priority="374"/>
  </conditionalFormatting>
  <conditionalFormatting sqref="E49">
    <cfRule type="duplicateValues" dxfId="406" priority="373"/>
  </conditionalFormatting>
  <conditionalFormatting sqref="E56:E57">
    <cfRule type="duplicateValues" dxfId="405" priority="371"/>
    <cfRule type="duplicateValues" dxfId="404" priority="372"/>
  </conditionalFormatting>
  <conditionalFormatting sqref="E56:E57">
    <cfRule type="duplicateValues" dxfId="403" priority="370"/>
  </conditionalFormatting>
  <conditionalFormatting sqref="E56:E57">
    <cfRule type="duplicateValues" dxfId="402" priority="369"/>
  </conditionalFormatting>
  <conditionalFormatting sqref="E56:E57">
    <cfRule type="duplicateValues" dxfId="401" priority="367"/>
    <cfRule type="duplicateValues" dxfId="400" priority="368"/>
  </conditionalFormatting>
  <conditionalFormatting sqref="E56:E57">
    <cfRule type="duplicateValues" dxfId="399" priority="365"/>
    <cfRule type="duplicateValues" dxfId="398" priority="366"/>
  </conditionalFormatting>
  <conditionalFormatting sqref="E56:E57">
    <cfRule type="duplicateValues" dxfId="397" priority="364"/>
  </conditionalFormatting>
  <conditionalFormatting sqref="E56:E57">
    <cfRule type="duplicateValues" dxfId="396" priority="361"/>
    <cfRule type="duplicateValues" dxfId="395" priority="362"/>
    <cfRule type="duplicateValues" dxfId="394" priority="363"/>
  </conditionalFormatting>
  <conditionalFormatting sqref="E56:E57">
    <cfRule type="duplicateValues" dxfId="393" priority="360"/>
  </conditionalFormatting>
  <conditionalFormatting sqref="E56:E57">
    <cfRule type="duplicateValues" dxfId="392" priority="359"/>
  </conditionalFormatting>
  <conditionalFormatting sqref="E56:E57">
    <cfRule type="duplicateValues" dxfId="391" priority="358"/>
  </conditionalFormatting>
  <conditionalFormatting sqref="E56:E57">
    <cfRule type="duplicateValues" dxfId="390" priority="357"/>
  </conditionalFormatting>
  <conditionalFormatting sqref="E56:E57">
    <cfRule type="duplicateValues" dxfId="389" priority="354"/>
    <cfRule type="duplicateValues" dxfId="388" priority="355"/>
    <cfRule type="duplicateValues" dxfId="387" priority="356"/>
  </conditionalFormatting>
  <conditionalFormatting sqref="E56:E57">
    <cfRule type="duplicateValues" dxfId="386" priority="352"/>
    <cfRule type="duplicateValues" dxfId="385" priority="353"/>
  </conditionalFormatting>
  <conditionalFormatting sqref="E56:E57">
    <cfRule type="duplicateValues" dxfId="384" priority="351"/>
  </conditionalFormatting>
  <conditionalFormatting sqref="E56:E57">
    <cfRule type="duplicateValues" dxfId="383" priority="350"/>
  </conditionalFormatting>
  <conditionalFormatting sqref="E56:E57">
    <cfRule type="duplicateValues" dxfId="382" priority="348"/>
    <cfRule type="duplicateValues" dxfId="381" priority="349"/>
  </conditionalFormatting>
  <conditionalFormatting sqref="E56:E57">
    <cfRule type="duplicateValues" dxfId="380" priority="347"/>
  </conditionalFormatting>
  <conditionalFormatting sqref="E56:E57">
    <cfRule type="duplicateValues" dxfId="379" priority="346"/>
  </conditionalFormatting>
  <conditionalFormatting sqref="E56:E57">
    <cfRule type="duplicateValues" dxfId="378" priority="345"/>
  </conditionalFormatting>
  <conditionalFormatting sqref="E56:E57">
    <cfRule type="duplicateValues" dxfId="377" priority="344"/>
  </conditionalFormatting>
  <conditionalFormatting sqref="E61">
    <cfRule type="duplicateValues" dxfId="376" priority="318"/>
    <cfRule type="duplicateValues" dxfId="375" priority="319"/>
  </conditionalFormatting>
  <conditionalFormatting sqref="E61">
    <cfRule type="duplicateValues" dxfId="374" priority="317"/>
  </conditionalFormatting>
  <conditionalFormatting sqref="E61">
    <cfRule type="duplicateValues" dxfId="373" priority="314"/>
    <cfRule type="duplicateValues" dxfId="372" priority="315"/>
    <cfRule type="duplicateValues" dxfId="371" priority="316"/>
  </conditionalFormatting>
  <conditionalFormatting sqref="B61">
    <cfRule type="duplicateValues" dxfId="370" priority="312"/>
    <cfRule type="duplicateValues" dxfId="369" priority="313"/>
  </conditionalFormatting>
  <conditionalFormatting sqref="B61">
    <cfRule type="duplicateValues" dxfId="368" priority="311"/>
  </conditionalFormatting>
  <conditionalFormatting sqref="B61">
    <cfRule type="duplicateValues" dxfId="367" priority="310"/>
  </conditionalFormatting>
  <conditionalFormatting sqref="B61">
    <cfRule type="duplicateValues" dxfId="366" priority="308"/>
    <cfRule type="duplicateValues" dxfId="365" priority="309"/>
  </conditionalFormatting>
  <conditionalFormatting sqref="B61">
    <cfRule type="duplicateValues" dxfId="364" priority="307"/>
  </conditionalFormatting>
  <conditionalFormatting sqref="B61">
    <cfRule type="duplicateValues" dxfId="363" priority="306"/>
  </conditionalFormatting>
  <conditionalFormatting sqref="B61">
    <cfRule type="duplicateValues" dxfId="362" priority="305"/>
  </conditionalFormatting>
  <conditionalFormatting sqref="B61">
    <cfRule type="duplicateValues" dxfId="361" priority="304"/>
  </conditionalFormatting>
  <conditionalFormatting sqref="B61">
    <cfRule type="duplicateValues" dxfId="360" priority="303"/>
  </conditionalFormatting>
  <conditionalFormatting sqref="B61">
    <cfRule type="duplicateValues" dxfId="359" priority="302"/>
  </conditionalFormatting>
  <conditionalFormatting sqref="B61">
    <cfRule type="duplicateValues" dxfId="358" priority="301"/>
  </conditionalFormatting>
  <conditionalFormatting sqref="B61">
    <cfRule type="duplicateValues" dxfId="357" priority="299"/>
    <cfRule type="duplicateValues" dxfId="356" priority="300"/>
  </conditionalFormatting>
  <conditionalFormatting sqref="B61">
    <cfRule type="duplicateValues" dxfId="355" priority="298"/>
  </conditionalFormatting>
  <conditionalFormatting sqref="B61">
    <cfRule type="duplicateValues" dxfId="354" priority="297"/>
  </conditionalFormatting>
  <conditionalFormatting sqref="B61">
    <cfRule type="duplicateValues" dxfId="353" priority="296"/>
  </conditionalFormatting>
  <conditionalFormatting sqref="E43:E82 E1:E4 E84:E1048576">
    <cfRule type="duplicateValues" dxfId="352" priority="122817"/>
    <cfRule type="duplicateValues" dxfId="351" priority="122818"/>
  </conditionalFormatting>
  <conditionalFormatting sqref="E43:E82 E1:E4 E84:E1048576">
    <cfRule type="duplicateValues" dxfId="350" priority="122827"/>
  </conditionalFormatting>
  <conditionalFormatting sqref="E43:E82 E84:E1048576">
    <cfRule type="duplicateValues" dxfId="349" priority="122832"/>
  </conditionalFormatting>
  <conditionalFormatting sqref="E43:E82 E84:E1048576">
    <cfRule type="duplicateValues" dxfId="348" priority="122836"/>
    <cfRule type="duplicateValues" dxfId="347" priority="122837"/>
  </conditionalFormatting>
  <conditionalFormatting sqref="B93:B1048576 B1:B4">
    <cfRule type="duplicateValues" dxfId="346" priority="122844"/>
    <cfRule type="duplicateValues" dxfId="345" priority="122845"/>
  </conditionalFormatting>
  <conditionalFormatting sqref="B93:B1048576">
    <cfRule type="duplicateValues" dxfId="344" priority="122852"/>
  </conditionalFormatting>
  <conditionalFormatting sqref="B93:B1048576 B1:B4">
    <cfRule type="duplicateValues" dxfId="343" priority="122855"/>
  </conditionalFormatting>
  <conditionalFormatting sqref="B93:B1048576">
    <cfRule type="duplicateValues" dxfId="342" priority="122859"/>
    <cfRule type="duplicateValues" dxfId="341" priority="122860"/>
  </conditionalFormatting>
  <conditionalFormatting sqref="E43:E82 E1:E4 E84:E1048576">
    <cfRule type="duplicateValues" dxfId="340" priority="122865"/>
    <cfRule type="duplicateValues" dxfId="339" priority="122866"/>
    <cfRule type="duplicateValues" dxfId="338" priority="122867"/>
  </conditionalFormatting>
  <conditionalFormatting sqref="B93:B1048576">
    <cfRule type="duplicateValues" dxfId="337" priority="122880"/>
  </conditionalFormatting>
  <conditionalFormatting sqref="B93:B1048576">
    <cfRule type="duplicateValues" dxfId="336" priority="122889"/>
  </conditionalFormatting>
  <conditionalFormatting sqref="B93:B1048576">
    <cfRule type="duplicateValues" dxfId="335" priority="122898"/>
  </conditionalFormatting>
  <conditionalFormatting sqref="B93:B1048576">
    <cfRule type="duplicateValues" dxfId="334" priority="122907"/>
  </conditionalFormatting>
  <conditionalFormatting sqref="B93:B1048576">
    <cfRule type="duplicateValues" dxfId="333" priority="122924"/>
  </conditionalFormatting>
  <conditionalFormatting sqref="B93:B1048576">
    <cfRule type="duplicateValues" dxfId="332" priority="122936"/>
  </conditionalFormatting>
  <conditionalFormatting sqref="E43:E82 E84:E1048576 E1:E23">
    <cfRule type="duplicateValues" dxfId="331" priority="122943"/>
  </conditionalFormatting>
  <conditionalFormatting sqref="B93:B1048576 B1:B10 B12:B36">
    <cfRule type="duplicateValues" dxfId="330" priority="122947"/>
  </conditionalFormatting>
  <conditionalFormatting sqref="E84:E1048576 E1:E82">
    <cfRule type="duplicateValues" dxfId="329" priority="122950"/>
  </conditionalFormatting>
  <conditionalFormatting sqref="B11">
    <cfRule type="duplicateValues" dxfId="328" priority="154"/>
    <cfRule type="duplicateValues" dxfId="327" priority="155"/>
  </conditionalFormatting>
  <conditionalFormatting sqref="B11">
    <cfRule type="duplicateValues" dxfId="326" priority="153"/>
  </conditionalFormatting>
  <conditionalFormatting sqref="B11">
    <cfRule type="duplicateValues" dxfId="325" priority="152"/>
  </conditionalFormatting>
  <conditionalFormatting sqref="B11">
    <cfRule type="duplicateValues" dxfId="324" priority="150"/>
    <cfRule type="duplicateValues" dxfId="323" priority="151"/>
  </conditionalFormatting>
  <conditionalFormatting sqref="B11">
    <cfRule type="duplicateValues" dxfId="322" priority="149"/>
  </conditionalFormatting>
  <conditionalFormatting sqref="B11">
    <cfRule type="duplicateValues" dxfId="321" priority="148"/>
  </conditionalFormatting>
  <conditionalFormatting sqref="B11">
    <cfRule type="duplicateValues" dxfId="320" priority="147"/>
  </conditionalFormatting>
  <conditionalFormatting sqref="B11">
    <cfRule type="duplicateValues" dxfId="319" priority="146"/>
  </conditionalFormatting>
  <conditionalFormatting sqref="B11">
    <cfRule type="duplicateValues" dxfId="318" priority="145"/>
  </conditionalFormatting>
  <conditionalFormatting sqref="B11">
    <cfRule type="duplicateValues" dxfId="317" priority="144"/>
  </conditionalFormatting>
  <conditionalFormatting sqref="B11">
    <cfRule type="duplicateValues" dxfId="316" priority="143"/>
  </conditionalFormatting>
  <conditionalFormatting sqref="B11">
    <cfRule type="duplicateValues" dxfId="315" priority="141"/>
    <cfRule type="duplicateValues" dxfId="314" priority="142"/>
  </conditionalFormatting>
  <conditionalFormatting sqref="B11">
    <cfRule type="duplicateValues" dxfId="313" priority="140"/>
  </conditionalFormatting>
  <conditionalFormatting sqref="B11">
    <cfRule type="duplicateValues" dxfId="312" priority="139"/>
  </conditionalFormatting>
  <conditionalFormatting sqref="B11">
    <cfRule type="duplicateValues" dxfId="311" priority="138"/>
  </conditionalFormatting>
  <conditionalFormatting sqref="B62:B68">
    <cfRule type="duplicateValues" dxfId="310" priority="136"/>
    <cfRule type="duplicateValues" dxfId="309" priority="137"/>
  </conditionalFormatting>
  <conditionalFormatting sqref="B62:B68">
    <cfRule type="duplicateValues" dxfId="308" priority="135"/>
  </conditionalFormatting>
  <conditionalFormatting sqref="B62:B68">
    <cfRule type="duplicateValues" dxfId="307" priority="134"/>
  </conditionalFormatting>
  <conditionalFormatting sqref="B62:B68">
    <cfRule type="duplicateValues" dxfId="306" priority="132"/>
    <cfRule type="duplicateValues" dxfId="305" priority="133"/>
  </conditionalFormatting>
  <conditionalFormatting sqref="B62:B68">
    <cfRule type="duplicateValues" dxfId="304" priority="131"/>
  </conditionalFormatting>
  <conditionalFormatting sqref="B62:B68">
    <cfRule type="duplicateValues" dxfId="303" priority="130"/>
  </conditionalFormatting>
  <conditionalFormatting sqref="B62:B68">
    <cfRule type="duplicateValues" dxfId="302" priority="129"/>
  </conditionalFormatting>
  <conditionalFormatting sqref="B62:B68">
    <cfRule type="duplicateValues" dxfId="301" priority="128"/>
  </conditionalFormatting>
  <conditionalFormatting sqref="B62:B68">
    <cfRule type="duplicateValues" dxfId="300" priority="127"/>
  </conditionalFormatting>
  <conditionalFormatting sqref="B62:B68">
    <cfRule type="duplicateValues" dxfId="299" priority="126"/>
  </conditionalFormatting>
  <conditionalFormatting sqref="B62:B68">
    <cfRule type="duplicateValues" dxfId="298" priority="125"/>
  </conditionalFormatting>
  <conditionalFormatting sqref="B62:B68">
    <cfRule type="duplicateValues" dxfId="297" priority="123"/>
    <cfRule type="duplicateValues" dxfId="296" priority="124"/>
  </conditionalFormatting>
  <conditionalFormatting sqref="B62:B68">
    <cfRule type="duplicateValues" dxfId="295" priority="122"/>
  </conditionalFormatting>
  <conditionalFormatting sqref="B62:B68">
    <cfRule type="duplicateValues" dxfId="294" priority="121"/>
  </conditionalFormatting>
  <conditionalFormatting sqref="B62:B68">
    <cfRule type="duplicateValues" dxfId="293" priority="120"/>
  </conditionalFormatting>
  <conditionalFormatting sqref="E62:E68">
    <cfRule type="duplicateValues" dxfId="292" priority="118"/>
    <cfRule type="duplicateValues" dxfId="291" priority="119"/>
  </conditionalFormatting>
  <conditionalFormatting sqref="E62:E68">
    <cfRule type="duplicateValues" dxfId="290" priority="117"/>
  </conditionalFormatting>
  <conditionalFormatting sqref="E62:E68">
    <cfRule type="duplicateValues" dxfId="289" priority="114"/>
    <cfRule type="duplicateValues" dxfId="288" priority="115"/>
    <cfRule type="duplicateValues" dxfId="287" priority="116"/>
  </conditionalFormatting>
  <conditionalFormatting sqref="E59:E60">
    <cfRule type="duplicateValues" dxfId="286" priority="122951"/>
    <cfRule type="duplicateValues" dxfId="285" priority="122952"/>
  </conditionalFormatting>
  <conditionalFormatting sqref="E59:E60">
    <cfRule type="duplicateValues" dxfId="284" priority="122955"/>
  </conditionalFormatting>
  <conditionalFormatting sqref="E59:E60">
    <cfRule type="duplicateValues" dxfId="283" priority="122957"/>
    <cfRule type="duplicateValues" dxfId="282" priority="122958"/>
    <cfRule type="duplicateValues" dxfId="281" priority="122959"/>
  </conditionalFormatting>
  <conditionalFormatting sqref="B59:B60">
    <cfRule type="duplicateValues" dxfId="280" priority="122963"/>
    <cfRule type="duplicateValues" dxfId="279" priority="122964"/>
  </conditionalFormatting>
  <conditionalFormatting sqref="B59:B60">
    <cfRule type="duplicateValues" dxfId="278" priority="122967"/>
  </conditionalFormatting>
  <conditionalFormatting sqref="E69:E70">
    <cfRule type="duplicateValues" dxfId="277" priority="112"/>
    <cfRule type="duplicateValues" dxfId="276" priority="113"/>
  </conditionalFormatting>
  <conditionalFormatting sqref="E69:E70">
    <cfRule type="duplicateValues" dxfId="275" priority="111"/>
  </conditionalFormatting>
  <conditionalFormatting sqref="E69:E70">
    <cfRule type="duplicateValues" dxfId="274" priority="108"/>
    <cfRule type="duplicateValues" dxfId="273" priority="109"/>
    <cfRule type="duplicateValues" dxfId="272" priority="110"/>
  </conditionalFormatting>
  <conditionalFormatting sqref="E71:E74">
    <cfRule type="duplicateValues" dxfId="271" priority="106"/>
    <cfRule type="duplicateValues" dxfId="270" priority="107"/>
  </conditionalFormatting>
  <conditionalFormatting sqref="E71:E74">
    <cfRule type="duplicateValues" dxfId="269" priority="105"/>
  </conditionalFormatting>
  <conditionalFormatting sqref="E71:E74">
    <cfRule type="duplicateValues" dxfId="268" priority="102"/>
    <cfRule type="duplicateValues" dxfId="267" priority="103"/>
    <cfRule type="duplicateValues" dxfId="266" priority="104"/>
  </conditionalFormatting>
  <conditionalFormatting sqref="B69:B74">
    <cfRule type="duplicateValues" dxfId="265" priority="100"/>
    <cfRule type="duplicateValues" dxfId="264" priority="101"/>
  </conditionalFormatting>
  <conditionalFormatting sqref="B69:B74">
    <cfRule type="duplicateValues" dxfId="263" priority="99"/>
  </conditionalFormatting>
  <conditionalFormatting sqref="B69:B74">
    <cfRule type="duplicateValues" dxfId="262" priority="98"/>
  </conditionalFormatting>
  <conditionalFormatting sqref="B69:B74">
    <cfRule type="duplicateValues" dxfId="261" priority="96"/>
    <cfRule type="duplicateValues" dxfId="260" priority="97"/>
  </conditionalFormatting>
  <conditionalFormatting sqref="B69:B74">
    <cfRule type="duplicateValues" dxfId="259" priority="95"/>
  </conditionalFormatting>
  <conditionalFormatting sqref="B69:B74">
    <cfRule type="duplicateValues" dxfId="258" priority="94"/>
  </conditionalFormatting>
  <conditionalFormatting sqref="B69:B74">
    <cfRule type="duplicateValues" dxfId="257" priority="93"/>
  </conditionalFormatting>
  <conditionalFormatting sqref="B69:B74">
    <cfRule type="duplicateValues" dxfId="256" priority="92"/>
  </conditionalFormatting>
  <conditionalFormatting sqref="B69:B74">
    <cfRule type="duplicateValues" dxfId="255" priority="91"/>
  </conditionalFormatting>
  <conditionalFormatting sqref="B69:B74">
    <cfRule type="duplicateValues" dxfId="254" priority="90"/>
  </conditionalFormatting>
  <conditionalFormatting sqref="B69:B74">
    <cfRule type="duplicateValues" dxfId="253" priority="89"/>
  </conditionalFormatting>
  <conditionalFormatting sqref="B69:B74">
    <cfRule type="duplicateValues" dxfId="252" priority="87"/>
    <cfRule type="duplicateValues" dxfId="251" priority="88"/>
  </conditionalFormatting>
  <conditionalFormatting sqref="B69:B74">
    <cfRule type="duplicateValues" dxfId="250" priority="86"/>
  </conditionalFormatting>
  <conditionalFormatting sqref="B69:B74">
    <cfRule type="duplicateValues" dxfId="249" priority="85"/>
  </conditionalFormatting>
  <conditionalFormatting sqref="B69:B74">
    <cfRule type="duplicateValues" dxfId="248" priority="84"/>
  </conditionalFormatting>
  <conditionalFormatting sqref="B75:B81">
    <cfRule type="duplicateValues" dxfId="247" priority="82"/>
    <cfRule type="duplicateValues" dxfId="246" priority="83"/>
  </conditionalFormatting>
  <conditionalFormatting sqref="B75:B81">
    <cfRule type="duplicateValues" dxfId="245" priority="81"/>
  </conditionalFormatting>
  <conditionalFormatting sqref="B75:B81">
    <cfRule type="duplicateValues" dxfId="244" priority="80"/>
  </conditionalFormatting>
  <conditionalFormatting sqref="B75:B81">
    <cfRule type="duplicateValues" dxfId="243" priority="78"/>
    <cfRule type="duplicateValues" dxfId="242" priority="79"/>
  </conditionalFormatting>
  <conditionalFormatting sqref="B75:B81">
    <cfRule type="duplicateValues" dxfId="241" priority="77"/>
  </conditionalFormatting>
  <conditionalFormatting sqref="B75:B81">
    <cfRule type="duplicateValues" dxfId="240" priority="76"/>
  </conditionalFormatting>
  <conditionalFormatting sqref="B75:B81">
    <cfRule type="duplicateValues" dxfId="239" priority="75"/>
  </conditionalFormatting>
  <conditionalFormatting sqref="B75:B81">
    <cfRule type="duplicateValues" dxfId="238" priority="74"/>
  </conditionalFormatting>
  <conditionalFormatting sqref="B75:B81">
    <cfRule type="duplicateValues" dxfId="237" priority="73"/>
  </conditionalFormatting>
  <conditionalFormatting sqref="B75:B81">
    <cfRule type="duplicateValues" dxfId="236" priority="72"/>
  </conditionalFormatting>
  <conditionalFormatting sqref="B75:B81">
    <cfRule type="duplicateValues" dxfId="235" priority="71"/>
  </conditionalFormatting>
  <conditionalFormatting sqref="B75:B81">
    <cfRule type="duplicateValues" dxfId="234" priority="69"/>
    <cfRule type="duplicateValues" dxfId="233" priority="70"/>
  </conditionalFormatting>
  <conditionalFormatting sqref="B75:B81">
    <cfRule type="duplicateValues" dxfId="232" priority="68"/>
  </conditionalFormatting>
  <conditionalFormatting sqref="B75:B81">
    <cfRule type="duplicateValues" dxfId="231" priority="67"/>
  </conditionalFormatting>
  <conditionalFormatting sqref="B75:B81">
    <cfRule type="duplicateValues" dxfId="230" priority="66"/>
  </conditionalFormatting>
  <conditionalFormatting sqref="E75:E81">
    <cfRule type="duplicateValues" dxfId="229" priority="64"/>
    <cfRule type="duplicateValues" dxfId="228" priority="65"/>
  </conditionalFormatting>
  <conditionalFormatting sqref="E75:E81">
    <cfRule type="duplicateValues" dxfId="227" priority="63"/>
  </conditionalFormatting>
  <conditionalFormatting sqref="E75:E81">
    <cfRule type="duplicateValues" dxfId="226" priority="60"/>
    <cfRule type="duplicateValues" dxfId="225" priority="61"/>
    <cfRule type="duplicateValues" dxfId="224" priority="62"/>
  </conditionalFormatting>
  <conditionalFormatting sqref="E5:E23">
    <cfRule type="duplicateValues" dxfId="223" priority="123011"/>
    <cfRule type="duplicateValues" dxfId="222" priority="123012"/>
  </conditionalFormatting>
  <conditionalFormatting sqref="E5:E23">
    <cfRule type="duplicateValues" dxfId="221" priority="123013"/>
  </conditionalFormatting>
  <conditionalFormatting sqref="E5:E23">
    <cfRule type="duplicateValues" dxfId="220" priority="123014"/>
    <cfRule type="duplicateValues" dxfId="219" priority="123015"/>
    <cfRule type="duplicateValues" dxfId="218" priority="123016"/>
  </conditionalFormatting>
  <conditionalFormatting sqref="E83">
    <cfRule type="duplicateValues" dxfId="217" priority="34"/>
    <cfRule type="duplicateValues" dxfId="216" priority="35"/>
  </conditionalFormatting>
  <conditionalFormatting sqref="E83">
    <cfRule type="duplicateValues" dxfId="215" priority="33"/>
  </conditionalFormatting>
  <conditionalFormatting sqref="E83">
    <cfRule type="duplicateValues" dxfId="214" priority="32"/>
  </conditionalFormatting>
  <conditionalFormatting sqref="E83">
    <cfRule type="duplicateValues" dxfId="213" priority="30"/>
    <cfRule type="duplicateValues" dxfId="212" priority="31"/>
  </conditionalFormatting>
  <conditionalFormatting sqref="E83">
    <cfRule type="duplicateValues" dxfId="211" priority="27"/>
    <cfRule type="duplicateValues" dxfId="210" priority="28"/>
    <cfRule type="duplicateValues" dxfId="209" priority="29"/>
  </conditionalFormatting>
  <conditionalFormatting sqref="E83">
    <cfRule type="duplicateValues" dxfId="208" priority="26"/>
  </conditionalFormatting>
  <conditionalFormatting sqref="E83">
    <cfRule type="duplicateValues" dxfId="207" priority="25"/>
  </conditionalFormatting>
  <conditionalFormatting sqref="B83">
    <cfRule type="duplicateValues" dxfId="206" priority="23"/>
    <cfRule type="duplicateValues" dxfId="205" priority="24"/>
  </conditionalFormatting>
  <conditionalFormatting sqref="B83">
    <cfRule type="duplicateValues" dxfId="204" priority="22"/>
  </conditionalFormatting>
  <conditionalFormatting sqref="B83">
    <cfRule type="duplicateValues" dxfId="203" priority="21"/>
  </conditionalFormatting>
  <conditionalFormatting sqref="B83">
    <cfRule type="duplicateValues" dxfId="202" priority="19"/>
    <cfRule type="duplicateValues" dxfId="201" priority="20"/>
  </conditionalFormatting>
  <conditionalFormatting sqref="B83">
    <cfRule type="duplicateValues" dxfId="200" priority="18"/>
  </conditionalFormatting>
  <conditionalFormatting sqref="B83">
    <cfRule type="duplicateValues" dxfId="199" priority="17"/>
  </conditionalFormatting>
  <conditionalFormatting sqref="B83">
    <cfRule type="duplicateValues" dxfId="198" priority="16"/>
  </conditionalFormatting>
  <conditionalFormatting sqref="B83">
    <cfRule type="duplicateValues" dxfId="197" priority="15"/>
  </conditionalFormatting>
  <conditionalFormatting sqref="B83">
    <cfRule type="duplicateValues" dxfId="196" priority="14"/>
  </conditionalFormatting>
  <conditionalFormatting sqref="B83">
    <cfRule type="duplicateValues" dxfId="195" priority="13"/>
  </conditionalFormatting>
  <conditionalFormatting sqref="B83">
    <cfRule type="duplicateValues" dxfId="194" priority="12"/>
  </conditionalFormatting>
  <conditionalFormatting sqref="B83">
    <cfRule type="duplicateValues" dxfId="193" priority="10"/>
    <cfRule type="duplicateValues" dxfId="192" priority="11"/>
  </conditionalFormatting>
  <conditionalFormatting sqref="B83">
    <cfRule type="duplicateValues" dxfId="191" priority="9"/>
  </conditionalFormatting>
  <conditionalFormatting sqref="B83">
    <cfRule type="duplicateValues" dxfId="190" priority="8"/>
  </conditionalFormatting>
  <conditionalFormatting sqref="B83">
    <cfRule type="duplicateValues" dxfId="189" priority="7"/>
  </conditionalFormatting>
  <conditionalFormatting sqref="E83">
    <cfRule type="duplicateValues" dxfId="188" priority="5"/>
    <cfRule type="duplicateValues" dxfId="187" priority="6"/>
  </conditionalFormatting>
  <conditionalFormatting sqref="E83">
    <cfRule type="duplicateValues" dxfId="186" priority="4"/>
  </conditionalFormatting>
  <conditionalFormatting sqref="E83">
    <cfRule type="duplicateValues" dxfId="185" priority="1"/>
    <cfRule type="duplicateValues" dxfId="184" priority="2"/>
    <cfRule type="duplicateValues" dxfId="183" priority="3"/>
  </conditionalFormatting>
  <conditionalFormatting sqref="B82 B84:B92">
    <cfRule type="duplicateValues" dxfId="182" priority="123163"/>
    <cfRule type="duplicateValues" dxfId="181" priority="123164"/>
  </conditionalFormatting>
  <conditionalFormatting sqref="B82 B84:B92">
    <cfRule type="duplicateValues" dxfId="180" priority="123167"/>
  </conditionalFormatting>
  <conditionalFormatting sqref="E82 E84:E92">
    <cfRule type="duplicateValues" dxfId="179" priority="123169"/>
    <cfRule type="duplicateValues" dxfId="178" priority="123170"/>
  </conditionalFormatting>
  <conditionalFormatting sqref="E82 E84:E92">
    <cfRule type="duplicateValues" dxfId="177" priority="123173"/>
  </conditionalFormatting>
  <conditionalFormatting sqref="E82 E84:E92">
    <cfRule type="duplicateValues" dxfId="176" priority="123175"/>
    <cfRule type="duplicateValues" dxfId="175" priority="123176"/>
    <cfRule type="duplicateValues" dxfId="174" priority="123177"/>
  </conditionalFormatting>
  <hyperlinks>
    <hyperlink ref="D9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62" zoomScale="85" zoomScaleNormal="85" workbookViewId="0">
      <selection activeCell="F74" sqref="F74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3.1406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3" t="s">
        <v>2158</v>
      </c>
      <c r="B1" s="154"/>
      <c r="C1" s="154"/>
      <c r="D1" s="154"/>
      <c r="E1" s="155"/>
    </row>
    <row r="2" spans="1:5" ht="25.5" x14ac:dyDescent="0.25">
      <c r="A2" s="156" t="s">
        <v>2471</v>
      </c>
      <c r="B2" s="157"/>
      <c r="C2" s="157"/>
      <c r="D2" s="157"/>
      <c r="E2" s="158"/>
    </row>
    <row r="3" spans="1:5" ht="18" x14ac:dyDescent="0.25">
      <c r="B3" s="96"/>
      <c r="C3" s="96"/>
      <c r="D3" s="96"/>
      <c r="E3" s="123"/>
    </row>
    <row r="4" spans="1:5" ht="18.75" thickBot="1" x14ac:dyDescent="0.3">
      <c r="A4" s="104" t="s">
        <v>2423</v>
      </c>
      <c r="B4" s="109">
        <v>44277.75</v>
      </c>
      <c r="C4" s="96"/>
      <c r="D4" s="96"/>
      <c r="E4" s="106"/>
    </row>
    <row r="5" spans="1:5" ht="18.75" thickBot="1" x14ac:dyDescent="0.3">
      <c r="A5" s="104" t="s">
        <v>2424</v>
      </c>
      <c r="B5" s="109">
        <v>44278.25</v>
      </c>
      <c r="C5" s="105"/>
      <c r="D5" s="96"/>
      <c r="E5" s="106"/>
    </row>
    <row r="6" spans="1:5" ht="18" x14ac:dyDescent="0.25">
      <c r="B6" s="96"/>
      <c r="C6" s="96"/>
      <c r="D6" s="96"/>
      <c r="E6" s="124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97" t="s">
        <v>15</v>
      </c>
      <c r="B8" s="103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125" t="e">
        <f>VLOOKUP(B9,'[1]LISTADO ATM'!$A$2:$C$820,3,0)</f>
        <v>#N/A</v>
      </c>
      <c r="B9" s="110"/>
      <c r="C9" s="110" t="e">
        <f>VLOOKUP(B9,'[1]LISTADO ATM'!$A$2:$B$820,2,0)</f>
        <v>#N/A</v>
      </c>
      <c r="D9" s="114" t="s">
        <v>2531</v>
      </c>
      <c r="E9" s="129"/>
    </row>
    <row r="10" spans="1:5" ht="18.75" thickBot="1" x14ac:dyDescent="0.3">
      <c r="A10" s="126" t="s">
        <v>2504</v>
      </c>
      <c r="B10" s="102">
        <f>COUNT(B9:B9)</f>
        <v>0</v>
      </c>
      <c r="C10" s="146"/>
      <c r="D10" s="147"/>
      <c r="E10" s="148"/>
    </row>
    <row r="11" spans="1:5" x14ac:dyDescent="0.25">
      <c r="E11" s="100"/>
    </row>
    <row r="12" spans="1:5" ht="18" x14ac:dyDescent="0.25">
      <c r="A12" s="159" t="s">
        <v>2505</v>
      </c>
      <c r="B12" s="160"/>
      <c r="C12" s="160"/>
      <c r="D12" s="160"/>
      <c r="E12" s="161"/>
    </row>
    <row r="13" spans="1:5" ht="18" x14ac:dyDescent="0.25">
      <c r="A13" s="97" t="s">
        <v>15</v>
      </c>
      <c r="B13" s="103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10" t="e">
        <f>VLOOKUP(B14,'[1]LISTADO ATM'!$A$2:$C$820,3,0)</f>
        <v>#N/A</v>
      </c>
      <c r="B14" s="110"/>
      <c r="C14" s="110" t="e">
        <f>VLOOKUP(B14,'[1]LISTADO ATM'!$A$2:$B$820,2,0)</f>
        <v>#N/A</v>
      </c>
      <c r="D14" s="114" t="s">
        <v>2502</v>
      </c>
      <c r="E14" s="111"/>
    </row>
    <row r="15" spans="1:5" ht="18.75" thickBot="1" x14ac:dyDescent="0.3">
      <c r="A15" s="126" t="s">
        <v>2504</v>
      </c>
      <c r="B15" s="102">
        <f>COUNT(B14:B14)</f>
        <v>0</v>
      </c>
      <c r="C15" s="146"/>
      <c r="D15" s="147"/>
      <c r="E15" s="148"/>
    </row>
    <row r="16" spans="1:5" ht="15.75" thickBot="1" x14ac:dyDescent="0.3">
      <c r="E16" s="100"/>
    </row>
    <row r="17" spans="1:5" ht="18.75" thickBot="1" x14ac:dyDescent="0.3">
      <c r="A17" s="141" t="s">
        <v>2506</v>
      </c>
      <c r="B17" s="142"/>
      <c r="C17" s="142"/>
      <c r="D17" s="142"/>
      <c r="E17" s="143"/>
    </row>
    <row r="18" spans="1:5" ht="18" x14ac:dyDescent="0.25">
      <c r="A18" s="97" t="s">
        <v>15</v>
      </c>
      <c r="B18" s="103" t="s">
        <v>2426</v>
      </c>
      <c r="C18" s="98" t="s">
        <v>46</v>
      </c>
      <c r="D18" s="98" t="s">
        <v>2429</v>
      </c>
      <c r="E18" s="103" t="s">
        <v>2427</v>
      </c>
    </row>
    <row r="19" spans="1:5" ht="18" x14ac:dyDescent="0.25">
      <c r="A19" s="125" t="str">
        <f>VLOOKUP(B19,'[1]LISTADO ATM'!$A$2:$C$820,3,0)</f>
        <v>DISTRITO NACIONAL</v>
      </c>
      <c r="B19" s="110">
        <v>29</v>
      </c>
      <c r="C19" s="110" t="str">
        <f>VLOOKUP(B19,'[1]LISTADO ATM'!$A$2:$B$820,2,0)</f>
        <v xml:space="preserve">ATM AFP </v>
      </c>
      <c r="D19" s="112" t="s">
        <v>2451</v>
      </c>
      <c r="E19" s="117">
        <v>335828471</v>
      </c>
    </row>
    <row r="20" spans="1:5" ht="18" x14ac:dyDescent="0.25">
      <c r="A20" s="125" t="str">
        <f>VLOOKUP(B20,'[1]LISTADO ATM'!$A$2:$C$820,3,0)</f>
        <v>SUR</v>
      </c>
      <c r="B20" s="110">
        <v>249</v>
      </c>
      <c r="C20" s="110" t="str">
        <f>VLOOKUP(B20,'[1]LISTADO ATM'!$A$2:$B$820,2,0)</f>
        <v xml:space="preserve">ATM Banco Agrícola Neiba </v>
      </c>
      <c r="D20" s="112" t="s">
        <v>2451</v>
      </c>
      <c r="E20" s="117" t="s">
        <v>2516</v>
      </c>
    </row>
    <row r="21" spans="1:5" ht="18" x14ac:dyDescent="0.25">
      <c r="A21" s="125" t="str">
        <f>VLOOKUP(B21,'[1]LISTADO ATM'!$A$2:$C$820,3,0)</f>
        <v>DISTRITO NACIONAL</v>
      </c>
      <c r="B21" s="110">
        <v>596</v>
      </c>
      <c r="C21" s="110" t="str">
        <f>VLOOKUP(B21,'[1]LISTADO ATM'!$A$2:$B$820,2,0)</f>
        <v xml:space="preserve">ATM Autobanco Malecón Center </v>
      </c>
      <c r="D21" s="112" t="s">
        <v>2451</v>
      </c>
      <c r="E21" s="117" t="s">
        <v>2519</v>
      </c>
    </row>
    <row r="22" spans="1:5" ht="18" x14ac:dyDescent="0.25">
      <c r="A22" s="125" t="str">
        <f>VLOOKUP(B22,'[1]LISTADO ATM'!$A$2:$C$820,3,0)</f>
        <v>DISTRITO NACIONAL</v>
      </c>
      <c r="B22" s="110">
        <v>514</v>
      </c>
      <c r="C22" s="110" t="str">
        <f>VLOOKUP(B22,'[1]LISTADO ATM'!$A$2:$B$820,2,0)</f>
        <v>ATM Autoservicio Charles de Gaulle</v>
      </c>
      <c r="D22" s="112" t="s">
        <v>2451</v>
      </c>
      <c r="E22" s="117" t="s">
        <v>2544</v>
      </c>
    </row>
    <row r="23" spans="1:5" ht="18" x14ac:dyDescent="0.25">
      <c r="A23" s="125" t="str">
        <f>VLOOKUP(B23,'[1]LISTADO ATM'!$A$2:$C$820,3,0)</f>
        <v>NORTE</v>
      </c>
      <c r="B23" s="110">
        <v>283</v>
      </c>
      <c r="C23" s="110" t="str">
        <f>VLOOKUP(B23,'[1]LISTADO ATM'!$A$2:$B$820,2,0)</f>
        <v xml:space="preserve">ATM Oficina Nibaje </v>
      </c>
      <c r="D23" s="112" t="s">
        <v>2451</v>
      </c>
      <c r="E23" s="117" t="s">
        <v>2543</v>
      </c>
    </row>
    <row r="24" spans="1:5" ht="18" x14ac:dyDescent="0.25">
      <c r="A24" s="125" t="str">
        <f>VLOOKUP(B24,'[1]LISTADO ATM'!$A$2:$C$820,3,0)</f>
        <v>DISTRITO NACIONAL</v>
      </c>
      <c r="B24" s="110">
        <v>753</v>
      </c>
      <c r="C24" s="110" t="str">
        <f>VLOOKUP(B24,'[1]LISTADO ATM'!$A$2:$B$820,2,0)</f>
        <v xml:space="preserve">ATM S/M Nacional Tiradentes </v>
      </c>
      <c r="D24" s="112" t="s">
        <v>2451</v>
      </c>
      <c r="E24" s="117" t="s">
        <v>2563</v>
      </c>
    </row>
    <row r="25" spans="1:5" ht="18" x14ac:dyDescent="0.25">
      <c r="A25" s="125" t="str">
        <f>VLOOKUP(B25,'[1]LISTADO ATM'!$A$2:$C$820,3,0)</f>
        <v>DISTRITO NACIONAL</v>
      </c>
      <c r="B25" s="110">
        <v>507</v>
      </c>
      <c r="C25" s="110" t="str">
        <f>VLOOKUP(B25,'[1]LISTADO ATM'!$A$2:$B$820,2,0)</f>
        <v>ATM Estación Sigma Boca Chica</v>
      </c>
      <c r="D25" s="112" t="s">
        <v>2451</v>
      </c>
      <c r="E25" s="117" t="s">
        <v>2561</v>
      </c>
    </row>
    <row r="26" spans="1:5" ht="18" x14ac:dyDescent="0.25">
      <c r="A26" s="125" t="str">
        <f>VLOOKUP(B26,'[1]LISTADO ATM'!$A$2:$C$820,3,0)</f>
        <v>DISTRITO NACIONAL</v>
      </c>
      <c r="B26" s="110">
        <v>967</v>
      </c>
      <c r="C26" s="110" t="str">
        <f>VLOOKUP(B26,'[1]LISTADO ATM'!$A$2:$B$820,2,0)</f>
        <v xml:space="preserve">ATM UNP Hiper Olé Autopista Duarte </v>
      </c>
      <c r="D26" s="112" t="s">
        <v>2451</v>
      </c>
      <c r="E26" s="111" t="s">
        <v>2560</v>
      </c>
    </row>
    <row r="27" spans="1:5" ht="18" x14ac:dyDescent="0.25">
      <c r="A27" s="125" t="str">
        <f>VLOOKUP(B27,'[1]LISTADO ATM'!$A$2:$C$820,3,0)</f>
        <v>DISTRITO NACIONAL</v>
      </c>
      <c r="B27" s="110">
        <v>387</v>
      </c>
      <c r="C27" s="110" t="str">
        <f>VLOOKUP(B27,'[1]LISTADO ATM'!$A$2:$B$820,2,0)</f>
        <v xml:space="preserve">ATM S/M La Cadena San Vicente de Paul </v>
      </c>
      <c r="D27" s="112" t="s">
        <v>2451</v>
      </c>
      <c r="E27" s="111" t="s">
        <v>2559</v>
      </c>
    </row>
    <row r="28" spans="1:5" ht="18" x14ac:dyDescent="0.25">
      <c r="A28" s="125" t="str">
        <f>VLOOKUP(B28,'[1]LISTADO ATM'!$A$2:$C$820,3,0)</f>
        <v>DISTRITO NACIONAL</v>
      </c>
      <c r="B28" s="110">
        <v>875</v>
      </c>
      <c r="C28" s="110" t="str">
        <f>VLOOKUP(B28,'[1]LISTADO ATM'!$A$2:$B$820,2,0)</f>
        <v xml:space="preserve">ATM Texaco Aut. Duarte KM 14 1/2 (Los Alcarrizos) </v>
      </c>
      <c r="D28" s="112" t="s">
        <v>2451</v>
      </c>
      <c r="E28" s="117" t="s">
        <v>2558</v>
      </c>
    </row>
    <row r="29" spans="1:5" ht="18" x14ac:dyDescent="0.25">
      <c r="A29" s="125" t="str">
        <f>VLOOKUP(B29,'[1]LISTADO ATM'!$A$2:$C$820,3,0)</f>
        <v>DISTRITO NACIONAL</v>
      </c>
      <c r="B29" s="110">
        <v>555</v>
      </c>
      <c r="C29" s="110" t="str">
        <f>VLOOKUP(B29,'[1]LISTADO ATM'!$A$2:$B$820,2,0)</f>
        <v xml:space="preserve">ATM Estación Shell Las Praderas </v>
      </c>
      <c r="D29" s="112" t="s">
        <v>2451</v>
      </c>
      <c r="E29" s="117" t="s">
        <v>2557</v>
      </c>
    </row>
    <row r="30" spans="1:5" ht="18" x14ac:dyDescent="0.25">
      <c r="A30" s="125" t="str">
        <f>VLOOKUP(B30,'[1]LISTADO ATM'!$A$2:$C$820,3,0)</f>
        <v>DISTRITO NACIONAL</v>
      </c>
      <c r="B30" s="110">
        <v>541</v>
      </c>
      <c r="C30" s="110" t="str">
        <f>VLOOKUP(B30,'[1]LISTADO ATM'!$A$2:$B$820,2,0)</f>
        <v xml:space="preserve">ATM Oficina Sambil II </v>
      </c>
      <c r="D30" s="112" t="s">
        <v>2451</v>
      </c>
      <c r="E30" s="117" t="s">
        <v>2553</v>
      </c>
    </row>
    <row r="31" spans="1:5" ht="18" x14ac:dyDescent="0.25">
      <c r="A31" s="125" t="str">
        <f>VLOOKUP(B31,'[1]LISTADO ATM'!$A$2:$C$820,3,0)</f>
        <v>DISTRITO NACIONAL</v>
      </c>
      <c r="B31" s="110">
        <v>574</v>
      </c>
      <c r="C31" s="110" t="str">
        <f>VLOOKUP(B31,'[1]LISTADO ATM'!$A$2:$B$820,2,0)</f>
        <v xml:space="preserve">ATM Club Obras Públicas </v>
      </c>
      <c r="D31" s="112" t="s">
        <v>2451</v>
      </c>
      <c r="E31" s="117" t="s">
        <v>2569</v>
      </c>
    </row>
    <row r="32" spans="1:5" ht="18" x14ac:dyDescent="0.25">
      <c r="A32" s="125" t="str">
        <f>VLOOKUP(B32,'[1]LISTADO ATM'!$A$2:$C$820,3,0)</f>
        <v>DISTRITO NACIONAL</v>
      </c>
      <c r="B32" s="110">
        <v>769</v>
      </c>
      <c r="C32" s="110" t="str">
        <f>VLOOKUP(B32,'[1]LISTADO ATM'!$A$2:$B$820,2,0)</f>
        <v>ATM UNP Pablo Mella Morales</v>
      </c>
      <c r="D32" s="112" t="s">
        <v>2451</v>
      </c>
      <c r="E32" s="117" t="s">
        <v>2568</v>
      </c>
    </row>
    <row r="33" spans="1:5" ht="18" x14ac:dyDescent="0.25">
      <c r="A33" s="125" t="str">
        <f>VLOOKUP(B33,'[1]LISTADO ATM'!$A$2:$C$820,3,0)</f>
        <v>DISTRITO NACIONAL</v>
      </c>
      <c r="B33" s="110">
        <v>139</v>
      </c>
      <c r="C33" s="110" t="str">
        <f>VLOOKUP(B33,'[1]LISTADO ATM'!$A$2:$B$820,2,0)</f>
        <v xml:space="preserve">ATM Oficina Plaza Lama Zona Oriental I </v>
      </c>
      <c r="D33" s="112" t="s">
        <v>2451</v>
      </c>
      <c r="E33" s="117" t="s">
        <v>2567</v>
      </c>
    </row>
    <row r="34" spans="1:5" ht="18" x14ac:dyDescent="0.25">
      <c r="A34" s="125" t="str">
        <f>VLOOKUP(B34,'[1]LISTADO ATM'!$A$2:$C$820,3,0)</f>
        <v>SUR</v>
      </c>
      <c r="B34" s="110">
        <v>783</v>
      </c>
      <c r="C34" s="110" t="str">
        <f>VLOOKUP(B34,'[1]LISTADO ATM'!$A$2:$B$820,2,0)</f>
        <v xml:space="preserve">ATM Autobanco Alfa y Omega (Barahona) </v>
      </c>
      <c r="D34" s="112" t="s">
        <v>2451</v>
      </c>
      <c r="E34" s="117">
        <v>335830197</v>
      </c>
    </row>
    <row r="35" spans="1:5" ht="18" x14ac:dyDescent="0.25">
      <c r="A35" s="125" t="str">
        <f>VLOOKUP(B35,'[1]LISTADO ATM'!$A$2:$C$820,3,0)</f>
        <v>SUR</v>
      </c>
      <c r="B35" s="110">
        <v>48</v>
      </c>
      <c r="C35" s="110" t="str">
        <f>VLOOKUP(B35,'[1]LISTADO ATM'!$A$2:$B$820,2,0)</f>
        <v xml:space="preserve">ATM Autoservicio Neiba I </v>
      </c>
      <c r="D35" s="112" t="s">
        <v>2451</v>
      </c>
      <c r="E35" s="117">
        <v>335830198</v>
      </c>
    </row>
    <row r="36" spans="1:5" ht="18" x14ac:dyDescent="0.25">
      <c r="A36" s="125" t="str">
        <f>VLOOKUP(B36,'[1]LISTADO ATM'!$A$2:$C$820,3,0)</f>
        <v>DISTRITO NACIONAL</v>
      </c>
      <c r="B36" s="110">
        <v>231</v>
      </c>
      <c r="C36" s="110" t="str">
        <f>VLOOKUP(B36,'[1]LISTADO ATM'!$A$2:$B$820,2,0)</f>
        <v xml:space="preserve">ATM Oficina Zona Oriental </v>
      </c>
      <c r="D36" s="112" t="s">
        <v>2451</v>
      </c>
      <c r="E36" s="117">
        <v>335830200</v>
      </c>
    </row>
    <row r="37" spans="1:5" ht="18" x14ac:dyDescent="0.25">
      <c r="A37" s="125" t="str">
        <f>VLOOKUP(B37,'[1]LISTADO ATM'!$A$2:$C$820,3,0)</f>
        <v>ESTE</v>
      </c>
      <c r="B37" s="110">
        <v>268</v>
      </c>
      <c r="C37" s="110" t="str">
        <f>VLOOKUP(B37,'[1]LISTADO ATM'!$A$2:$B$820,2,0)</f>
        <v xml:space="preserve">ATM Autobanco La Altagracia (Higuey) </v>
      </c>
      <c r="D37" s="112" t="s">
        <v>2451</v>
      </c>
      <c r="E37" s="117">
        <v>335830201</v>
      </c>
    </row>
    <row r="38" spans="1:5" ht="18" x14ac:dyDescent="0.25">
      <c r="A38" s="125" t="str">
        <f>VLOOKUP(B38,'[1]LISTADO ATM'!$A$2:$C$820,3,0)</f>
        <v>ESTE</v>
      </c>
      <c r="B38" s="110">
        <v>345</v>
      </c>
      <c r="C38" s="110" t="str">
        <f>VLOOKUP(B38,'[1]LISTADO ATM'!$A$2:$B$820,2,0)</f>
        <v>ATM Ofic. Yamasa II</v>
      </c>
      <c r="D38" s="112" t="s">
        <v>2451</v>
      </c>
      <c r="E38" s="117">
        <v>335830203</v>
      </c>
    </row>
    <row r="39" spans="1:5" ht="18" x14ac:dyDescent="0.25">
      <c r="A39" s="125" t="str">
        <f>VLOOKUP(B39,'[1]LISTADO ATM'!$A$2:$C$820,3,0)</f>
        <v>ESTE</v>
      </c>
      <c r="B39" s="110">
        <v>742</v>
      </c>
      <c r="C39" s="110" t="str">
        <f>VLOOKUP(B39,'[1]LISTADO ATM'!$A$2:$B$820,2,0)</f>
        <v xml:space="preserve">ATM Oficina Plaza del Rey (La Romana) </v>
      </c>
      <c r="D39" s="112" t="s">
        <v>2451</v>
      </c>
      <c r="E39" s="117">
        <v>335830207</v>
      </c>
    </row>
    <row r="40" spans="1:5" ht="18" x14ac:dyDescent="0.25">
      <c r="A40" s="125" t="str">
        <f>VLOOKUP(B40,'[1]LISTADO ATM'!$A$2:$C$820,3,0)</f>
        <v>ESTE</v>
      </c>
      <c r="B40" s="110">
        <v>772</v>
      </c>
      <c r="C40" s="110" t="str">
        <f>VLOOKUP(B40,'[1]LISTADO ATM'!$A$2:$B$820,2,0)</f>
        <v xml:space="preserve">ATM UNP Yamasá </v>
      </c>
      <c r="D40" s="112" t="s">
        <v>2451</v>
      </c>
      <c r="E40" s="117">
        <v>335830209</v>
      </c>
    </row>
    <row r="41" spans="1:5" ht="18" x14ac:dyDescent="0.25">
      <c r="A41" s="125" t="str">
        <f>VLOOKUP(B41,'[1]LISTADO ATM'!$A$2:$C$820,3,0)</f>
        <v>NORTE</v>
      </c>
      <c r="B41" s="133">
        <v>969</v>
      </c>
      <c r="C41" s="110" t="str">
        <f>VLOOKUP(B41,'[1]LISTADO ATM'!$A$2:$B$820,2,0)</f>
        <v xml:space="preserve">ATM Oficina El Sol I (Santiago) </v>
      </c>
      <c r="D41" s="112" t="s">
        <v>2451</v>
      </c>
      <c r="E41" s="117">
        <v>335830211</v>
      </c>
    </row>
    <row r="42" spans="1:5" ht="18" x14ac:dyDescent="0.25">
      <c r="A42" s="125" t="str">
        <f>VLOOKUP(B42,'[1]LISTADO ATM'!$A$2:$C$820,3,0)</f>
        <v>SUR</v>
      </c>
      <c r="B42" s="110">
        <v>984</v>
      </c>
      <c r="C42" s="110" t="str">
        <f>VLOOKUP(B42,'[1]LISTADO ATM'!$A$2:$B$820,2,0)</f>
        <v xml:space="preserve">ATM Oficina Neiba II </v>
      </c>
      <c r="D42" s="112" t="s">
        <v>2451</v>
      </c>
      <c r="E42" s="117">
        <v>335830218</v>
      </c>
    </row>
    <row r="43" spans="1:5" ht="18" x14ac:dyDescent="0.25">
      <c r="A43" s="125" t="str">
        <f>VLOOKUP(B43,'[1]LISTADO ATM'!$A$2:$C$820,3,0)</f>
        <v>DISTRITO NACIONAL</v>
      </c>
      <c r="B43" s="110">
        <v>715</v>
      </c>
      <c r="C43" s="110" t="str">
        <f>VLOOKUP(B43,'[1]LISTADO ATM'!$A$2:$B$820,2,0)</f>
        <v xml:space="preserve">ATM Oficina 27 de Febrero (Lobby) </v>
      </c>
      <c r="D43" s="112" t="s">
        <v>2451</v>
      </c>
      <c r="E43" s="117">
        <v>335830220</v>
      </c>
    </row>
    <row r="44" spans="1:5" ht="18.75" thickBot="1" x14ac:dyDescent="0.3">
      <c r="A44" s="127" t="s">
        <v>2504</v>
      </c>
      <c r="B44" s="102">
        <f>COUNT(B19:B43)</f>
        <v>25</v>
      </c>
      <c r="C44" s="108"/>
      <c r="D44" s="108"/>
      <c r="E44" s="108"/>
    </row>
    <row r="45" spans="1:5" ht="15.75" thickBot="1" x14ac:dyDescent="0.3">
      <c r="E45" s="100"/>
    </row>
    <row r="46" spans="1:5" ht="18.75" thickBot="1" x14ac:dyDescent="0.3">
      <c r="A46" s="141" t="s">
        <v>2507</v>
      </c>
      <c r="B46" s="142"/>
      <c r="C46" s="142"/>
      <c r="D46" s="142"/>
      <c r="E46" s="143"/>
    </row>
    <row r="47" spans="1:5" ht="18" x14ac:dyDescent="0.25">
      <c r="A47" s="97" t="s">
        <v>15</v>
      </c>
      <c r="B47" s="103" t="s">
        <v>2426</v>
      </c>
      <c r="C47" s="98" t="s">
        <v>46</v>
      </c>
      <c r="D47" s="98" t="s">
        <v>2429</v>
      </c>
      <c r="E47" s="103" t="s">
        <v>2427</v>
      </c>
    </row>
    <row r="48" spans="1:5" ht="18" x14ac:dyDescent="0.25">
      <c r="A48" s="125" t="str">
        <f>VLOOKUP(B48,'[1]LISTADO ATM'!$A$2:$C$820,3,0)</f>
        <v>NORTE</v>
      </c>
      <c r="B48" s="110">
        <v>138</v>
      </c>
      <c r="C48" s="110" t="str">
        <f>VLOOKUP(B48,'[1]LISTADO ATM'!$A$2:$B$820,2,0)</f>
        <v xml:space="preserve">ATM UNP Fantino </v>
      </c>
      <c r="D48" s="110" t="s">
        <v>2490</v>
      </c>
      <c r="E48" s="117">
        <v>335830199</v>
      </c>
    </row>
    <row r="49" spans="1:5" ht="18" x14ac:dyDescent="0.25">
      <c r="A49" s="125" t="str">
        <f>VLOOKUP(B49,'[1]LISTADO ATM'!$A$2:$C$820,3,0)</f>
        <v>DISTRITO NACIONAL</v>
      </c>
      <c r="B49" s="110">
        <v>184</v>
      </c>
      <c r="C49" s="110" t="str">
        <f>VLOOKUP(B49,'[1]LISTADO ATM'!$A$2:$B$820,2,0)</f>
        <v xml:space="preserve">ATM Hermanas Mirabal </v>
      </c>
      <c r="D49" s="110" t="s">
        <v>2490</v>
      </c>
      <c r="E49" s="117" t="s">
        <v>2549</v>
      </c>
    </row>
    <row r="50" spans="1:5" ht="18" x14ac:dyDescent="0.25">
      <c r="A50" s="125" t="str">
        <f>VLOOKUP(B50,'[1]LISTADO ATM'!$A$2:$C$820,3,0)</f>
        <v>DISTRITO NACIONAL</v>
      </c>
      <c r="B50" s="110">
        <v>539</v>
      </c>
      <c r="C50" s="110" t="str">
        <f>VLOOKUP(B50,'[1]LISTADO ATM'!$A$2:$B$820,2,0)</f>
        <v>ATM S/M La Cadena Los Proceres</v>
      </c>
      <c r="D50" s="110" t="s">
        <v>2490</v>
      </c>
      <c r="E50" s="117">
        <v>335830205</v>
      </c>
    </row>
    <row r="51" spans="1:5" ht="18" x14ac:dyDescent="0.25">
      <c r="A51" s="125" t="str">
        <f>VLOOKUP(B51,'[1]LISTADO ATM'!$A$2:$C$820,3,0)</f>
        <v>DISTRITO NACIONAL</v>
      </c>
      <c r="B51" s="110">
        <v>578</v>
      </c>
      <c r="C51" s="110" t="str">
        <f>VLOOKUP(B51,'[1]LISTADO ATM'!$A$2:$B$820,2,0)</f>
        <v xml:space="preserve">ATM Procuraduría General de la República </v>
      </c>
      <c r="D51" s="110" t="s">
        <v>2490</v>
      </c>
      <c r="E51" s="117" t="s">
        <v>2545</v>
      </c>
    </row>
    <row r="52" spans="1:5" ht="18" x14ac:dyDescent="0.25">
      <c r="A52" s="125" t="str">
        <f>VLOOKUP(B52,'[1]LISTADO ATM'!$A$2:$C$820,3,0)</f>
        <v>DISTRITO NACIONAL</v>
      </c>
      <c r="B52" s="110">
        <v>600</v>
      </c>
      <c r="C52" s="110" t="str">
        <f>VLOOKUP(B52,'[1]LISTADO ATM'!$A$2:$B$820,2,0)</f>
        <v>ATM S/M Bravo Hipica</v>
      </c>
      <c r="D52" s="110" t="s">
        <v>2490</v>
      </c>
      <c r="E52" s="117">
        <v>335828252</v>
      </c>
    </row>
    <row r="53" spans="1:5" ht="18" x14ac:dyDescent="0.25">
      <c r="A53" s="125" t="str">
        <f>VLOOKUP(B53,'[1]LISTADO ATM'!$A$2:$C$820,3,0)</f>
        <v>DISTRITO NACIONAL</v>
      </c>
      <c r="B53" s="110">
        <v>659</v>
      </c>
      <c r="C53" s="110" t="str">
        <f>VLOOKUP(B53,'[1]LISTADO ATM'!$A$2:$B$820,2,0)</f>
        <v>ATM Down Town Center</v>
      </c>
      <c r="D53" s="110" t="s">
        <v>2490</v>
      </c>
      <c r="E53" s="117" t="s">
        <v>2556</v>
      </c>
    </row>
    <row r="54" spans="1:5" ht="18" x14ac:dyDescent="0.25">
      <c r="A54" s="125" t="e">
        <f>VLOOKUP(B54,'[1]LISTADO ATM'!$A$2:$C$820,3,0)</f>
        <v>#N/A</v>
      </c>
      <c r="B54" s="110">
        <v>797</v>
      </c>
      <c r="C54" s="110" t="s">
        <v>2571</v>
      </c>
      <c r="D54" s="110" t="s">
        <v>2490</v>
      </c>
      <c r="E54" s="117" t="s">
        <v>2536</v>
      </c>
    </row>
    <row r="55" spans="1:5" ht="18" x14ac:dyDescent="0.25">
      <c r="A55" s="125" t="str">
        <f>VLOOKUP(B55,'[1]LISTADO ATM'!$A$2:$C$820,3,0)</f>
        <v>ESTE</v>
      </c>
      <c r="B55" s="110">
        <v>844</v>
      </c>
      <c r="C55" s="110" t="str">
        <f>VLOOKUP(B55,'[1]LISTADO ATM'!$A$2:$B$820,2,0)</f>
        <v xml:space="preserve">ATM San Juan Shopping Center (Bávaro) </v>
      </c>
      <c r="D55" s="110" t="s">
        <v>2490</v>
      </c>
      <c r="E55" s="117">
        <v>335830210</v>
      </c>
    </row>
    <row r="56" spans="1:5" ht="18" x14ac:dyDescent="0.25">
      <c r="A56" s="125" t="str">
        <f>VLOOKUP(B56,'[1]LISTADO ATM'!$A$2:$C$820,3,0)</f>
        <v>DISTRITO NACIONAL</v>
      </c>
      <c r="B56" s="110">
        <v>970</v>
      </c>
      <c r="C56" s="110" t="str">
        <f>VLOOKUP(B56,'[1]LISTADO ATM'!$A$2:$B$820,2,0)</f>
        <v xml:space="preserve">ATM S/M Olé Haina </v>
      </c>
      <c r="D56" s="110" t="s">
        <v>2490</v>
      </c>
      <c r="E56" s="117">
        <v>335828402</v>
      </c>
    </row>
    <row r="57" spans="1:5" ht="18" x14ac:dyDescent="0.25">
      <c r="A57" s="125" t="str">
        <f>VLOOKUP(B57,'[1]LISTADO ATM'!$A$2:$C$820,3,0)</f>
        <v>DISTRITO NACIONAL</v>
      </c>
      <c r="B57" s="110">
        <v>971</v>
      </c>
      <c r="C57" s="110" t="str">
        <f>VLOOKUP(B57,'[1]LISTADO ATM'!$A$2:$B$820,2,0)</f>
        <v xml:space="preserve">ATM Club Banreservas I </v>
      </c>
      <c r="D57" s="110" t="s">
        <v>2490</v>
      </c>
      <c r="E57" s="117">
        <v>335830217</v>
      </c>
    </row>
    <row r="58" spans="1:5" ht="18.75" thickBot="1" x14ac:dyDescent="0.3">
      <c r="A58" s="126" t="s">
        <v>2504</v>
      </c>
      <c r="B58" s="102">
        <f>COUNT(B48:B57)</f>
        <v>10</v>
      </c>
      <c r="C58" s="108"/>
      <c r="D58" s="131"/>
      <c r="E58" s="132"/>
    </row>
    <row r="59" spans="1:5" ht="15.75" thickBot="1" x14ac:dyDescent="0.3">
      <c r="E59" s="100"/>
    </row>
    <row r="60" spans="1:5" ht="18.75" thickBot="1" x14ac:dyDescent="0.3">
      <c r="A60" s="141" t="s">
        <v>2508</v>
      </c>
      <c r="B60" s="142"/>
      <c r="C60" s="142"/>
      <c r="D60" s="149"/>
      <c r="E60" s="150"/>
    </row>
    <row r="61" spans="1:5" ht="18" x14ac:dyDescent="0.25">
      <c r="A61" s="103" t="s">
        <v>15</v>
      </c>
      <c r="B61" s="103" t="s">
        <v>2426</v>
      </c>
      <c r="C61" s="99" t="s">
        <v>46</v>
      </c>
      <c r="D61" s="115" t="s">
        <v>2429</v>
      </c>
      <c r="E61" s="103" t="s">
        <v>2427</v>
      </c>
    </row>
    <row r="62" spans="1:5" ht="18" x14ac:dyDescent="0.25">
      <c r="A62" s="110" t="str">
        <f>VLOOKUP(B62,'[1]LISTADO ATM'!$A$2:$C$820,3,0)</f>
        <v>DISTRITO NACIONAL</v>
      </c>
      <c r="B62" s="110">
        <v>946</v>
      </c>
      <c r="C62" s="110" t="str">
        <f>VLOOKUP(B62,'[1]LISTADO ATM'!$A$2:$B$820,2,0)</f>
        <v xml:space="preserve">ATM Oficina Núñez de Cáceres I </v>
      </c>
      <c r="D62" s="110" t="s">
        <v>2513</v>
      </c>
      <c r="E62" s="111" t="s">
        <v>2517</v>
      </c>
    </row>
    <row r="63" spans="1:5" ht="18" x14ac:dyDescent="0.25">
      <c r="A63" s="110" t="str">
        <f>VLOOKUP(B63,'[1]LISTADO ATM'!$A$2:$C$820,3,0)</f>
        <v>DISTRITO NACIONAL</v>
      </c>
      <c r="B63" s="110">
        <v>755</v>
      </c>
      <c r="C63" s="110" t="str">
        <f>VLOOKUP(B63,'[1]LISTADO ATM'!$A$2:$B$820,2,0)</f>
        <v xml:space="preserve">ATM Oficina Galería del Este (Plaza) </v>
      </c>
      <c r="D63" s="110" t="s">
        <v>2513</v>
      </c>
      <c r="E63" s="111" t="s">
        <v>2535</v>
      </c>
    </row>
    <row r="64" spans="1:5" ht="18" x14ac:dyDescent="0.25">
      <c r="A64" s="110" t="str">
        <f>VLOOKUP(B64,'[1]LISTADO ATM'!$A$2:$C$820,3,0)</f>
        <v>DISTRITO NACIONAL</v>
      </c>
      <c r="B64" s="110">
        <v>540</v>
      </c>
      <c r="C64" s="110" t="str">
        <f>VLOOKUP(B64,'[1]LISTADO ATM'!$A$2:$B$820,2,0)</f>
        <v xml:space="preserve">ATM Autoservicio Sambil I </v>
      </c>
      <c r="D64" s="110" t="s">
        <v>2513</v>
      </c>
      <c r="E64" s="111" t="s">
        <v>2534</v>
      </c>
    </row>
    <row r="65" spans="1:5" ht="18" x14ac:dyDescent="0.25">
      <c r="A65" s="110" t="str">
        <f>VLOOKUP(B65,'[1]LISTADO ATM'!$A$2:$C$820,3,0)</f>
        <v>DISTRITO NACIONAL</v>
      </c>
      <c r="B65" s="110">
        <v>54</v>
      </c>
      <c r="C65" s="110" t="str">
        <f>VLOOKUP(B65,'[1]LISTADO ATM'!$A$2:$B$820,2,0)</f>
        <v xml:space="preserve">ATM Autoservicio Galería 360 </v>
      </c>
      <c r="D65" s="110" t="s">
        <v>2513</v>
      </c>
      <c r="E65" s="111">
        <v>335829761</v>
      </c>
    </row>
    <row r="66" spans="1:5" ht="18" x14ac:dyDescent="0.25">
      <c r="A66" s="110" t="str">
        <f>VLOOKUP(B66,'[1]LISTADO ATM'!$A$2:$C$820,3,0)</f>
        <v>DISTRITO NACIONAL</v>
      </c>
      <c r="B66" s="110">
        <v>929</v>
      </c>
      <c r="C66" s="110" t="str">
        <f>VLOOKUP(B66,'[1]LISTADO ATM'!$A$2:$B$820,2,0)</f>
        <v>ATM Autoservicio Nacional El Conde</v>
      </c>
      <c r="D66" s="110" t="s">
        <v>2513</v>
      </c>
      <c r="E66" s="111" t="s">
        <v>2566</v>
      </c>
    </row>
    <row r="67" spans="1:5" ht="18" x14ac:dyDescent="0.25">
      <c r="A67" s="110" t="str">
        <f>VLOOKUP(B67,'[1]LISTADO ATM'!$A$2:$C$820,3,0)</f>
        <v>DISTRITO NACIONAL</v>
      </c>
      <c r="B67" s="110">
        <v>165</v>
      </c>
      <c r="C67" s="110" t="str">
        <f>VLOOKUP(B67,'[1]LISTADO ATM'!$A$2:$B$820,2,0)</f>
        <v>ATM Autoservicio Megacentro</v>
      </c>
      <c r="D67" s="110" t="s">
        <v>2551</v>
      </c>
      <c r="E67" s="111" t="s">
        <v>2548</v>
      </c>
    </row>
    <row r="68" spans="1:5" ht="18" x14ac:dyDescent="0.25">
      <c r="A68" s="110" t="str">
        <f>VLOOKUP(B68,'[1]LISTADO ATM'!$A$2:$C$820,3,0)</f>
        <v>DISTRITO NACIONAL</v>
      </c>
      <c r="B68" s="110">
        <v>360</v>
      </c>
      <c r="C68" s="110" t="str">
        <f>VLOOKUP(B68,'[1]LISTADO ATM'!$A$2:$B$820,2,0)</f>
        <v>ATM UNP Multicentro la Sirena Aut. Duarte</v>
      </c>
      <c r="D68" s="110" t="s">
        <v>2551</v>
      </c>
      <c r="E68" s="111">
        <v>335829761</v>
      </c>
    </row>
    <row r="69" spans="1:5" ht="18" x14ac:dyDescent="0.25">
      <c r="A69" s="110" t="str">
        <f>VLOOKUP(B69,'[1]LISTADO ATM'!$A$2:$C$820,3,0)</f>
        <v>DISTRITO NACIONAL</v>
      </c>
      <c r="B69" s="110">
        <v>527</v>
      </c>
      <c r="C69" s="110" t="str">
        <f>VLOOKUP(B69,'[1]LISTADO ATM'!$A$2:$B$820,2,0)</f>
        <v>ATM Oficina Zona Oriental II</v>
      </c>
      <c r="D69" s="110" t="s">
        <v>2501</v>
      </c>
      <c r="E69" s="111">
        <v>335828080</v>
      </c>
    </row>
    <row r="70" spans="1:5" ht="18" x14ac:dyDescent="0.25">
      <c r="A70" s="110" t="str">
        <f>VLOOKUP(B70,'[1]LISTADO ATM'!$A$2:$C$820,3,0)</f>
        <v>DISTRITO NACIONAL</v>
      </c>
      <c r="B70" s="110">
        <v>87</v>
      </c>
      <c r="C70" s="110" t="str">
        <f>VLOOKUP(B70,'[1]LISTADO ATM'!$A$2:$B$820,2,0)</f>
        <v xml:space="preserve">ATM Autoservicio Sarasota </v>
      </c>
      <c r="D70" s="110" t="s">
        <v>2501</v>
      </c>
      <c r="E70" s="111">
        <v>335828512</v>
      </c>
    </row>
    <row r="71" spans="1:5" ht="18" x14ac:dyDescent="0.25">
      <c r="A71" s="110" t="str">
        <f>VLOOKUP(B71,'[1]LISTADO ATM'!$A$2:$C$820,3,0)</f>
        <v>DISTRITO NACIONAL</v>
      </c>
      <c r="B71" s="110">
        <v>113</v>
      </c>
      <c r="C71" s="110" t="str">
        <f>VLOOKUP(B71,'[1]LISTADO ATM'!$A$2:$B$820,2,0)</f>
        <v xml:space="preserve">ATM Autoservicio Atalaya del Mar </v>
      </c>
      <c r="D71" s="110" t="s">
        <v>2501</v>
      </c>
      <c r="E71" s="111">
        <v>335828514</v>
      </c>
    </row>
    <row r="72" spans="1:5" ht="18.75" thickBot="1" x14ac:dyDescent="0.3">
      <c r="A72" s="126" t="s">
        <v>2504</v>
      </c>
      <c r="B72" s="102">
        <f>COUNT(B62:B71)</f>
        <v>10</v>
      </c>
      <c r="C72" s="130"/>
      <c r="D72" s="116"/>
      <c r="E72" s="116"/>
    </row>
    <row r="73" spans="1:5" ht="15.75" thickBot="1" x14ac:dyDescent="0.3">
      <c r="E73" s="100"/>
    </row>
    <row r="74" spans="1:5" ht="18.75" thickBot="1" x14ac:dyDescent="0.3">
      <c r="A74" s="151" t="s">
        <v>2509</v>
      </c>
      <c r="B74" s="152"/>
      <c r="D74" s="100"/>
      <c r="E74" s="100"/>
    </row>
    <row r="75" spans="1:5" ht="18.75" thickBot="1" x14ac:dyDescent="0.3">
      <c r="A75" s="139">
        <f>+B44+B58+B72</f>
        <v>45</v>
      </c>
      <c r="B75" s="140"/>
    </row>
    <row r="76" spans="1:5" ht="15.75" thickBot="1" x14ac:dyDescent="0.3">
      <c r="E76" s="100"/>
    </row>
    <row r="77" spans="1:5" ht="18.75" thickBot="1" x14ac:dyDescent="0.3">
      <c r="A77" s="141" t="s">
        <v>2510</v>
      </c>
      <c r="B77" s="142"/>
      <c r="C77" s="142"/>
      <c r="D77" s="142"/>
      <c r="E77" s="143"/>
    </row>
    <row r="78" spans="1:5" ht="18" x14ac:dyDescent="0.25">
      <c r="A78" s="103" t="s">
        <v>15</v>
      </c>
      <c r="B78" s="103" t="s">
        <v>2426</v>
      </c>
      <c r="C78" s="99" t="s">
        <v>46</v>
      </c>
      <c r="D78" s="144" t="s">
        <v>2429</v>
      </c>
      <c r="E78" s="145"/>
    </row>
    <row r="79" spans="1:5" ht="18" x14ac:dyDescent="0.25">
      <c r="A79" s="110" t="str">
        <f>VLOOKUP(B79,'[1]LISTADO ATM'!$A$2:$C$820,3,0)</f>
        <v>DISTRITO NACIONAL</v>
      </c>
      <c r="B79" s="110">
        <v>812</v>
      </c>
      <c r="C79" s="110" t="str">
        <f>VLOOKUP(B79,'[1]LISTADO ATM'!$A$2:$B$820,2,0)</f>
        <v xml:space="preserve">ATM Canasta del Pueblo </v>
      </c>
      <c r="D79" s="137" t="s">
        <v>2494</v>
      </c>
      <c r="E79" s="138"/>
    </row>
    <row r="80" spans="1:5" ht="18" x14ac:dyDescent="0.25">
      <c r="A80" s="110" t="str">
        <f>VLOOKUP(B80,'[1]LISTADO ATM'!$A$2:$C$820,3,0)</f>
        <v>DISTRITO NACIONAL</v>
      </c>
      <c r="B80" s="110">
        <v>434</v>
      </c>
      <c r="C80" s="110" t="str">
        <f>VLOOKUP(B80,'[1]LISTADO ATM'!$A$2:$B$820,2,0)</f>
        <v xml:space="preserve">ATM Generadora Hidroeléctrica Dom. (EGEHID) </v>
      </c>
      <c r="D80" s="137" t="s">
        <v>2494</v>
      </c>
      <c r="E80" s="138"/>
    </row>
    <row r="81" spans="1:5" ht="18" x14ac:dyDescent="0.25">
      <c r="A81" s="110" t="str">
        <f>VLOOKUP(B81,'[1]LISTADO ATM'!$A$2:$C$820,3,0)</f>
        <v>DISTRITO NACIONAL</v>
      </c>
      <c r="B81" s="110">
        <v>993</v>
      </c>
      <c r="C81" s="110" t="str">
        <f>VLOOKUP(B81,'[1]LISTADO ATM'!$A$2:$B$820,2,0)</f>
        <v xml:space="preserve">ATM Centro Medico Integral II </v>
      </c>
      <c r="D81" s="137" t="s">
        <v>2514</v>
      </c>
      <c r="E81" s="138"/>
    </row>
    <row r="82" spans="1:5" ht="18" x14ac:dyDescent="0.25">
      <c r="A82" s="110" t="str">
        <f>VLOOKUP(B82,'[1]LISTADO ATM'!$A$2:$C$820,3,0)</f>
        <v>DISTRITO NACIONAL</v>
      </c>
      <c r="B82" s="110">
        <v>834</v>
      </c>
      <c r="C82" s="110" t="str">
        <f>VLOOKUP(B82,'[1]LISTADO ATM'!$A$2:$B$820,2,0)</f>
        <v xml:space="preserve">ATM Centro Médico Moderno </v>
      </c>
      <c r="D82" s="137" t="s">
        <v>2494</v>
      </c>
      <c r="E82" s="138"/>
    </row>
    <row r="83" spans="1:5" ht="18" x14ac:dyDescent="0.25">
      <c r="A83" s="110" t="str">
        <f>VLOOKUP(B83,'[1]LISTADO ATM'!$A$2:$C$820,3,0)</f>
        <v>DISTRITO NACIONAL</v>
      </c>
      <c r="B83" s="110">
        <v>659</v>
      </c>
      <c r="C83" s="110" t="str">
        <f>VLOOKUP(B83,'[1]LISTADO ATM'!$A$2:$B$820,2,0)</f>
        <v>ATM Down Town Center</v>
      </c>
      <c r="D83" s="137" t="s">
        <v>2503</v>
      </c>
      <c r="E83" s="138"/>
    </row>
    <row r="84" spans="1:5" ht="18" x14ac:dyDescent="0.25">
      <c r="A84" s="110" t="str">
        <f>VLOOKUP(B84,'[1]LISTADO ATM'!$A$2:$C$820,3,0)</f>
        <v>NORTE</v>
      </c>
      <c r="B84" s="110">
        <v>151</v>
      </c>
      <c r="C84" s="110" t="str">
        <f>VLOOKUP(B84,'[1]LISTADO ATM'!$A$2:$B$820,2,0)</f>
        <v xml:space="preserve">ATM Oficina Nagua </v>
      </c>
      <c r="D84" s="137" t="s">
        <v>2494</v>
      </c>
      <c r="E84" s="138"/>
    </row>
    <row r="85" spans="1:5" ht="18" x14ac:dyDescent="0.25">
      <c r="A85" s="110" t="str">
        <f>VLOOKUP(B85,'[1]LISTADO ATM'!$A$2:$C$820,3,0)</f>
        <v>NORTE</v>
      </c>
      <c r="B85" s="110">
        <v>405</v>
      </c>
      <c r="C85" s="110" t="str">
        <f>VLOOKUP(B85,'[1]LISTADO ATM'!$A$2:$B$820,2,0)</f>
        <v xml:space="preserve">ATM UNP Loma de Cabrera </v>
      </c>
      <c r="D85" s="137" t="s">
        <v>2494</v>
      </c>
      <c r="E85" s="138"/>
    </row>
    <row r="86" spans="1:5" ht="18" x14ac:dyDescent="0.25">
      <c r="A86" s="110" t="str">
        <f>VLOOKUP(B86,'[1]LISTADO ATM'!$A$2:$C$820,3,0)</f>
        <v>DISTRITO NACIONAL</v>
      </c>
      <c r="B86" s="110">
        <v>437</v>
      </c>
      <c r="C86" s="110" t="str">
        <f>VLOOKUP(B86,'[1]LISTADO ATM'!$A$2:$B$820,2,0)</f>
        <v xml:space="preserve">ATM Autobanco Torre III </v>
      </c>
      <c r="D86" s="137" t="s">
        <v>2503</v>
      </c>
      <c r="E86" s="138"/>
    </row>
    <row r="87" spans="1:5" ht="18" x14ac:dyDescent="0.25">
      <c r="A87" s="110" t="str">
        <f>VLOOKUP(B87,'[1]LISTADO ATM'!$A$2:$C$820,3,0)</f>
        <v>ESTE</v>
      </c>
      <c r="B87" s="110">
        <v>634</v>
      </c>
      <c r="C87" s="110" t="str">
        <f>VLOOKUP(B87,'[1]LISTADO ATM'!$A$2:$B$820,2,0)</f>
        <v xml:space="preserve">ATM Ayuntamiento Los Llanos (SPM) </v>
      </c>
      <c r="D87" s="137" t="s">
        <v>2494</v>
      </c>
      <c r="E87" s="138"/>
    </row>
    <row r="88" spans="1:5" ht="18" x14ac:dyDescent="0.25">
      <c r="A88" s="110" t="str">
        <f>VLOOKUP(B88,'[1]LISTADO ATM'!$A$2:$C$820,3,0)</f>
        <v>NORTE</v>
      </c>
      <c r="B88" s="110">
        <v>637</v>
      </c>
      <c r="C88" s="110" t="str">
        <f>VLOOKUP(B88,'[1]LISTADO ATM'!$A$2:$B$820,2,0)</f>
        <v xml:space="preserve">ATM UNP Monción </v>
      </c>
      <c r="D88" s="137" t="s">
        <v>2494</v>
      </c>
      <c r="E88" s="138"/>
    </row>
    <row r="89" spans="1:5" ht="18" x14ac:dyDescent="0.25">
      <c r="A89" s="110" t="str">
        <f>VLOOKUP(B89,'[1]LISTADO ATM'!$A$2:$C$820,3,0)</f>
        <v>NORTE</v>
      </c>
      <c r="B89" s="110">
        <v>747</v>
      </c>
      <c r="C89" s="110" t="str">
        <f>VLOOKUP(B89,'[1]LISTADO ATM'!$A$2:$B$820,2,0)</f>
        <v xml:space="preserve">ATM Club BR (Santiago) </v>
      </c>
      <c r="D89" s="137" t="s">
        <v>2494</v>
      </c>
      <c r="E89" s="138"/>
    </row>
    <row r="90" spans="1:5" ht="18.75" thickBot="1" x14ac:dyDescent="0.3">
      <c r="A90" s="126" t="s">
        <v>2504</v>
      </c>
      <c r="B90" s="102">
        <f>COUNT(B79:B89)</f>
        <v>11</v>
      </c>
      <c r="C90" s="130"/>
      <c r="D90" s="116"/>
      <c r="E90" s="116"/>
    </row>
  </sheetData>
  <mergeCells count="24">
    <mergeCell ref="D89:E89"/>
    <mergeCell ref="D87:E87"/>
    <mergeCell ref="D88:E88"/>
    <mergeCell ref="D82:E82"/>
    <mergeCell ref="D83:E83"/>
    <mergeCell ref="D86:E86"/>
    <mergeCell ref="D84:E84"/>
    <mergeCell ref="D85:E85"/>
    <mergeCell ref="A1:E1"/>
    <mergeCell ref="A2:E2"/>
    <mergeCell ref="A7:E7"/>
    <mergeCell ref="C10:E10"/>
    <mergeCell ref="A12:E12"/>
    <mergeCell ref="C15:E15"/>
    <mergeCell ref="A17:E17"/>
    <mergeCell ref="A46:E46"/>
    <mergeCell ref="A60:E60"/>
    <mergeCell ref="A74:B74"/>
    <mergeCell ref="D80:E80"/>
    <mergeCell ref="D81:E81"/>
    <mergeCell ref="A75:B75"/>
    <mergeCell ref="A77:E77"/>
    <mergeCell ref="D78:E78"/>
    <mergeCell ref="D79:E79"/>
  </mergeCells>
  <phoneticPr fontId="46" type="noConversion"/>
  <conditionalFormatting sqref="B62:B63">
    <cfRule type="duplicateValues" dxfId="173" priority="106"/>
    <cfRule type="duplicateValues" dxfId="172" priority="107"/>
  </conditionalFormatting>
  <conditionalFormatting sqref="B62:B63">
    <cfRule type="duplicateValues" dxfId="171" priority="105"/>
  </conditionalFormatting>
  <conditionalFormatting sqref="B62:B63">
    <cfRule type="duplicateValues" dxfId="170" priority="104"/>
  </conditionalFormatting>
  <conditionalFormatting sqref="B62:B63">
    <cfRule type="duplicateValues" dxfId="169" priority="102"/>
    <cfRule type="duplicateValues" dxfId="168" priority="103"/>
  </conditionalFormatting>
  <conditionalFormatting sqref="B62:B63">
    <cfRule type="duplicateValues" dxfId="167" priority="100"/>
    <cfRule type="duplicateValues" dxfId="166" priority="101"/>
  </conditionalFormatting>
  <conditionalFormatting sqref="B62:B63">
    <cfRule type="duplicateValues" dxfId="165" priority="99"/>
  </conditionalFormatting>
  <conditionalFormatting sqref="B62:B63">
    <cfRule type="duplicateValues" dxfId="164" priority="96"/>
    <cfRule type="duplicateValues" dxfId="163" priority="97"/>
    <cfRule type="duplicateValues" dxfId="162" priority="98"/>
  </conditionalFormatting>
  <conditionalFormatting sqref="B62:B63">
    <cfRule type="duplicateValues" dxfId="161" priority="95"/>
  </conditionalFormatting>
  <conditionalFormatting sqref="B62:B63">
    <cfRule type="duplicateValues" dxfId="160" priority="94"/>
  </conditionalFormatting>
  <conditionalFormatting sqref="B62:B63">
    <cfRule type="duplicateValues" dxfId="159" priority="93"/>
  </conditionalFormatting>
  <conditionalFormatting sqref="B62:B63">
    <cfRule type="duplicateValues" dxfId="158" priority="92"/>
  </conditionalFormatting>
  <conditionalFormatting sqref="B62:B63">
    <cfRule type="duplicateValues" dxfId="157" priority="89"/>
    <cfRule type="duplicateValues" dxfId="156" priority="90"/>
    <cfRule type="duplicateValues" dxfId="155" priority="91"/>
  </conditionalFormatting>
  <conditionalFormatting sqref="B62:B63">
    <cfRule type="duplicateValues" dxfId="154" priority="87"/>
    <cfRule type="duplicateValues" dxfId="153" priority="88"/>
  </conditionalFormatting>
  <conditionalFormatting sqref="B62:B63">
    <cfRule type="duplicateValues" dxfId="152" priority="86"/>
  </conditionalFormatting>
  <conditionalFormatting sqref="B62:B63">
    <cfRule type="duplicateValues" dxfId="151" priority="85"/>
  </conditionalFormatting>
  <conditionalFormatting sqref="B62:B63">
    <cfRule type="duplicateValues" dxfId="150" priority="83"/>
    <cfRule type="duplicateValues" dxfId="149" priority="84"/>
  </conditionalFormatting>
  <conditionalFormatting sqref="B62:B63">
    <cfRule type="duplicateValues" dxfId="148" priority="82"/>
  </conditionalFormatting>
  <conditionalFormatting sqref="B62:B63">
    <cfRule type="duplicateValues" dxfId="147" priority="81"/>
  </conditionalFormatting>
  <conditionalFormatting sqref="B62:B63">
    <cfRule type="duplicateValues" dxfId="146" priority="80"/>
  </conditionalFormatting>
  <conditionalFormatting sqref="B62:B63">
    <cfRule type="duplicateValues" dxfId="145" priority="79"/>
  </conditionalFormatting>
  <conditionalFormatting sqref="B64:B69">
    <cfRule type="duplicateValues" dxfId="144" priority="77"/>
    <cfRule type="duplicateValues" dxfId="143" priority="78"/>
  </conditionalFormatting>
  <conditionalFormatting sqref="B64:B69">
    <cfRule type="duplicateValues" dxfId="142" priority="76"/>
  </conditionalFormatting>
  <conditionalFormatting sqref="B64:B69">
    <cfRule type="duplicateValues" dxfId="141" priority="75"/>
  </conditionalFormatting>
  <conditionalFormatting sqref="B64:B69">
    <cfRule type="duplicateValues" dxfId="140" priority="73"/>
    <cfRule type="duplicateValues" dxfId="139" priority="74"/>
  </conditionalFormatting>
  <conditionalFormatting sqref="B64:B69">
    <cfRule type="duplicateValues" dxfId="138" priority="71"/>
    <cfRule type="duplicateValues" dxfId="137" priority="72"/>
  </conditionalFormatting>
  <conditionalFormatting sqref="B64:B69">
    <cfRule type="duplicateValues" dxfId="136" priority="70"/>
  </conditionalFormatting>
  <conditionalFormatting sqref="B64:B69">
    <cfRule type="duplicateValues" dxfId="135" priority="67"/>
    <cfRule type="duplicateValues" dxfId="134" priority="68"/>
    <cfRule type="duplicateValues" dxfId="133" priority="69"/>
  </conditionalFormatting>
  <conditionalFormatting sqref="B64:B69">
    <cfRule type="duplicateValues" dxfId="132" priority="66"/>
  </conditionalFormatting>
  <conditionalFormatting sqref="B64:B69">
    <cfRule type="duplicateValues" dxfId="131" priority="65"/>
  </conditionalFormatting>
  <conditionalFormatting sqref="B64:B69">
    <cfRule type="duplicateValues" dxfId="130" priority="64"/>
  </conditionalFormatting>
  <conditionalFormatting sqref="B64:B69">
    <cfRule type="duplicateValues" dxfId="129" priority="63"/>
  </conditionalFormatting>
  <conditionalFormatting sqref="B64:B69">
    <cfRule type="duplicateValues" dxfId="128" priority="60"/>
    <cfRule type="duplicateValues" dxfId="127" priority="61"/>
    <cfRule type="duplicateValues" dxfId="126" priority="62"/>
  </conditionalFormatting>
  <conditionalFormatting sqref="B64:B69">
    <cfRule type="duplicateValues" dxfId="125" priority="58"/>
    <cfRule type="duplicateValues" dxfId="124" priority="59"/>
  </conditionalFormatting>
  <conditionalFormatting sqref="B64:B69">
    <cfRule type="duplicateValues" dxfId="123" priority="57"/>
  </conditionalFormatting>
  <conditionalFormatting sqref="B64:B69">
    <cfRule type="duplicateValues" dxfId="122" priority="56"/>
  </conditionalFormatting>
  <conditionalFormatting sqref="B64:B69">
    <cfRule type="duplicateValues" dxfId="121" priority="54"/>
    <cfRule type="duplicateValues" dxfId="120" priority="55"/>
  </conditionalFormatting>
  <conditionalFormatting sqref="B64:B69">
    <cfRule type="duplicateValues" dxfId="119" priority="53"/>
  </conditionalFormatting>
  <conditionalFormatting sqref="B64:B69">
    <cfRule type="duplicateValues" dxfId="118" priority="52"/>
  </conditionalFormatting>
  <conditionalFormatting sqref="B64:B69">
    <cfRule type="duplicateValues" dxfId="117" priority="51"/>
  </conditionalFormatting>
  <conditionalFormatting sqref="B64:B69">
    <cfRule type="duplicateValues" dxfId="116" priority="50"/>
  </conditionalFormatting>
  <conditionalFormatting sqref="B70:B71">
    <cfRule type="duplicateValues" dxfId="115" priority="48"/>
    <cfRule type="duplicateValues" dxfId="114" priority="49"/>
  </conditionalFormatting>
  <conditionalFormatting sqref="B70:B71">
    <cfRule type="duplicateValues" dxfId="113" priority="47"/>
  </conditionalFormatting>
  <conditionalFormatting sqref="B70:B71">
    <cfRule type="duplicateValues" dxfId="112" priority="46"/>
  </conditionalFormatting>
  <conditionalFormatting sqref="B70:B71">
    <cfRule type="duplicateValues" dxfId="111" priority="44"/>
    <cfRule type="duplicateValues" dxfId="110" priority="45"/>
  </conditionalFormatting>
  <conditionalFormatting sqref="B70:B71">
    <cfRule type="duplicateValues" dxfId="109" priority="42"/>
    <cfRule type="duplicateValues" dxfId="108" priority="43"/>
  </conditionalFormatting>
  <conditionalFormatting sqref="B70:B71">
    <cfRule type="duplicateValues" dxfId="107" priority="41"/>
  </conditionalFormatting>
  <conditionalFormatting sqref="B70:B71">
    <cfRule type="duplicateValues" dxfId="106" priority="38"/>
    <cfRule type="duplicateValues" dxfId="105" priority="39"/>
    <cfRule type="duplicateValues" dxfId="104" priority="40"/>
  </conditionalFormatting>
  <conditionalFormatting sqref="B70:B71">
    <cfRule type="duplicateValues" dxfId="103" priority="37"/>
  </conditionalFormatting>
  <conditionalFormatting sqref="B70:B71">
    <cfRule type="duplicateValues" dxfId="102" priority="36"/>
  </conditionalFormatting>
  <conditionalFormatting sqref="B70:B71">
    <cfRule type="duplicateValues" dxfId="101" priority="35"/>
  </conditionalFormatting>
  <conditionalFormatting sqref="B70:B71">
    <cfRule type="duplicateValues" dxfId="100" priority="34"/>
  </conditionalFormatting>
  <conditionalFormatting sqref="B70:B71">
    <cfRule type="duplicateValues" dxfId="99" priority="31"/>
    <cfRule type="duplicateValues" dxfId="98" priority="32"/>
    <cfRule type="duplicateValues" dxfId="97" priority="33"/>
  </conditionalFormatting>
  <conditionalFormatting sqref="B70:B71">
    <cfRule type="duplicateValues" dxfId="96" priority="29"/>
    <cfRule type="duplicateValues" dxfId="95" priority="30"/>
  </conditionalFormatting>
  <conditionalFormatting sqref="B70:B71">
    <cfRule type="duplicateValues" dxfId="94" priority="28"/>
  </conditionalFormatting>
  <conditionalFormatting sqref="B70:B71">
    <cfRule type="duplicateValues" dxfId="93" priority="27"/>
  </conditionalFormatting>
  <conditionalFormatting sqref="B70:B71">
    <cfRule type="duplicateValues" dxfId="92" priority="25"/>
    <cfRule type="duplicateValues" dxfId="91" priority="26"/>
  </conditionalFormatting>
  <conditionalFormatting sqref="B70:B71">
    <cfRule type="duplicateValues" dxfId="90" priority="24"/>
  </conditionalFormatting>
  <conditionalFormatting sqref="B70:B71">
    <cfRule type="duplicateValues" dxfId="89" priority="23"/>
  </conditionalFormatting>
  <conditionalFormatting sqref="B70:B71">
    <cfRule type="duplicateValues" dxfId="88" priority="22"/>
  </conditionalFormatting>
  <conditionalFormatting sqref="B70:B71">
    <cfRule type="duplicateValues" dxfId="87" priority="21"/>
  </conditionalFormatting>
  <conditionalFormatting sqref="B70:B71">
    <cfRule type="duplicateValues" dxfId="86" priority="19"/>
    <cfRule type="duplicateValues" dxfId="85" priority="20"/>
  </conditionalFormatting>
  <conditionalFormatting sqref="B70:B71">
    <cfRule type="duplicateValues" dxfId="84" priority="18"/>
  </conditionalFormatting>
  <conditionalFormatting sqref="B70:B71">
    <cfRule type="duplicateValues" dxfId="83" priority="17"/>
  </conditionalFormatting>
  <conditionalFormatting sqref="B70:B71">
    <cfRule type="duplicateValues" dxfId="82" priority="15"/>
    <cfRule type="duplicateValues" dxfId="81" priority="16"/>
  </conditionalFormatting>
  <conditionalFormatting sqref="B70:B71">
    <cfRule type="duplicateValues" dxfId="80" priority="12"/>
    <cfRule type="duplicateValues" dxfId="79" priority="13"/>
    <cfRule type="duplicateValues" dxfId="78" priority="14"/>
  </conditionalFormatting>
  <conditionalFormatting sqref="B70:B71">
    <cfRule type="duplicateValues" dxfId="77" priority="11"/>
  </conditionalFormatting>
  <conditionalFormatting sqref="B70:B71">
    <cfRule type="duplicateValues" dxfId="76" priority="10"/>
  </conditionalFormatting>
  <conditionalFormatting sqref="B70:B71">
    <cfRule type="duplicateValues" dxfId="75" priority="9"/>
  </conditionalFormatting>
  <conditionalFormatting sqref="B70:B71">
    <cfRule type="duplicateValues" dxfId="74" priority="8"/>
  </conditionalFormatting>
  <conditionalFormatting sqref="B70:B71">
    <cfRule type="duplicateValues" dxfId="73" priority="6"/>
    <cfRule type="duplicateValues" dxfId="72" priority="7"/>
  </conditionalFormatting>
  <conditionalFormatting sqref="B70:B71">
    <cfRule type="duplicateValues" dxfId="71" priority="5"/>
  </conditionalFormatting>
  <conditionalFormatting sqref="B70:B71">
    <cfRule type="duplicateValues" dxfId="70" priority="4"/>
  </conditionalFormatting>
  <conditionalFormatting sqref="B70:B71">
    <cfRule type="duplicateValues" dxfId="69" priority="3"/>
  </conditionalFormatting>
  <conditionalFormatting sqref="B70:B71">
    <cfRule type="duplicateValues" dxfId="68" priority="2"/>
  </conditionalFormatting>
  <conditionalFormatting sqref="B62:B71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2433</v>
      </c>
      <c r="B1" s="163"/>
      <c r="C1" s="163"/>
      <c r="D1" s="16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2443</v>
      </c>
      <c r="B25" s="163"/>
      <c r="C25" s="163"/>
      <c r="D25" s="16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185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166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165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165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164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163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124.5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123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123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129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82.15079861111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21.6746064814797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2021-03-17T11:57:16Z</cp:lastPrinted>
  <dcterms:created xsi:type="dcterms:W3CDTF">2014-10-01T23:18:29Z</dcterms:created>
  <dcterms:modified xsi:type="dcterms:W3CDTF">2021-03-23T10:11:40Z</dcterms:modified>
</cp:coreProperties>
</file>