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B108" i="16" l="1"/>
  <c r="C104" i="16"/>
  <c r="C105" i="16"/>
  <c r="C106" i="16"/>
  <c r="C107" i="16"/>
  <c r="A104" i="16"/>
  <c r="A105" i="16"/>
  <c r="A106" i="16"/>
  <c r="A107" i="16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A151" i="1"/>
  <c r="A150" i="1"/>
  <c r="A142" i="1"/>
  <c r="A134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2" i="1"/>
  <c r="G142" i="1"/>
  <c r="H142" i="1"/>
  <c r="I142" i="1"/>
  <c r="J142" i="1"/>
  <c r="K142" i="1"/>
  <c r="F134" i="1"/>
  <c r="G134" i="1"/>
  <c r="H134" i="1"/>
  <c r="I134" i="1"/>
  <c r="J134" i="1"/>
  <c r="K134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57" i="1"/>
  <c r="A156" i="1"/>
  <c r="A155" i="1"/>
  <c r="A154" i="1"/>
  <c r="A153" i="1"/>
  <c r="A152" i="1"/>
  <c r="A149" i="1"/>
  <c r="A148" i="1"/>
  <c r="A147" i="1"/>
  <c r="A146" i="1"/>
  <c r="A145" i="1"/>
  <c r="A144" i="1"/>
  <c r="A143" i="1"/>
  <c r="A141" i="1"/>
  <c r="A140" i="1"/>
  <c r="A139" i="1"/>
  <c r="A138" i="1"/>
  <c r="A137" i="1"/>
  <c r="A136" i="1"/>
  <c r="A135" i="1"/>
  <c r="A133" i="1"/>
  <c r="A132" i="1"/>
  <c r="A131" i="1"/>
  <c r="A13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59" i="1" l="1"/>
  <c r="G59" i="1"/>
  <c r="H59" i="1"/>
  <c r="I59" i="1"/>
  <c r="J59" i="1"/>
  <c r="K59" i="1"/>
  <c r="F49" i="1"/>
  <c r="G49" i="1"/>
  <c r="H49" i="1"/>
  <c r="I49" i="1"/>
  <c r="J49" i="1"/>
  <c r="K49" i="1"/>
  <c r="F34" i="1"/>
  <c r="G34" i="1"/>
  <c r="H34" i="1"/>
  <c r="I34" i="1"/>
  <c r="J34" i="1"/>
  <c r="K34" i="1"/>
  <c r="F33" i="1"/>
  <c r="G33" i="1"/>
  <c r="H33" i="1"/>
  <c r="I33" i="1"/>
  <c r="J33" i="1"/>
  <c r="K33" i="1"/>
  <c r="F28" i="1"/>
  <c r="G28" i="1"/>
  <c r="H28" i="1"/>
  <c r="I28" i="1"/>
  <c r="J28" i="1"/>
  <c r="K28" i="1"/>
  <c r="F21" i="1"/>
  <c r="G21" i="1"/>
  <c r="H21" i="1"/>
  <c r="I21" i="1"/>
  <c r="J21" i="1"/>
  <c r="K21" i="1"/>
  <c r="A59" i="1"/>
  <c r="A49" i="1"/>
  <c r="A34" i="1"/>
  <c r="A33" i="1"/>
  <c r="A28" i="1"/>
  <c r="A21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08" i="1"/>
  <c r="A107" i="1"/>
  <c r="A106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 l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K79" i="1"/>
  <c r="J79" i="1"/>
  <c r="I79" i="1"/>
  <c r="H79" i="1"/>
  <c r="G79" i="1"/>
  <c r="F79" i="1"/>
  <c r="A79" i="1"/>
  <c r="F74" i="1" l="1"/>
  <c r="G74" i="1"/>
  <c r="H74" i="1"/>
  <c r="I74" i="1"/>
  <c r="J74" i="1"/>
  <c r="K74" i="1"/>
  <c r="F75" i="1"/>
  <c r="G75" i="1"/>
  <c r="H75" i="1"/>
  <c r="I75" i="1"/>
  <c r="J75" i="1"/>
  <c r="K75" i="1"/>
  <c r="A75" i="1"/>
  <c r="A74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9" i="1"/>
  <c r="A70" i="1"/>
  <c r="A71" i="1"/>
  <c r="A72" i="1"/>
  <c r="A73" i="1"/>
  <c r="F78" i="1" l="1"/>
  <c r="G78" i="1"/>
  <c r="H78" i="1"/>
  <c r="I78" i="1"/>
  <c r="J78" i="1"/>
  <c r="K78" i="1"/>
  <c r="A78" i="1"/>
  <c r="F76" i="1"/>
  <c r="G76" i="1"/>
  <c r="H76" i="1"/>
  <c r="I76" i="1"/>
  <c r="J76" i="1"/>
  <c r="K76" i="1"/>
  <c r="A76" i="1"/>
  <c r="F77" i="1"/>
  <c r="G77" i="1"/>
  <c r="H77" i="1"/>
  <c r="I77" i="1"/>
  <c r="J77" i="1"/>
  <c r="K77" i="1"/>
  <c r="A77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8" i="1"/>
  <c r="A67" i="1"/>
  <c r="A66" i="1"/>
  <c r="A65" i="1"/>
  <c r="A64" i="1"/>
  <c r="A63" i="1"/>
  <c r="A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1" i="1"/>
  <c r="A60" i="1"/>
  <c r="A58" i="1"/>
  <c r="A57" i="1"/>
  <c r="A56" i="1"/>
  <c r="A55" i="1"/>
  <c r="A54" i="1"/>
  <c r="A53" i="1"/>
  <c r="A52" i="1"/>
  <c r="A51" i="1"/>
  <c r="A50" i="1"/>
  <c r="A48" i="1" l="1"/>
  <c r="A47" i="1"/>
  <c r="A46" i="1"/>
  <c r="A45" i="1"/>
  <c r="A44" i="1"/>
  <c r="A43" i="1"/>
  <c r="A42" i="1"/>
  <c r="A41" i="1"/>
  <c r="A4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A32" i="1"/>
  <c r="A31" i="1"/>
  <c r="A30" i="1"/>
  <c r="A29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7" i="1"/>
  <c r="A26" i="1"/>
  <c r="A25" i="1"/>
  <c r="A24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3" i="1"/>
  <c r="A22" i="1"/>
  <c r="A20" i="1"/>
  <c r="A19" i="1"/>
  <c r="A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8" i="1"/>
  <c r="G8" i="1"/>
  <c r="H8" i="1"/>
  <c r="I8" i="1"/>
  <c r="J8" i="1"/>
  <c r="K8" i="1"/>
  <c r="A8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<sst xmlns="http://schemas.openxmlformats.org/spreadsheetml/2006/main" count="13763" uniqueCount="2535">
  <si>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</si>
  <si>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</si>
  <si>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</si>
  <si>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</si>
  <si>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</si>
  <si>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</si>
  <si>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</si>
  <si>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</si>
  <si>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</si>
  <si>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</si>
  <si>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</si>
  <si>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</si>
  <si>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</si>
  <si>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</si>
  <si>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</si>
  <si>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</si>
  <si>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</si>
  <si>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</si>
  <si>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</si>
  <si>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</si>
  <si>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</si>
  <si>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</si>
  <si>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</si>
  <si>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</si>
  <si>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</si>
  <si>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</si>
  <si>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</si>
  <si>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</si>
  <si>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</si>
  <si>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</si>
  <si>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</si>
  <si>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</si>
  <si>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</si>
  <si>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</si>
  <si>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</si>
  <si>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</si>
  <si>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</si>
  <si>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</si>
  <si>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</si>
  <si>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</si>
  <si>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</si>
  <si>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</si>
  <si>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</si>
  <si>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</si>
  <si>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</si>
  <si>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</si>
  <si>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</si>
  <si>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</si>
  <si>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</si>
  <si>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</si>
  <si>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</si>
  <si>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</si>
  <si>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</si>
  <si>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</si>
  <si>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</si>
  <si>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</si>
  <si>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</si>
  <si>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</si>
  <si>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</si>
  <si>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</si>
  <si>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</si>
  <si>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</si>
  <si>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</si>
  <si>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</si>
  <si>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</si>
  <si>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</si>
  <si>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</si>
  <si>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</si>
  <si>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</si>
  <si>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</si>
  <si>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</si>
  <si>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</si>
  <si>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</si>
  <si>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</si>
  <si>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</si>
  <si>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</si>
  <si>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</si>
  <si>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</si>
  <si>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</si>
  <si>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</si>
  <si>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</si>
  <si>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</si>
  <si>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</si>
  <si>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</si>
  <si>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</si>
  <si>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</si>
  <si>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</si>
  <si>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</si>
  <si>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</si>
  <si>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</si>
  <si>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</si>
  <si>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</si>
  <si>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</si>
  <si>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</si>
  <si>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</si>
  <si>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</si>
  <si>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</si>
  <si>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</si>
  <si>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</si>
  <si>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</si>
  <si>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</si>
  <si>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</si>
  <si>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</si>
  <si>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</si>
  <si>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</si>
  <si>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</si>
  <si>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</si>
  <si>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</si>
  <si>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</si>
  <si>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</si>
  <si>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</si>
  <si>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</si>
  <si>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</si>
  <si>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</si>
  <si>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</si>
  <si>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</si>
  <si>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</si>
  <si>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</si>
  <si>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</si>
  <si>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</si>
  <si>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</si>
  <si>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</si>
  <si>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</si>
  <si>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</si>
  <si>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</si>
  <si>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</si>
  <si>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</si>
  <si>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</si>
  <si>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</si>
  <si>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</si>
  <si>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</si>
  <si>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</si>
  <si>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</si>
  <si>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</si>
  <si>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</si>
  <si>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</si>
  <si>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</si>
  <si>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</si>
  <si>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</si>
  <si>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</si>
  <si>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</si>
  <si>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</si>
  <si>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</si>
  <si>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</si>
  <si>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</si>
  <si>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</si>
  <si>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</si>
  <si>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</si>
  <si>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</si>
  <si>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</si>
  <si>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</si>
  <si>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</si>
  <si>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</si>
  <si>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</si>
  <si>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</si>
  <si>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</si>
  <si>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</si>
  <si>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</si>
  <si>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</si>
  <si>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</si>
  <si>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</si>
  <si>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</si>
  <si>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</si>
  <si>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</si>
  <si>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</si>
  <si>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</si>
  <si>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</si>
  <si>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</si>
  <si>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</si>
  <si>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</si>
  <si>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</si>
  <si>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</si>
  <si>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</si>
  <si>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</si>
  <si>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</si>
  <si>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</si>
  <si>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</si>
  <si>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</si>
  <si>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</si>
  <si>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</si>
  <si>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</si>
  <si>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</si>
  <si>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</si>
  <si>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</si>
  <si>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</si>
  <si>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</si>
  <si>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</si>
  <si>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</si>
  <si>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</si>
  <si>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</si>
  <si>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</si>
  <si>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</si>
  <si>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</si>
  <si>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</si>
  <si>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</si>
  <si>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</si>
  <si>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</si>
  <si>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</si>
  <si>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</si>
  <si>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</si>
  <si>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</si>
  <si>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</si>
  <si>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</si>
  <si>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</si>
  <si>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</si>
  <si>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</si>
  <si>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</si>
  <si>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</si>
  <si>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</si>
  <si>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</si>
  <si>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</si>
  <si>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</si>
  <si>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</si>
  <si>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</si>
  <si>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</si>
  <si>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</si>
  <si>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</si>
  <si>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</si>
  <si>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</si>
  <si>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</si>
  <si>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</si>
  <si>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</si>
  <si>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</si>
  <si>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</si>
  <si>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</si>
  <si>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</si>
  <si>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</si>
  <si>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</si>
  <si>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</si>
  <si>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</si>
  <si>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</si>
  <si>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</si>
  <si>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</si>
  <si>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</si>
  <si>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</si>
  <si>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</si>
  <si>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</si>
  <si>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</si>
  <si>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</si>
  <si>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</si>
  <si>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</si>
  <si>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</si>
  <si>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</si>
  <si>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</si>
  <si>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</si>
  <si>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</si>
  <si>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</si>
  <si>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</si>
  <si>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</si>
  <si>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</si>
  <si>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</si>
  <si>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</si>
  <si>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</si>
  <si>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</si>
  <si>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</si>
  <si>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</si>
  <si>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</si>
  <si>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</si>
  <si>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</si>
  <si>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</si>
  <si>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</si>
  <si>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</si>
  <si>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</si>
  <si>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</si>
  <si>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</si>
  <si>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</si>
  <si>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</si>
  <si>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</si>
  <si>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</si>
  <si>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</si>
  <si>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</si>
  <si>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</si>
  <si>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</si>
  <si>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</si>
  <si>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</si>
  <si>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</si>
  <si>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</si>
  <si>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</si>
  <si>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</si>
  <si>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</si>
  <si>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</si>
  <si>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</si>
  <si>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</si>
  <si>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</si>
  <si>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</si>
  <si>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</si>
  <si>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</si>
  <si>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</si>
  <si>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</si>
  <si>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</si>
  <si>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</si>
  <si>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</si>
  <si>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</si>
  <si>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</si>
  <si>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</si>
  <si>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</si>
  <si>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</si>
  <si>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</si>
  <si>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</si>
  <si>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</si>
  <si>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</si>
  <si>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</si>
  <si>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</si>
  <si>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</si>
  <si>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</si>
  <si>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</si>
  <si>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</si>
  <si>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</si>
  <si>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</si>
  <si>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</si>
  <si>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</si>
  <si>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</si>
  <si>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</si>
  <si>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</si>
  <si>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</si>
  <si>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</si>
  <si>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</si>
  <si>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</si>
  <si>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</si>
  <si>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</si>
  <si>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</si>
  <si>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</si>
  <si>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</si>
  <si>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</si>
  <si>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</si>
  <si>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</si>
  <si>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</si>
  <si>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</si>
  <si>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</si>
  <si>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</si>
  <si>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</si>
  <si>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</si>
  <si>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</si>
  <si>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</si>
  <si>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</si>
  <si>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</si>
  <si>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</si>
  <si>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</si>
  <si>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</si>
  <si>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</si>
  <si>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</si>
  <si>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</si>
  <si>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</si>
  <si>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</si>
  <si>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</si>
  <si>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</si>
  <si>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</si>
  <si>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</si>
  <si>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</si>
  <si>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</si>
  <si>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</si>
  <si>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</si>
  <si>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</si>
  <si>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</si>
  <si>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</si>
  <si>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</si>
  <si>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</si>
  <si>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</si>
  <si>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</si>
  <si>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</si>
  <si>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</si>
  <si>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</si>
  <si>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</si>
  <si>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</si>
  <si>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</si>
  <si>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</si>
  <si>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</si>
  <si>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</si>
  <si>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</si>
  <si>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</si>
  <si>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</si>
  <si>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</si>
  <si>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</si>
  <si>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</si>
  <si>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</si>
  <si>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</si>
  <si>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</si>
  <si>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</si>
  <si>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</si>
  <si>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</si>
  <si>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</si>
  <si>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</si>
  <si>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</si>
  <si>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</si>
  <si>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</si>
  <si>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</si>
  <si>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</si>
  <si>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</si>
  <si>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</si>
  <si>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</si>
  <si>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</si>
  <si>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</si>
  <si>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</si>
  <si>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</si>
  <si>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</si>
  <si>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</si>
  <si>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</si>
  <si>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</si>
  <si>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</si>
  <si>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</si>
  <si>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</si>
  <si>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</si>
  <si>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</si>
  <si>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</si>
  <si>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</si>
  <si>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</si>
  <si>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</si>
  <si>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</si>
  <si>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</si>
  <si>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</si>
  <si>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</si>
  <si>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</si>
  <si>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</si>
  <si>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</si>
  <si>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</si>
  <si>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</si>
  <si>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</si>
  <si>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</si>
  <si>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</si>
  <si>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</si>
  <si>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</si>
  <si>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</si>
  <si>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</si>
  <si>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</si>
  <si>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</si>
  <si>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</si>
  <si>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</si>
  <si>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</si>
  <si>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</si>
  <si>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</si>
  <si>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</si>
  <si>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</si>
  <si>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</si>
  <si>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</si>
  <si>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</si>
  <si>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</si>
  <si>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</si>
  <si>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</si>
  <si>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</si>
  <si>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</si>
  <si>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</si>
  <si>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</si>
  <si>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</si>
  <si>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</si>
  <si>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</si>
  <si>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</si>
  <si>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</si>
  <si>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</si>
  <si>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</si>
  <si>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</si>
  <si>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</si>
  <si>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</si>
  <si>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</si>
  <si>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</si>
  <si>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</si>
  <si>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</si>
  <si>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</si>
  <si>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</si>
  <si>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</si>
  <si>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</si>
  <si>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</si>
  <si>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</si>
  <si>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</si>
  <si>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</si>
  <si>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</si>
  <si>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</si>
  <si>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</si>
  <si>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</si>
  <si>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</si>
  <si>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</si>
  <si>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</si>
  <si>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</si>
  <si>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</si>
  <si>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</si>
  <si>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</si>
  <si>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</si>
  <si>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</si>
  <si>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</si>
  <si>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</si>
  <si>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</si>
  <si>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</si>
  <si>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</si>
  <si>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</si>
  <si>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</si>
  <si>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</si>
  <si>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</si>
  <si>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</si>
  <si>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</si>
  <si>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</si>
  <si>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</si>
  <si>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</si>
  <si>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</si>
  <si>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</si>
  <si>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</si>
  <si>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</si>
  <si>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</si>
  <si>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</si>
  <si>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</si>
  <si>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</si>
  <si>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</si>
  <si>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</si>
  <si>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</si>
  <si>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</si>
  <si>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</si>
  <si>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</si>
  <si>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</si>
  <si>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</si>
  <si>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</si>
  <si>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</si>
  <si>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</si>
  <si>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</si>
  <si>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</si>
  <si>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</si>
  <si>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</si>
  <si>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</si>
  <si>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</si>
  <si>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</si>
  <si>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</si>
  <si>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</si>
  <si>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</si>
  <si>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</si>
  <si>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</si>
  <si>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</si>
  <si>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</si>
  <si>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</si>
  <si>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</si>
  <si>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</si>
  <si>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</si>
  <si>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</si>
  <si>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</si>
  <si>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</si>
  <si>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</si>
  <si>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</si>
  <si>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</si>
  <si>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</si>
  <si>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</si>
  <si>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</si>
  <si>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</si>
  <si>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</si>
  <si>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</si>
  <si>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</si>
  <si>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</si>
  <si>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</si>
  <si>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</si>
  <si>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</si>
  <si>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</si>
  <si>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</si>
  <si>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</si>
  <si>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</si>
  <si>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</si>
  <si>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</si>
  <si>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</si>
  <si>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</si>
  <si>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</si>
  <si>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</si>
  <si>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</si>
  <si>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</si>
  <si>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</si>
  <si>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</si>
  <si>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</si>
  <si>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</si>
  <si>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</si>
  <si>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</si>
  <si>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</si>
  <si>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</si>
  <si>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</si>
  <si>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</si>
  <si>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</si>
  <si>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</si>
  <si>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</si>
  <si>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</si>
  <si>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</si>
  <si>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</si>
  <si>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</si>
  <si>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</si>
  <si>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</si>
  <si>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</si>
  <si>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</si>
  <si>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</si>
  <si>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</si>
  <si>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</si>
  <si>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</si>
  <si>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</si>
  <si>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</si>
  <si>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</si>
  <si>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</si>
  <si>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</si>
  <si>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</si>
  <si>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</si>
  <si>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</si>
  <si>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</si>
  <si>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</si>
  <si>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</si>
  <si>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</si>
  <si>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</si>
  <si>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</si>
  <si>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</si>
  <si>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</si>
  <si>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</si>
  <si>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</si>
  <si>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</si>
  <si>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</si>
  <si>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</si>
  <si>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</si>
  <si>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</si>
  <si>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</si>
  <si>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</si>
  <si>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</si>
  <si>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</si>
  <si>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</si>
  <si>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</si>
  <si>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</si>
  <si>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</si>
  <si>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</si>
  <si>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</si>
  <si>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</si>
  <si>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</si>
  <si>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</si>
  <si>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</si>
  <si>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</si>
  <si>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</si>
  <si>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</si>
  <si>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</si>
  <si>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</si>
  <si>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</si>
  <si>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</si>
  <si>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</si>
  <si>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</si>
  <si>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</si>
  <si>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</si>
  <si>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</si>
  <si>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</si>
  <si>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</si>
  <si>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</si>
  <si>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</si>
  <si>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</si>
  <si>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</si>
  <si>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</si>
  <si>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</si>
  <si>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</si>
  <si>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</si>
  <si>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</si>
  <si>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</si>
  <si>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</si>
  <si>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</si>
  <si>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</si>
  <si>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</si>
  <si>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</si>
  <si>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</si>
  <si>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</si>
  <si>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</si>
  <si>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</si>
  <si>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</si>
  <si>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</si>
  <si>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</si>
  <si>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</si>
  <si>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</si>
  <si>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</si>
  <si>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</si>
  <si>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</si>
  <si>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</si>
  <si>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</si>
  <si>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</si>
  <si>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</si>
  <si>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</si>
  <si>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</si>
  <si>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</si>
  <si>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</si>
  <si>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</si>
  <si>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</si>
  <si>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</si>
  <si>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</si>
  <si>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</si>
  <si>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</si>
  <si>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</si>
  <si>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</si>
  <si>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</si>
  <si>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</si>
  <si>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</si>
  <si>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</si>
  <si>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</si>
  <si>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</si>
  <si>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</si>
  <si>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</si>
  <si>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</si>
  <si>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</si>
  <si>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</si>
  <si>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</si>
  <si>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</si>
  <si>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</si>
  <si>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</si>
  <si>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</si>
  <si>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</si>
  <si>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</si>
  <si>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</si>
  <si>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</si>
  <si>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</si>
  <si>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</si>
  <si>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</si>
  <si>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</si>
  <si>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</si>
  <si>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</si>
  <si>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</si>
  <si>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</si>
  <si>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</si>
  <si>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</si>
  <si>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</si>
  <si>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</si>
  <si>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</si>
  <si>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</si>
  <si>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</si>
  <si>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</si>
  <si>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</si>
  <si>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</si>
  <si>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</si>
  <si>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</si>
  <si>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</si>
  <si>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</si>
  <si>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</si>
  <si>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</si>
  <si>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</si>
  <si>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</si>
  <si>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</si>
  <si>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</si>
  <si>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</si>
  <si>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</si>
  <si>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</si>
  <si>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</si>
  <si>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</si>
  <si>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</si>
  <si>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</si>
  <si>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</si>
  <si>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</si>
  <si>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</si>
  <si>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</si>
  <si>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</si>
  <si>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</si>
  <si>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</si>
  <si>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</si>
  <si>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</si>
  <si>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</si>
  <si>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</si>
  <si>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</si>
  <si>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</si>
  <si>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</si>
  <si>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</si>
  <si>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</si>
  <si>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</si>
  <si>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</si>
  <si>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</si>
  <si>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</si>
  <si>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</si>
  <si>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</si>
  <si>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</si>
  <si>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</si>
  <si>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</si>
  <si>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</si>
  <si>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</si>
  <si>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</si>
  <si>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</si>
  <si>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</si>
  <si>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</si>
  <si>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</si>
  <si>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</si>
  <si>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</si>
  <si>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</si>
  <si>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</si>
  <si>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</si>
  <si>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</si>
  <si>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</si>
  <si>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</si>
  <si>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</si>
  <si>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</si>
  <si>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</si>
  <si>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</si>
  <si>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</si>
  <si>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</si>
  <si>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</si>
  <si>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</si>
  <si>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</si>
  <si>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</si>
  <si>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</si>
  <si>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</si>
  <si>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</si>
  <si>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</si>
  <si>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</si>
  <si>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</si>
  <si>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</si>
  <si>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</si>
  <si>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</si>
  <si>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</si>
  <si>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</si>
  <si>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</si>
  <si>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</si>
  <si>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</si>
  <si>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</si>
  <si>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</si>
  <si>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</si>
  <si>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</si>
  <si>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</si>
  <si>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</si>
  <si>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</si>
  <si>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</si>
  <si>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</si>
  <si>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</si>
  <si>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</si>
  <si>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</si>
  <si>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</si>
  <si>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</si>
  <si>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</si>
  <si>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</si>
  <si>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</si>
  <si>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</si>
  <si>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</si>
  <si>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</si>
  <si>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</si>
  <si>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</si>
  <si>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</si>
  <si>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</si>
  <si>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</si>
  <si>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</si>
  <si>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</si>
  <si>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</si>
  <si>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</si>
  <si>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</si>
  <si>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</si>
  <si>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</si>
  <si>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</si>
  <si>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</si>
  <si>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</si>
  <si>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</si>
  <si>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</si>
  <si>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</si>
  <si>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</si>
  <si>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</si>
  <si>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</si>
  <si>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</si>
  <si>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</si>
  <si>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</si>
  <si>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</si>
  <si>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</si>
  <si>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</si>
  <si>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</si>
  <si>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</si>
  <si>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</si>
  <si>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</si>
  <si>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</si>
  <si>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</si>
  <si>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</si>
  <si>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</si>
  <si>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</si>
  <si>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</si>
  <si>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</si>
  <si>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</si>
  <si>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</si>
  <si>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</si>
  <si>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</si>
  <si>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</si>
  <si>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</si>
  <si>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</si>
  <si>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</si>
  <si>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</si>
  <si>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</si>
  <si>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</si>
  <si>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</si>
  <si>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</si>
  <si>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</si>
  <si>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</si>
  <si>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</si>
  <si>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</si>
  <si>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</si>
  <si>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</si>
  <si>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</si>
  <si>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</si>
  <si>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</si>
  <si>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</si>
  <si>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</si>
  <si>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</si>
  <si>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</si>
  <si>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</si>
  <si>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</si>
  <si>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</si>
  <si>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</si>
  <si>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</si>
  <si>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</si>
  <si>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</si>
  <si>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</si>
  <si>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</si>
  <si>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</si>
  <si>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</si>
  <si>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</si>
  <si>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</si>
  <si>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</si>
  <si>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</si>
  <si>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</si>
  <si>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</si>
  <si>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</si>
  <si>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</si>
  <si>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</si>
  <si>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</si>
  <si>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</si>
  <si>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</si>
  <si>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</si>
  <si>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</si>
  <si>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</si>
  <si>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</si>
  <si>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</si>
  <si>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</si>
  <si>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</si>
  <si>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</si>
  <si>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</si>
  <si>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</si>
  <si>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</si>
  <si>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</si>
  <si>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</si>
  <si>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</si>
  <si>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</si>
  <si>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</si>
  <si>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</si>
  <si>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</si>
  <si>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</si>
  <si>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</si>
  <si>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</si>
  <si>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</si>
  <si>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</si>
  <si>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</si>
  <si>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</si>
  <si>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</si>
  <si>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</si>
  <si>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</si>
  <si>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</si>
  <si>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</si>
  <si>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</si>
  <si>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</si>
  <si>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</si>
  <si>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</si>
  <si>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</si>
  <si>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</si>
  <si>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</si>
  <si>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</si>
  <si>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</si>
  <si>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</si>
  <si>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</si>
  <si>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</si>
  <si>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</si>
  <si>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</si>
  <si>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</si>
  <si>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</si>
  <si>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</si>
  <si>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</si>
  <si>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</si>
  <si>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</si>
  <si>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</si>
  <si>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</si>
  <si>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</si>
  <si>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</si>
  <si>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</si>
  <si>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</si>
  <si>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</si>
  <si>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</si>
  <si>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</si>
  <si>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</si>
  <si>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</si>
  <si>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</si>
  <si>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</si>
  <si>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</si>
  <si>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</si>
  <si>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</si>
  <si>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</si>
  <si>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</si>
  <si>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</si>
  <si>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</si>
  <si>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</si>
  <si>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</si>
  <si>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</si>
  <si>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</si>
  <si>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</si>
  <si>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</si>
  <si>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</si>
  <si>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</si>
  <si>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</si>
  <si>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</si>
  <si>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</si>
  <si>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</si>
  <si>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</si>
  <si>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</si>
  <si>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</si>
  <si>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</si>
  <si>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</si>
  <si>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</si>
  <si>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</si>
  <si>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</si>
  <si>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</si>
  <si>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</si>
  <si>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</si>
  <si>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</si>
  <si>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</si>
  <si>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</si>
  <si>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</si>
  <si>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</si>
  <si>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</si>
  <si>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</si>
  <si>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</si>
  <si>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</si>
  <si>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</si>
  <si>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</si>
  <si>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</si>
  <si>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</si>
  <si>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</si>
  <si>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</si>
  <si>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</si>
  <si>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</si>
  <si>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</si>
  <si>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</si>
  <si>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</si>
  <si>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</si>
  <si>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</si>
  <si>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</si>
  <si>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</si>
  <si>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</si>
  <si>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</si>
  <si>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</si>
  <si>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</si>
  <si>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</si>
  <si>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</si>
  <si>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</si>
  <si>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</si>
  <si>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</si>
  <si>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</si>
  <si>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</si>
  <si>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</si>
  <si>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</si>
  <si>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</si>
  <si>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</si>
  <si>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</si>
  <si>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</si>
  <si>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</si>
  <si>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</si>
  <si>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</si>
  <si>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</si>
  <si>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</si>
  <si>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</si>
  <si>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</si>
  <si>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</si>
  <si>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</si>
  <si>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</si>
  <si>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</si>
  <si>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</si>
  <si>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</si>
  <si>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</si>
  <si>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</si>
  <si>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</si>
  <si>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</si>
  <si>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</si>
  <si>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</si>
  <si>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</si>
  <si>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</si>
  <si>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</si>
  <si>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</si>
  <si>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</si>
  <si>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</si>
  <si>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</si>
  <si>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</si>
  <si>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</si>
  <si>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</si>
  <si>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</si>
  <si>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</si>
  <si>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</si>
  <si>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</si>
  <si>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</si>
  <si>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</si>
  <si>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</si>
  <si>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</si>
  <si>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</si>
  <si>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</si>
  <si>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</si>
  <si>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</si>
  <si>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</si>
  <si>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</si>
  <si>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</si>
  <si>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</si>
  <si>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</si>
  <si>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</si>
  <si>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</si>
  <si>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</si>
  <si>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</si>
  <si>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</si>
  <si>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</si>
  <si>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</si>
  <si>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</si>
  <si>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</si>
  <si>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</si>
  <si>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</si>
  <si>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</si>
  <si>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</si>
  <si>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</si>
  <si>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</si>
  <si>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</si>
  <si>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</si>
  <si>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</si>
  <si>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</si>
  <si>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</si>
  <si>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</si>
  <si>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</si>
  <si>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</si>
  <si>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</si>
  <si>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</si>
  <si>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</si>
  <si>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</si>
  <si>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</si>
  <si>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</si>
  <si>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</si>
  <si>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</si>
  <si>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</si>
  <si>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</si>
  <si>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</si>
  <si>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</si>
  <si>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</si>
  <si>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</si>
  <si>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</si>
  <si>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</si>
  <si>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</si>
  <si>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</si>
  <si>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</si>
  <si>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</si>
  <si>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</si>
  <si>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</si>
  <si>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</si>
  <si>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</si>
  <si>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</si>
  <si>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</si>
  <si>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</si>
  <si>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</si>
  <si>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</si>
  <si>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</si>
  <si>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</si>
  <si>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</si>
  <si>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</si>
  <si>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</si>
  <si>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</si>
  <si>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</si>
  <si>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</si>
  <si>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</si>
  <si>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</si>
  <si>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</si>
  <si>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</si>
  <si>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</si>
  <si>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</si>
  <si>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</si>
  <si>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</si>
  <si>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</si>
  <si>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</si>
  <si>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</si>
  <si>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</si>
  <si>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</si>
  <si>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</si>
  <si>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</si>
  <si>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</si>
  <si>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</si>
  <si>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</si>
  <si>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</si>
  <si>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</si>
  <si>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</si>
  <si>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</si>
  <si>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</si>
  <si>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</si>
  <si>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</si>
  <si>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</si>
  <si>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</si>
  <si>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</si>
  <si>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</si>
  <si>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</si>
  <si>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</si>
  <si>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</si>
  <si>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</si>
  <si>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</si>
  <si>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</si>
  <si>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</si>
  <si>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</si>
  <si>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</si>
  <si>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</si>
  <si>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</si>
  <si>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</si>
  <si>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</si>
  <si>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</si>
  <si>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</si>
  <si>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</si>
  <si>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</si>
  <si>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</si>
  <si>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</si>
  <si>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</si>
  <si>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</si>
  <si>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</si>
  <si>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</si>
  <si>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</si>
  <si>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</si>
  <si>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</si>
  <si>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</si>
  <si>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</si>
  <si>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</si>
  <si>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</si>
  <si>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</si>
  <si>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</si>
  <si>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</si>
  <si>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</si>
  <si>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</si>
  <si>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</si>
  <si>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</si>
  <si>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</si>
  <si>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</si>
  <si>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</si>
  <si>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</si>
  <si>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</si>
  <si>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</si>
  <si>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</si>
  <si>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</si>
  <si>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</si>
  <si>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</si>
  <si>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</si>
  <si>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</si>
  <si>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</si>
  <si>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</si>
  <si>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</si>
  <si>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</si>
  <si>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</si>
  <si>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</si>
  <si>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</si>
  <si>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</si>
  <si>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</si>
  <si>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</si>
  <si>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</si>
  <si>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</si>
  <si>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</si>
  <si>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</si>
  <si>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</si>
  <si>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</si>
  <si>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</si>
  <si>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</si>
  <si>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</si>
  <si>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</si>
  <si>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</si>
  <si>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</si>
  <si>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</si>
  <si>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</si>
  <si>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</si>
  <si>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</si>
  <si>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</si>
  <si>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</si>
  <si>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</si>
  <si>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</si>
  <si>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</si>
  <si>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</si>
  <si>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</si>
  <si>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</si>
  <si>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</si>
  <si>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</si>
  <si>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</si>
  <si>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</si>
  <si>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</si>
  <si>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</si>
  <si>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</si>
  <si>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</si>
  <si>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</si>
  <si>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</si>
  <si>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</si>
  <si>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</si>
  <si>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</si>
  <si>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</si>
  <si>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</si>
  <si>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</si>
  <si>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</si>
  <si>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</si>
  <si>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</si>
  <si>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</si>
  <si>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</si>
  <si>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</si>
  <si>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</si>
  <si>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</si>
  <si>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</si>
  <si>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</si>
  <si>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</si>
  <si>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</si>
  <si>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</si>
  <si>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</si>
  <si>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</si>
  <si>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</si>
  <si>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</si>
  <si>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</si>
  <si>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</si>
  <si>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</si>
  <si>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</si>
  <si>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</si>
  <si>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</si>
  <si>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</si>
  <si>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</si>
  <si>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</si>
  <si>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</si>
  <si>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</si>
  <si>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</si>
  <si>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</si>
  <si>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</si>
  <si>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</si>
  <si>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</si>
  <si>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</si>
  <si>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</si>
  <si>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</si>
  <si>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</si>
  <si>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</si>
  <si>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</si>
  <si>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</si>
  <si>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</si>
  <si>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</si>
  <si>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</si>
  <si>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</si>
  <si>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</si>
  <si>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</si>
  <si>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</si>
  <si>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</si>
  <si>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</si>
  <si>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</si>
  <si>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</si>
  <si>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</si>
  <si>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</si>
  <si>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</si>
  <si>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</si>
  <si>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</si>
  <si>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</si>
  <si>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</si>
  <si>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</si>
  <si>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</si>
  <si>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</si>
  <si>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</si>
  <si>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</si>
  <si>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</si>
  <si>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</si>
  <si>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</si>
  <si>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</si>
  <si>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</si>
  <si>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</si>
  <si>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</si>
  <si>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</si>
  <si>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</si>
  <si>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</si>
  <si>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</si>
  <si>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</si>
  <si>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</si>
  <si>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</si>
  <si>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</si>
  <si>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</si>
  <si>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</si>
  <si>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</si>
  <si>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</si>
  <si>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</si>
  <si>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</si>
  <si>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</si>
  <si>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</si>
  <si>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</si>
  <si>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</si>
  <si>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</si>
  <si>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</si>
  <si>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</si>
  <si>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</si>
  <si>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</si>
  <si>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</si>
  <si>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</si>
  <si>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</si>
  <si>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</si>
  <si>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</si>
  <si>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</si>
  <si>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</si>
  <si>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</si>
  <si>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</si>
  <si>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</si>
  <si>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</si>
  <si>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</si>
  <si>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</si>
  <si>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</si>
  <si>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</si>
  <si>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</si>
  <si>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</si>
  <si>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</si>
  <si>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</si>
  <si>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</si>
  <si>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</si>
  <si>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</si>
  <si>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</si>
  <si>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</si>
  <si>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</si>
  <si>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</si>
  <si>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</si>
  <si>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</si>
  <si>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</si>
  <si>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</si>
  <si>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</si>
  <si>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</si>
  <si>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</si>
  <si>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</si>
  <si>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</si>
  <si>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</si>
  <si>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</si>
  <si>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</si>
  <si>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</si>
  <si>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</si>
  <si>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</si>
  <si>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</si>
  <si>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</si>
  <si>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</si>
  <si>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</si>
  <si>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</si>
  <si>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</si>
  <si>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</si>
  <si>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</si>
  <si>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</si>
  <si>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</si>
  <si>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</si>
  <si>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</si>
  <si>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</si>
  <si>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</si>
  <si>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</si>
  <si>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</si>
  <si>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</si>
  <si>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</si>
  <si>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</si>
  <si>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</si>
  <si>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</si>
  <si>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</si>
  <si>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</si>
  <si>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</si>
  <si>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</si>
  <si>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</si>
  <si>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</si>
  <si>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</si>
  <si>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</si>
  <si>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</si>
  <si>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</si>
  <si>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</si>
  <si>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</si>
  <si>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</si>
  <si>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</si>
  <si>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</si>
  <si>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</si>
  <si>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</si>
  <si>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</si>
  <si>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</si>
  <si>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</si>
  <si>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</si>
  <si>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</si>
  <si>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</si>
  <si>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</si>
  <si>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</si>
  <si>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</si>
  <si>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</si>
  <si>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</si>
  <si>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</si>
  <si>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</si>
  <si>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</si>
  <si>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</si>
  <si>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</si>
  <si>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</si>
  <si>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</si>
  <si>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</si>
  <si>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</si>
  <si>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</si>
  <si>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</si>
  <si>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</si>
  <si>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</si>
  <si>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</si>
  <si>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</si>
  <si>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</si>
  <si>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</si>
  <si>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</si>
  <si>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</si>
  <si>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</si>
  <si>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</si>
  <si>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</si>
  <si>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</si>
  <si>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</si>
  <si>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</si>
  <si>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</si>
  <si>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</si>
  <si>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</si>
  <si>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</si>
  <si>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</si>
  <si>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</si>
  <si>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</si>
  <si>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</si>
  <si>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</si>
  <si>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</si>
  <si>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</si>
  <si>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</si>
  <si>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</si>
  <si>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</si>
  <si>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</si>
  <si>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</si>
  <si>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</si>
  <si>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</si>
  <si>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</si>
  <si>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</si>
  <si>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</si>
  <si>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</si>
  <si>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</si>
  <si>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</si>
  <si>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</si>
  <si>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</si>
  <si>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</si>
  <si>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</si>
  <si>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</si>
  <si>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</si>
  <si>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</si>
  <si>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</si>
  <si>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</si>
  <si>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</si>
  <si>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</si>
  <si>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</si>
  <si>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</si>
  <si>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</si>
  <si>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</si>
  <si>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</si>
  <si>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</si>
  <si>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</si>
  <si>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</si>
  <si>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</si>
  <si>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</si>
  <si>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</si>
  <si>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</si>
  <si>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</si>
  <si>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</si>
  <si>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</si>
  <si>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</si>
  <si>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</si>
  <si>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</si>
  <si>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</si>
  <si>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</si>
  <si>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</si>
  <si>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</si>
  <si>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</si>
  <si>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</si>
  <si>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</si>
  <si>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</si>
  <si>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</si>
  <si>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</si>
  <si>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</si>
  <si>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</si>
  <si>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</si>
  <si>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</si>
  <si>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</si>
  <si>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</si>
  <si>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</si>
  <si>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</si>
  <si>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</si>
  <si>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</si>
  <si>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</si>
  <si>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</si>
  <si>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</si>
  <si>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</si>
  <si>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</si>
  <si>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</si>
  <si>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</si>
  <si>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</si>
  <si>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</si>
  <si>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</si>
  <si>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</si>
  <si>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</si>
  <si>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</si>
  <si>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</si>
  <si>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</si>
  <si>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</si>
  <si>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</si>
  <si>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</si>
  <si>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</si>
  <si>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</si>
  <si>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</si>
  <si>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</si>
  <si>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</si>
  <si>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</si>
  <si>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</si>
  <si>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</si>
  <si>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</si>
  <si>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</si>
  <si>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</si>
  <si>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</si>
  <si>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</si>
  <si>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</si>
  <si>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</si>
  <si>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</si>
  <si>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</si>
  <si>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</si>
  <si>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</si>
  <si>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</si>
  <si>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</si>
  <si>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</si>
  <si>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</si>
  <si>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</si>
  <si>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</si>
  <si>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</si>
  <si>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</si>
  <si>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</si>
  <si>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</si>
  <si>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</si>
  <si>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</si>
  <si>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</si>
  <si>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</si>
  <si>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</si>
  <si>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</si>
  <si>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</si>
  <si>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</si>
  <si>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</si>
  <si>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</si>
  <si>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</si>
  <si>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</si>
  <si>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</si>
  <si>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</si>
  <si>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</si>
  <si>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</si>
  <si>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</si>
  <si>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</si>
  <si>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</si>
  <si>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</si>
  <si>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</si>
  <si>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</si>
  <si>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</si>
  <si>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</si>
  <si>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</si>
  <si>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</si>
  <si>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</si>
  <si>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</si>
  <si>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</si>
  <si>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</si>
  <si>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</si>
  <si>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</si>
  <si>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</si>
  <si>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</si>
  <si>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</si>
  <si>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</si>
  <si>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</si>
  <si>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</si>
  <si>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</si>
  <si>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</si>
  <si>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</si>
  <si>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</si>
  <si>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</si>
  <si>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</si>
  <si>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</si>
  <si>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</si>
  <si>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</si>
  <si>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</si>
  <si>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</si>
  <si>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</si>
  <si>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</si>
  <si>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</si>
  <si>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</si>
  <si>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</si>
  <si>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</si>
  <si>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</si>
  <si>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</si>
  <si>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</si>
  <si>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</si>
  <si>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</si>
  <si>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</si>
  <si>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</si>
  <si>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</si>
  <si>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</si>
  <si>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</si>
  <si>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</si>
  <si>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</si>
  <si>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</si>
  <si>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</si>
  <si>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</si>
  <si>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</si>
  <si>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</si>
  <si>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</si>
  <si>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</si>
  <si>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</si>
  <si>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</si>
  <si>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</si>
  <si>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</si>
  <si>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</si>
  <si>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</si>
  <si>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</si>
  <si>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</si>
  <si>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</si>
  <si>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</si>
  <si>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</si>
  <si>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</si>
  <si>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</si>
  <si>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</si>
  <si>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</si>
  <si>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</si>
  <si>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</si>
  <si>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</si>
  <si>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</si>
  <si>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</si>
  <si>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</si>
  <si>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</si>
  <si>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</si>
  <si>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</si>
  <si>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</si>
  <si>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</si>
  <si>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</si>
  <si>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</si>
  <si>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</si>
  <si>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</si>
  <si>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</si>
  <si>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</si>
  <si>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</si>
  <si>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</si>
  <si>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</si>
  <si>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</si>
  <si>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</si>
  <si>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</si>
  <si>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</si>
  <si>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</si>
  <si>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</si>
  <si>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</si>
  <si>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</si>
  <si>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</si>
  <si>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</si>
  <si>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</si>
  <si>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</si>
  <si>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</si>
  <si>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</si>
  <si>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</si>
  <si>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</si>
  <si>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</si>
  <si>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</si>
  <si>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</si>
  <si>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</si>
  <si>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</si>
  <si>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</si>
  <si>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</si>
  <si>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</si>
  <si>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</si>
  <si>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</si>
  <si>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</si>
  <si>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</si>
  <si>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</si>
  <si>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</si>
  <si>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</si>
  <si>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</si>
  <si>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</si>
  <si>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</si>
  <si>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</si>
  <si>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</si>
  <si>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</si>
  <si>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</si>
  <si>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</si>
  <si>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</si>
  <si>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</si>
  <si>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</si>
  <si>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</si>
  <si>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</si>
  <si>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</si>
  <si>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</si>
  <si>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</si>
  <si>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</si>
  <si>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</si>
  <si>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</si>
  <si>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</si>
  <si>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</si>
  <si>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</si>
  <si>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</si>
  <si>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</si>
  <si>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</si>
  <si>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</si>
  <si>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</si>
  <si>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</si>
  <si>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</si>
  <si>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</si>
  <si>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</si>
  <si>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</si>
  <si>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</si>
  <si>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</si>
  <si>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</si>
  <si>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</si>
  <si>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</si>
  <si>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</si>
  <si>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</si>
  <si>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</si>
  <si>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</si>
  <si>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</si>
  <si>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</si>
  <si>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</si>
  <si>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</si>
  <si>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</si>
  <si>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</si>
  <si>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</si>
  <si>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</si>
  <si>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</si>
  <si>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</si>
  <si>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</si>
  <si>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</si>
  <si>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</si>
  <si>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</si>
  <si>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</si>
  <si>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</si>
  <si>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</si>
  <si>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</si>
  <si>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</si>
  <si>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</si>
  <si>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</si>
  <si>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</si>
  <si>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</si>
  <si>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</si>
  <si>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</si>
  <si>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</si>
  <si>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</si>
  <si>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</si>
  <si>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</si>
  <si>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</si>
  <si>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</si>
  <si>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</si>
  <si>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</si>
  <si>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</si>
  <si>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</si>
  <si>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</si>
  <si>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</si>
  <si>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</si>
  <si>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</si>
  <si>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</si>
  <si>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</si>
  <si>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</si>
  <si>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</si>
  <si>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</si>
  <si>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</si>
  <si>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</si>
  <si>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</si>
  <si>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</si>
  <si>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</si>
  <si>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</si>
  <si>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</si>
  <si>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</si>
  <si>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</si>
  <si>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</si>
  <si>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</si>
  <si>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</si>
  <si>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</si>
  <si>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</si>
  <si>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</si>
  <si>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</si>
  <si>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</si>
  <si>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</si>
  <si>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</si>
  <si>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</si>
  <si>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</si>
  <si>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</si>
  <si>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</si>
  <si>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</si>
  <si>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</si>
  <si>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</si>
  <si>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</si>
  <si>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</si>
  <si>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</si>
  <si>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</si>
  <si>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</si>
  <si>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</si>
  <si>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</si>
  <si>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</si>
  <si>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</si>
  <si>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</si>
  <si>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</si>
  <si>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</si>
  <si>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</si>
  <si>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</si>
  <si>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</si>
  <si>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</si>
  <si>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</si>
  <si>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</si>
  <si>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</si>
  <si>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</si>
  <si>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</si>
  <si>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</si>
  <si>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</si>
  <si>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</si>
  <si>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</si>
  <si>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</si>
  <si>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</si>
  <si>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</si>
  <si>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</si>
  <si>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</si>
  <si>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</si>
  <si>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</si>
  <si>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</si>
  <si>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</si>
  <si>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</si>
  <si>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</si>
  <si>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</si>
  <si>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</si>
  <si>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</si>
  <si>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</si>
  <si>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</si>
  <si>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</si>
  <si>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</si>
  <si>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</si>
  <si>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</si>
  <si>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</si>
  <si>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</si>
  <si>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</si>
  <si>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</si>
  <si>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</si>
  <si>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</si>
  <si>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</si>
  <si>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</si>
  <si>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</si>
  <si>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</si>
  <si>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</si>
  <si>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</si>
  <si>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</si>
  <si>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</si>
  <si>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</si>
  <si>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</si>
  <si>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</si>
  <si>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</si>
  <si>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</si>
  <si>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</si>
  <si>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</si>
  <si>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</si>
  <si>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</si>
  <si>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</si>
  <si>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</si>
  <si>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</si>
  <si>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</si>
  <si>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</si>
  <si>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</si>
  <si>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</si>
  <si>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</si>
  <si>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</si>
  <si>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</si>
  <si>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</si>
  <si>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</si>
  <si>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</si>
  <si>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</si>
  <si>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</si>
  <si>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</si>
  <si>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</si>
  <si>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</si>
  <si>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</si>
  <si>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</si>
  <si>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</si>
  <si>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</si>
  <si>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</si>
  <si>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</si>
  <si>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</si>
  <si>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</si>
  <si>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</si>
  <si>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</si>
  <si>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</si>
  <si>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</si>
  <si>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</si>
  <si>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</si>
  <si>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</si>
  <si>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</si>
  <si>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</si>
  <si>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</si>
  <si>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</si>
  <si>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</si>
  <si>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</si>
  <si>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</si>
  <si>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</si>
  <si>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</si>
  <si>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</si>
  <si>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</si>
  <si>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</si>
  <si>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</si>
  <si>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</si>
  <si>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</si>
  <si>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</si>
  <si>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</si>
  <si>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</si>
  <si>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</si>
  <si>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</si>
  <si>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</si>
  <si>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</si>
  <si>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</si>
  <si>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</si>
  <si>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</si>
  <si>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</si>
  <si>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</si>
  <si>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</si>
  <si>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</si>
  <si>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</si>
  <si>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</si>
  <si>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</si>
  <si>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</si>
  <si>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</si>
  <si>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</si>
  <si>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</si>
  <si>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</si>
  <si>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</si>
  <si>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</si>
  <si>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</si>
  <si>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</si>
  <si>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</si>
  <si>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</si>
  <si>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</si>
  <si>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</si>
  <si>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</si>
  <si>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</si>
  <si>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</si>
  <si>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</si>
  <si>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</si>
  <si>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</si>
  <si>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</si>
  <si>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</si>
  <si>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</si>
  <si>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</si>
  <si>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</si>
  <si>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</si>
  <si>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</si>
  <si>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</si>
  <si>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</si>
  <si>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</si>
  <si>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</si>
  <si>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</si>
  <si>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</si>
  <si>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</si>
  <si>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</si>
  <si>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</si>
  <si>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</si>
  <si>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</si>
  <si>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</si>
  <si>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</si>
  <si>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</si>
  <si>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</si>
  <si>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</si>
  <si>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</si>
  <si>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</si>
  <si>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</si>
  <si>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</si>
  <si>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</si>
  <si>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</si>
  <si>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</si>
  <si>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</si>
  <si>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</si>
  <si>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</si>
  <si>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</si>
  <si>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</si>
  <si>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</si>
  <si>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</si>
  <si>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</si>
  <si>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</si>
  <si>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</si>
  <si>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</si>
  <si>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</si>
  <si>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</si>
  <si>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</si>
  <si>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</si>
  <si>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</si>
  <si>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</si>
  <si>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</si>
  <si>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</si>
  <si>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</si>
  <si>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</si>
  <si>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</si>
  <si>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</si>
  <si>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</si>
  <si>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</si>
  <si>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</si>
  <si>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</si>
  <si>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</si>
  <si>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</si>
  <si>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</si>
  <si>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</si>
  <si>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</si>
  <si>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</si>
  <si>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</si>
  <si>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</si>
  <si>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</si>
  <si>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</si>
  <si>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</si>
  <si>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</si>
  <si>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</si>
  <si>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</si>
  <si>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</si>
  <si>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</si>
  <si>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</si>
  <si>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</si>
  <si>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</si>
  <si>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</si>
  <si>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</si>
  <si>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</si>
  <si>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</si>
  <si>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</si>
  <si>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</si>
  <si>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</si>
  <si>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</si>
  <si>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</si>
  <si>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</si>
  <si>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</si>
  <si>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</si>
  <si>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</si>
  <si>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</si>
  <si>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</si>
  <si>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</si>
  <si>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</si>
  <si>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</si>
  <si>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</si>
  <si>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</si>
  <si>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</si>
  <si>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</si>
  <si>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</si>
  <si>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</si>
  <si>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</si>
  <si>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</si>
  <si>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</si>
  <si>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</si>
  <si>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</si>
  <si>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</si>
  <si>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</si>
  <si>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</si>
  <si>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</si>
  <si>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</si>
  <si>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</si>
  <si>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</si>
  <si>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</si>
  <si>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</si>
  <si>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</si>
  <si>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</si>
  <si>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</si>
  <si>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</si>
  <si>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</si>
  <si>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</si>
  <si>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</si>
  <si>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</si>
  <si>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</si>
  <si>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</si>
  <si>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</si>
  <si>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</si>
  <si>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</si>
  <si>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</si>
  <si>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</si>
  <si>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</si>
  <si>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</si>
  <si>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</si>
  <si>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</si>
  <si>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</si>
  <si>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</si>
  <si>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</si>
  <si>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</si>
  <si>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</si>
  <si>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</si>
  <si>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</si>
  <si>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</si>
  <si>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</si>
  <si>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</si>
  <si>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</si>
  <si>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</si>
  <si>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</si>
  <si>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</si>
  <si>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</si>
  <si>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</si>
  <si>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</si>
  <si>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</si>
  <si>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</si>
  <si>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</si>
  <si>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</si>
  <si>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</si>
  <si>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</si>
  <si>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</si>
  <si>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</si>
  <si>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</si>
  <si>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</si>
  <si>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</si>
  <si>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</si>
  <si>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</si>
  <si>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</si>
  <si>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</si>
  <si>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</si>
  <si>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</si>
  <si>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</si>
  <si>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</si>
  <si>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</si>
  <si>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</si>
  <si>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</si>
  <si>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</si>
  <si>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</si>
  <si>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</si>
  <si>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</si>
  <si>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</si>
  <si>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</si>
  <si>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</si>
  <si>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</si>
  <si>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</si>
  <si>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</si>
  <si>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</si>
  <si>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</si>
  <si>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</si>
  <si>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</si>
  <si>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</si>
  <si>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</si>
  <si>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</si>
  <si>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</si>
  <si>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</si>
  <si>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</si>
  <si>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</si>
  <si>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</si>
  <si>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</si>
  <si>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</si>
  <si>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</si>
  <si>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</si>
  <si>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</si>
  <si>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</si>
  <si>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</si>
  <si>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</si>
  <si>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</si>
  <si>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</si>
  <si>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</si>
  <si>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</si>
  <si>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</si>
  <si>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</si>
  <si>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</si>
  <si>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</si>
  <si>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</si>
  <si>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</si>
  <si>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</si>
  <si>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</si>
  <si>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</si>
  <si>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</si>
  <si>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</si>
  <si>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</si>
  <si>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</si>
  <si>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</si>
  <si>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</si>
  <si>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</si>
  <si>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</si>
  <si>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</si>
  <si>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</si>
  <si>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</si>
  <si>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</si>
  <si>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</si>
  <si>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</si>
  <si>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</si>
  <si>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</si>
  <si>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</si>
  <si>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</si>
  <si>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</si>
  <si>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</si>
  <si>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</si>
  <si>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</si>
  <si>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</si>
  <si>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</si>
  <si>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</si>
  <si>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</si>
  <si>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</si>
  <si>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</si>
  <si>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</si>
  <si>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</si>
  <si>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</si>
  <si>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</si>
  <si>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</si>
  <si>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</si>
  <si>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</si>
  <si>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</si>
  <si>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</si>
  <si>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</si>
  <si>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</si>
  <si>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</si>
  <si>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</si>
  <si>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</si>
  <si>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</si>
  <si>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</si>
  <si>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</si>
  <si>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</si>
  <si>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</si>
  <si>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</si>
  <si>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</si>
  <si>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</si>
  <si>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</si>
  <si>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</si>
  <si>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</si>
  <si>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</si>
  <si>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</si>
  <si>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</si>
  <si>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</si>
  <si>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</si>
  <si>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</si>
  <si>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</si>
  <si>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</si>
  <si>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</si>
  <si>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</si>
  <si>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</si>
  <si>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</si>
  <si>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</si>
  <si>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</si>
  <si>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</si>
  <si>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</si>
  <si>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</si>
  <si>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</si>
  <si>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</si>
  <si>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</si>
  <si>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</si>
  <si>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</si>
  <si>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</si>
  <si>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</si>
  <si>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</si>
  <si>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</si>
  <si>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</si>
  <si>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</si>
  <si>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</si>
  <si>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</si>
  <si>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</si>
  <si>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</si>
  <si>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</si>
  <si>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</si>
  <si>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</si>
  <si>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</si>
  <si>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</si>
  <si>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</si>
  <si>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</si>
  <si>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</si>
  <si>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</si>
  <si>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</si>
  <si>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</si>
  <si>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</si>
  <si>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</si>
  <si>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</si>
  <si>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</si>
  <si>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</si>
  <si>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</si>
  <si>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</si>
  <si>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</si>
  <si>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</si>
  <si>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</si>
  <si>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</si>
  <si>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</si>
  <si>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</si>
  <si>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</si>
  <si>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</si>
  <si>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</si>
  <si>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</si>
  <si>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</si>
  <si>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</si>
  <si>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</si>
  <si>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</si>
  <si>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</si>
  <si>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</si>
  <si>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</si>
  <si>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</si>
  <si>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</si>
  <si>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</si>
  <si>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</si>
  <si>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</si>
  <si>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</si>
  <si>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</si>
  <si>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</si>
  <si>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</si>
  <si>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</si>
  <si>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</si>
  <si>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</si>
  <si>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</si>
  <si>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</si>
  <si>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</si>
  <si>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</si>
  <si>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</si>
  <si>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</si>
  <si>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</si>
  <si>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</si>
  <si>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</si>
  <si>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</si>
  <si>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</si>
  <si>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</si>
  <si>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</si>
  <si>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</si>
  <si>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</si>
  <si>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</si>
  <si>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</si>
  <si>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</si>
  <si>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</si>
  <si>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</si>
  <si>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</si>
  <si>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</si>
  <si>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</si>
  <si>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</si>
  <si>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</si>
  <si>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</si>
  <si>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</si>
  <si>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</si>
  <si>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</si>
  <si>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</si>
  <si>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</si>
  <si>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</si>
  <si>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</si>
  <si>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</si>
  <si>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</si>
  <si>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</si>
  <si>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</si>
  <si>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</si>
  <si>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</si>
  <si>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</si>
  <si>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</si>
  <si>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</si>
  <si>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</si>
  <si>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</si>
  <si>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</si>
  <si>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</si>
  <si>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</si>
  <si>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</si>
  <si>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</si>
  <si>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</si>
  <si>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</si>
  <si>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</si>
  <si>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</si>
  <si>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</si>
  <si>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</si>
  <si>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</si>
  <si>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</si>
  <si>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</si>
  <si>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</si>
  <si>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</si>
  <si>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</si>
  <si>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</si>
  <si>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</si>
  <si>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</si>
  <si>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</si>
  <si>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</si>
  <si>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</si>
  <si>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</si>
  <si>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</si>
  <si>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</si>
  <si>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</si>
  <si>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</si>
  <si>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</si>
  <si>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</si>
  <si>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</si>
  <si>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</si>
  <si>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</si>
  <si>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</si>
  <si>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</si>
  <si>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</si>
  <si>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</si>
  <si>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</si>
  <si>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</si>
  <si>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</si>
  <si>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</si>
  <si>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</si>
  <si>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</si>
  <si>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</si>
  <si>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</si>
  <si>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</si>
  <si>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</si>
  <si>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</si>
  <si>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</si>
  <si>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</si>
  <si>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</si>
  <si>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</si>
  <si>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</si>
  <si>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</si>
  <si>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</si>
  <si>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</si>
  <si>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</si>
  <si>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</si>
  <si>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</si>
  <si>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</si>
  <si>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</si>
  <si>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</si>
  <si>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</si>
  <si>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</si>
  <si>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</si>
  <si>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</si>
  <si>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</si>
  <si>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</si>
  <si>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</si>
  <si>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</si>
  <si>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</si>
  <si>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</si>
  <si>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</si>
  <si>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</si>
  <si>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</si>
  <si>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</si>
  <si>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</si>
  <si>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</si>
  <si>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</si>
  <si>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</si>
  <si>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</si>
  <si>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</si>
  <si>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</si>
  <si>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</si>
  <si>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</si>
  <si>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</si>
  <si>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</si>
  <si>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</si>
  <si>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</si>
  <si>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</si>
  <si>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</si>
  <si>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</si>
  <si>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</si>
  <si>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</si>
  <si>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</si>
  <si>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</si>
  <si>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</si>
  <si>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</si>
  <si>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</si>
  <si>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</si>
  <si>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</si>
  <si>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</si>
  <si>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</si>
  <si>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</si>
  <si>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</si>
  <si>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</si>
  <si>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</si>
  <si>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</si>
  <si>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</si>
  <si>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</si>
  <si>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</si>
  <si>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</si>
  <si>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</si>
  <si>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</si>
  <si>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</si>
  <si>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</si>
  <si>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</si>
  <si>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</si>
  <si>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</si>
  <si>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 xml:space="preserve">DISPENSADOR </t>
  </si>
  <si>
    <t>Morales Payano, Wilfredy Leandro</t>
  </si>
  <si>
    <t>GAVETA DE DEPOSITO LLENA</t>
  </si>
  <si>
    <t xml:space="preserve">2 Gavetas Fallando + 1 Vacías </t>
  </si>
  <si>
    <t>Acevedo Dominguez, Victor Leonardo</t>
  </si>
  <si>
    <t>Abastecido</t>
  </si>
  <si>
    <t>GAVETA DE DEPÓSITOS LLENA</t>
  </si>
  <si>
    <t>FALLA NO COFIRMADA</t>
  </si>
  <si>
    <t>INHBIDO</t>
  </si>
  <si>
    <t>23 Marzo de 2021</t>
  </si>
  <si>
    <t>TECLADO</t>
  </si>
  <si>
    <t>ERROR DE PRINTER</t>
  </si>
  <si>
    <t>Fernandez Pichardo, Jorge Rafael</t>
  </si>
  <si>
    <t>REINICIO FALLIDO</t>
  </si>
  <si>
    <t>Closed</t>
  </si>
  <si>
    <t>ReservaC Norte</t>
  </si>
  <si>
    <t xml:space="preserve">Brioso Luciano, Cristino </t>
  </si>
  <si>
    <t>Peguero Solano, Victor Manuel</t>
  </si>
  <si>
    <t>Reyes Martinez, Samuel Elymax</t>
  </si>
  <si>
    <t>ENVIO DE CARGA</t>
  </si>
  <si>
    <t>CARGA EXITOSA</t>
  </si>
  <si>
    <t>3 Gavetas Vacías + 1 Fallando</t>
  </si>
  <si>
    <t>GAVETA DE DEPOSITOS LLENA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</si>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</sst>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5"/>
      <tableStyleElement type="headerRow" dxfId="614"/>
      <tableStyleElement type="totalRow" dxfId="613"/>
      <tableStyleElement type="firstColumn" dxfId="612"/>
      <tableStyleElement type="lastColumn" dxfId="611"/>
      <tableStyleElement type="firstRowStripe" dxfId="610"/>
      <tableStyleElement type="firstColumnStripe" dxfId="6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9"/>
  <sheetViews>
    <sheetView tabSelected="1" zoomScale="80" zoomScaleNormal="80" workbookViewId="0">
      <pane ySplit="4" topLeftCell="A5" activePane="bottomLeft" state="frozen"/>
      <selection pane="bottomLeft" activeCell="D4" sqref="D4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91" customWidth="1"/>
    <col min="14" max="14" width="18" style="91" customWidth="1"/>
    <col min="15" max="15" width="42.42578125" style="91" customWidth="1"/>
    <col min="16" max="16" width="22.28515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8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8" ht="18.75" thickBot="1" x14ac:dyDescent="0.3">
      <c r="A3" s="134" t="s">
        <v>2520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2473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DISTRITO NACIONAL</v>
      </c>
      <c r="B6" s="110">
        <v>335827356</v>
      </c>
      <c r="C6" s="122">
        <v>44274.439930555556</v>
      </c>
      <c r="D6" s="115" t="s">
        <v>2189</v>
      </c>
      <c r="E6" s="109">
        <v>640</v>
      </c>
      <c r="F6" s="115" t="str">
        <f>VLOOKUP(E6,VIP!$A$2:$O12049,2,0)</f>
        <v>DRBR640</v>
      </c>
      <c r="G6" s="115" t="str">
        <f>VLOOKUP(E6,'LISTADO ATM'!$A$2:$B$900,2,0)</f>
        <v xml:space="preserve">ATM Ministerio Obras Públicas </v>
      </c>
      <c r="H6" s="115" t="str">
        <f>VLOOKUP(E6,VIP!$A$2:$O16970,7,FALSE)</f>
        <v>Si</v>
      </c>
      <c r="I6" s="115" t="str">
        <f>VLOOKUP(E6,VIP!$A$2:$O8935,8,FALSE)</f>
        <v>Si</v>
      </c>
      <c r="J6" s="115" t="str">
        <f>VLOOKUP(E6,VIP!$A$2:$O8885,8,FALSE)</f>
        <v>Si</v>
      </c>
      <c r="K6" s="115" t="str">
        <f>VLOOKUP(E6,VIP!$A$2:$O12459,6,0)</f>
        <v>NO</v>
      </c>
      <c r="L6" s="116" t="s">
        <v>2228</v>
      </c>
      <c r="M6" s="126" t="s">
        <v>2502</v>
      </c>
      <c r="N6" s="114" t="s">
        <v>2495</v>
      </c>
      <c r="O6" s="115" t="s">
        <v>2475</v>
      </c>
      <c r="P6" s="113"/>
      <c r="Q6" s="125">
        <v>44273.610219907408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335827361</v>
      </c>
      <c r="C7" s="122">
        <v>44274.441446759258</v>
      </c>
      <c r="D7" s="115" t="s">
        <v>2189</v>
      </c>
      <c r="E7" s="109">
        <v>573</v>
      </c>
      <c r="F7" s="115" t="str">
        <f>VLOOKUP(E7,VIP!$A$2:$O12048,2,0)</f>
        <v>DRBR038</v>
      </c>
      <c r="G7" s="115" t="str">
        <f>VLOOKUP(E7,'LISTADO ATM'!$A$2:$B$900,2,0)</f>
        <v xml:space="preserve">ATM IDSS </v>
      </c>
      <c r="H7" s="115" t="str">
        <f>VLOOKUP(E7,VIP!$A$2:$O16969,7,FALSE)</f>
        <v>Si</v>
      </c>
      <c r="I7" s="115" t="str">
        <f>VLOOKUP(E7,VIP!$A$2:$O8934,8,FALSE)</f>
        <v>Si</v>
      </c>
      <c r="J7" s="115" t="str">
        <f>VLOOKUP(E7,VIP!$A$2:$O8884,8,FALSE)</f>
        <v>Si</v>
      </c>
      <c r="K7" s="115" t="str">
        <f>VLOOKUP(E7,VIP!$A$2:$O12458,6,0)</f>
        <v>NO</v>
      </c>
      <c r="L7" s="116" t="s">
        <v>2228</v>
      </c>
      <c r="M7" s="126" t="s">
        <v>2502</v>
      </c>
      <c r="N7" s="114" t="s">
        <v>2495</v>
      </c>
      <c r="O7" s="115" t="s">
        <v>2475</v>
      </c>
      <c r="P7" s="113"/>
      <c r="Q7" s="131">
        <v>44278.727777777778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335827808</v>
      </c>
      <c r="C8" s="122">
        <v>44274.616666666669</v>
      </c>
      <c r="D8" s="115" t="s">
        <v>2469</v>
      </c>
      <c r="E8" s="109">
        <v>686</v>
      </c>
      <c r="F8" s="115" t="str">
        <f>VLOOKUP(E8,VIP!$A$2:$O12018,2,0)</f>
        <v>DRBR686</v>
      </c>
      <c r="G8" s="115" t="str">
        <f>VLOOKUP(E8,'LISTADO ATM'!$A$2:$B$900,2,0)</f>
        <v>ATM Autoservicio Oficina Máximo Gómez</v>
      </c>
      <c r="H8" s="115" t="str">
        <f>VLOOKUP(E8,VIP!$A$2:$O16939,7,FALSE)</f>
        <v>Si</v>
      </c>
      <c r="I8" s="115" t="str">
        <f>VLOOKUP(E8,VIP!$A$2:$O8904,8,FALSE)</f>
        <v>Si</v>
      </c>
      <c r="J8" s="115" t="str">
        <f>VLOOKUP(E8,VIP!$A$2:$O8854,8,FALSE)</f>
        <v>Si</v>
      </c>
      <c r="K8" s="115" t="str">
        <f>VLOOKUP(E8,VIP!$A$2:$O12428,6,0)</f>
        <v>NO</v>
      </c>
      <c r="L8" s="116" t="s">
        <v>2228</v>
      </c>
      <c r="M8" s="126" t="s">
        <v>2502</v>
      </c>
      <c r="N8" s="114" t="s">
        <v>2473</v>
      </c>
      <c r="O8" s="115" t="s">
        <v>2475</v>
      </c>
      <c r="P8" s="113"/>
      <c r="Q8" s="125">
        <v>44273.443553240744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335828252</v>
      </c>
      <c r="C9" s="122">
        <v>44275.448460648149</v>
      </c>
      <c r="D9" s="115" t="s">
        <v>2469</v>
      </c>
      <c r="E9" s="109">
        <v>600</v>
      </c>
      <c r="F9" s="115" t="str">
        <f>VLOOKUP(E9,VIP!$A$2:$O12012,2,0)</f>
        <v>DRBR600</v>
      </c>
      <c r="G9" s="115" t="str">
        <f>VLOOKUP(E9,'LISTADO ATM'!$A$2:$B$900,2,0)</f>
        <v>ATM S/M Bravo Hipica</v>
      </c>
      <c r="H9" s="115" t="str">
        <f>VLOOKUP(E9,VIP!$A$2:$O16933,7,FALSE)</f>
        <v>N/A</v>
      </c>
      <c r="I9" s="115" t="str">
        <f>VLOOKUP(E9,VIP!$A$2:$O8898,8,FALSE)</f>
        <v>N/A</v>
      </c>
      <c r="J9" s="115" t="str">
        <f>VLOOKUP(E9,VIP!$A$2:$O8848,8,FALSE)</f>
        <v>N/A</v>
      </c>
      <c r="K9" s="115" t="str">
        <f>VLOOKUP(E9,VIP!$A$2:$O12422,6,0)</f>
        <v>N/A</v>
      </c>
      <c r="L9" s="116" t="s">
        <v>2459</v>
      </c>
      <c r="M9" s="126" t="s">
        <v>2502</v>
      </c>
      <c r="N9" s="114" t="s">
        <v>2473</v>
      </c>
      <c r="O9" s="115" t="s">
        <v>2474</v>
      </c>
      <c r="P9" s="113"/>
      <c r="Q9" s="131">
        <v>44278.75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335828402</v>
      </c>
      <c r="C10" s="122">
        <v>44275.659432870372</v>
      </c>
      <c r="D10" s="115" t="s">
        <v>2469</v>
      </c>
      <c r="E10" s="109">
        <v>970</v>
      </c>
      <c r="F10" s="115" t="str">
        <f>VLOOKUP(E10,VIP!$A$2:$O12028,2,0)</f>
        <v>DRBR970</v>
      </c>
      <c r="G10" s="115" t="str">
        <f>VLOOKUP(E10,'LISTADO ATM'!$A$2:$B$900,2,0)</f>
        <v xml:space="preserve">ATM S/M Olé Haina </v>
      </c>
      <c r="H10" s="115" t="str">
        <f>VLOOKUP(E10,VIP!$A$2:$O16949,7,FALSE)</f>
        <v>Si</v>
      </c>
      <c r="I10" s="115" t="str">
        <f>VLOOKUP(E10,VIP!$A$2:$O8914,8,FALSE)</f>
        <v>Si</v>
      </c>
      <c r="J10" s="115" t="str">
        <f>VLOOKUP(E10,VIP!$A$2:$O8864,8,FALSE)</f>
        <v>Si</v>
      </c>
      <c r="K10" s="115" t="str">
        <f>VLOOKUP(E10,VIP!$A$2:$O12438,6,0)</f>
        <v>NO</v>
      </c>
      <c r="L10" s="116" t="s">
        <v>2459</v>
      </c>
      <c r="M10" s="126" t="s">
        <v>2502</v>
      </c>
      <c r="N10" s="114" t="s">
        <v>2473</v>
      </c>
      <c r="O10" s="115" t="s">
        <v>2474</v>
      </c>
      <c r="P10" s="113"/>
      <c r="Q10" s="125">
        <v>44273.610219907408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335828446</v>
      </c>
      <c r="C11" s="122">
        <v>44276.376423611109</v>
      </c>
      <c r="D11" s="115" t="s">
        <v>2189</v>
      </c>
      <c r="E11" s="109">
        <v>239</v>
      </c>
      <c r="F11" s="115" t="str">
        <f>VLOOKUP(E11,VIP!$A$2:$O12038,2,0)</f>
        <v>DRBR239</v>
      </c>
      <c r="G11" s="115" t="str">
        <f>VLOOKUP(E11,'LISTADO ATM'!$A$2:$B$900,2,0)</f>
        <v xml:space="preserve">ATM Autobanco Charles de Gaulle </v>
      </c>
      <c r="H11" s="115" t="str">
        <f>VLOOKUP(E11,VIP!$A$2:$O16959,7,FALSE)</f>
        <v>Si</v>
      </c>
      <c r="I11" s="115" t="str">
        <f>VLOOKUP(E11,VIP!$A$2:$O8924,8,FALSE)</f>
        <v>Si</v>
      </c>
      <c r="J11" s="115" t="str">
        <f>VLOOKUP(E11,VIP!$A$2:$O8874,8,FALSE)</f>
        <v>Si</v>
      </c>
      <c r="K11" s="115" t="str">
        <f>VLOOKUP(E11,VIP!$A$2:$O12448,6,0)</f>
        <v>SI</v>
      </c>
      <c r="L11" s="116" t="s">
        <v>2511</v>
      </c>
      <c r="M11" s="126" t="s">
        <v>2502</v>
      </c>
      <c r="N11" s="114" t="s">
        <v>2473</v>
      </c>
      <c r="O11" s="115" t="s">
        <v>2475</v>
      </c>
      <c r="P11" s="113"/>
      <c r="Q11" s="125">
        <v>44273.610219907408</v>
      </c>
    </row>
    <row r="12" spans="1:18" s="95" customFormat="1" ht="18" x14ac:dyDescent="0.25">
      <c r="A12" s="115" t="str">
        <f>VLOOKUP(E12,'LISTADO ATM'!$A$2:$C$901,3,0)</f>
        <v>NORTE</v>
      </c>
      <c r="B12" s="110">
        <v>335828454</v>
      </c>
      <c r="C12" s="122">
        <v>44276.45045138889</v>
      </c>
      <c r="D12" s="115" t="s">
        <v>2190</v>
      </c>
      <c r="E12" s="109">
        <v>285</v>
      </c>
      <c r="F12" s="115" t="str">
        <f>VLOOKUP(E12,VIP!$A$2:$O12034,2,0)</f>
        <v>DRBR285</v>
      </c>
      <c r="G12" s="115" t="str">
        <f>VLOOKUP(E12,'LISTADO ATM'!$A$2:$B$900,2,0)</f>
        <v xml:space="preserve">ATM Oficina Camino Real (Puerto Plata) </v>
      </c>
      <c r="H12" s="115" t="str">
        <f>VLOOKUP(E12,VIP!$A$2:$O16955,7,FALSE)</f>
        <v>Si</v>
      </c>
      <c r="I12" s="115" t="str">
        <f>VLOOKUP(E12,VIP!$A$2:$O8920,8,FALSE)</f>
        <v>Si</v>
      </c>
      <c r="J12" s="115" t="str">
        <f>VLOOKUP(E12,VIP!$A$2:$O8870,8,FALSE)</f>
        <v>Si</v>
      </c>
      <c r="K12" s="115" t="str">
        <f>VLOOKUP(E12,VIP!$A$2:$O12444,6,0)</f>
        <v>NO</v>
      </c>
      <c r="L12" s="116" t="s">
        <v>2254</v>
      </c>
      <c r="M12" s="114" t="s">
        <v>2466</v>
      </c>
      <c r="N12" s="114" t="s">
        <v>2473</v>
      </c>
      <c r="O12" s="115" t="s">
        <v>2500</v>
      </c>
      <c r="P12" s="113"/>
      <c r="Q12" s="117" t="s">
        <v>2254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335828471</v>
      </c>
      <c r="C13" s="122">
        <v>44276.517476851855</v>
      </c>
      <c r="D13" s="115" t="s">
        <v>2469</v>
      </c>
      <c r="E13" s="109">
        <v>29</v>
      </c>
      <c r="F13" s="115" t="str">
        <f>VLOOKUP(E13,VIP!$A$2:$O12039,2,0)</f>
        <v>DRBR029</v>
      </c>
      <c r="G13" s="115" t="str">
        <f>VLOOKUP(E13,'LISTADO ATM'!$A$2:$B$900,2,0)</f>
        <v xml:space="preserve">ATM AFP </v>
      </c>
      <c r="H13" s="115" t="str">
        <f>VLOOKUP(E13,VIP!$A$2:$O16960,7,FALSE)</f>
        <v>Si</v>
      </c>
      <c r="I13" s="115" t="str">
        <f>VLOOKUP(E13,VIP!$A$2:$O8925,8,FALSE)</f>
        <v>Si</v>
      </c>
      <c r="J13" s="115" t="str">
        <f>VLOOKUP(E13,VIP!$A$2:$O8875,8,FALSE)</f>
        <v>Si</v>
      </c>
      <c r="K13" s="115" t="str">
        <f>VLOOKUP(E13,VIP!$A$2:$O12449,6,0)</f>
        <v>NO</v>
      </c>
      <c r="L13" s="116" t="s">
        <v>2428</v>
      </c>
      <c r="M13" s="126" t="s">
        <v>2502</v>
      </c>
      <c r="N13" s="114" t="s">
        <v>2473</v>
      </c>
      <c r="O13" s="115" t="s">
        <v>2474</v>
      </c>
      <c r="P13" s="113"/>
      <c r="Q13" s="131">
        <v>44278.743055555555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335828512</v>
      </c>
      <c r="C14" s="122">
        <v>44276.899131944447</v>
      </c>
      <c r="D14" s="115" t="s">
        <v>2469</v>
      </c>
      <c r="E14" s="109">
        <v>87</v>
      </c>
      <c r="F14" s="115" t="str">
        <f>VLOOKUP(E14,VIP!$A$2:$O12046,2,0)</f>
        <v>DRBR087</v>
      </c>
      <c r="G14" s="115" t="str">
        <f>VLOOKUP(E14,'LISTADO ATM'!$A$2:$B$900,2,0)</f>
        <v xml:space="preserve">ATM Autoservicio Sarasota </v>
      </c>
      <c r="H14" s="115" t="str">
        <f>VLOOKUP(E14,VIP!$A$2:$O16967,7,FALSE)</f>
        <v>Si</v>
      </c>
      <c r="I14" s="115" t="str">
        <f>VLOOKUP(E14,VIP!$A$2:$O8932,8,FALSE)</f>
        <v>Si</v>
      </c>
      <c r="J14" s="115" t="str">
        <f>VLOOKUP(E14,VIP!$A$2:$O8882,8,FALSE)</f>
        <v>Si</v>
      </c>
      <c r="K14" s="115" t="str">
        <f>VLOOKUP(E14,VIP!$A$2:$O12456,6,0)</f>
        <v>NO</v>
      </c>
      <c r="L14" s="116" t="s">
        <v>2501</v>
      </c>
      <c r="M14" s="126" t="s">
        <v>2502</v>
      </c>
      <c r="N14" s="114" t="s">
        <v>2473</v>
      </c>
      <c r="O14" s="115" t="s">
        <v>2474</v>
      </c>
      <c r="P14" s="113"/>
      <c r="Q14" s="125">
        <v>44273.443553240744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335828514</v>
      </c>
      <c r="C15" s="122">
        <v>44276.905636574076</v>
      </c>
      <c r="D15" s="115" t="s">
        <v>2469</v>
      </c>
      <c r="E15" s="109">
        <v>113</v>
      </c>
      <c r="F15" s="115" t="str">
        <f>VLOOKUP(E15,VIP!$A$2:$O12044,2,0)</f>
        <v>DRBR113</v>
      </c>
      <c r="G15" s="115" t="str">
        <f>VLOOKUP(E15,'LISTADO ATM'!$A$2:$B$900,2,0)</f>
        <v xml:space="preserve">ATM Autoservicio Atalaya del Mar </v>
      </c>
      <c r="H15" s="115" t="str">
        <f>VLOOKUP(E15,VIP!$A$2:$O16965,7,FALSE)</f>
        <v>Si</v>
      </c>
      <c r="I15" s="115" t="str">
        <f>VLOOKUP(E15,VIP!$A$2:$O8930,8,FALSE)</f>
        <v>No</v>
      </c>
      <c r="J15" s="115" t="str">
        <f>VLOOKUP(E15,VIP!$A$2:$O8880,8,FALSE)</f>
        <v>No</v>
      </c>
      <c r="K15" s="115" t="str">
        <f>VLOOKUP(E15,VIP!$A$2:$O12454,6,0)</f>
        <v>NO</v>
      </c>
      <c r="L15" s="116" t="s">
        <v>2501</v>
      </c>
      <c r="M15" s="126" t="s">
        <v>2502</v>
      </c>
      <c r="N15" s="114" t="s">
        <v>2473</v>
      </c>
      <c r="O15" s="115" t="s">
        <v>2474</v>
      </c>
      <c r="P15" s="113"/>
      <c r="Q15" s="125">
        <v>44273.610219907408</v>
      </c>
    </row>
    <row r="16" spans="1:18" s="95" customFormat="1" ht="18" x14ac:dyDescent="0.25">
      <c r="A16" s="115" t="str">
        <f>VLOOKUP(E16,'LISTADO ATM'!$A$2:$C$901,3,0)</f>
        <v>DISTRITO NACIONAL</v>
      </c>
      <c r="B16" s="110">
        <v>335828521</v>
      </c>
      <c r="C16" s="122">
        <v>44277.014166666668</v>
      </c>
      <c r="D16" s="115" t="s">
        <v>2496</v>
      </c>
      <c r="E16" s="109">
        <v>946</v>
      </c>
      <c r="F16" s="115" t="str">
        <f>VLOOKUP(E16,VIP!$A$2:$O12049,2,0)</f>
        <v>DRBR24R</v>
      </c>
      <c r="G16" s="115" t="str">
        <f>VLOOKUP(E16,'LISTADO ATM'!$A$2:$B$900,2,0)</f>
        <v xml:space="preserve">ATM Oficina Núñez de Cáceres I </v>
      </c>
      <c r="H16" s="115" t="str">
        <f>VLOOKUP(E16,VIP!$A$2:$O16970,7,FALSE)</f>
        <v>Si</v>
      </c>
      <c r="I16" s="115" t="str">
        <f>VLOOKUP(E16,VIP!$A$2:$O8935,8,FALSE)</f>
        <v>Si</v>
      </c>
      <c r="J16" s="115" t="str">
        <f>VLOOKUP(E16,VIP!$A$2:$O8885,8,FALSE)</f>
        <v>Si</v>
      </c>
      <c r="K16" s="115" t="str">
        <f>VLOOKUP(E16,VIP!$A$2:$O12459,6,0)</f>
        <v>NO</v>
      </c>
      <c r="L16" s="116" t="s">
        <v>2517</v>
      </c>
      <c r="M16" s="114" t="s">
        <v>2466</v>
      </c>
      <c r="N16" s="114" t="s">
        <v>2473</v>
      </c>
      <c r="O16" s="115" t="s">
        <v>2497</v>
      </c>
      <c r="P16" s="113"/>
      <c r="Q16" s="117" t="s">
        <v>2513</v>
      </c>
    </row>
    <row r="17" spans="1:17" s="95" customFormat="1" ht="18" x14ac:dyDescent="0.25">
      <c r="A17" s="115" t="str">
        <f>VLOOKUP(E17,'LISTADO ATM'!$A$2:$C$901,3,0)</f>
        <v>SUR</v>
      </c>
      <c r="B17" s="110">
        <v>335828526</v>
      </c>
      <c r="C17" s="122">
        <v>44277.110937500001</v>
      </c>
      <c r="D17" s="115" t="s">
        <v>2469</v>
      </c>
      <c r="E17" s="109">
        <v>249</v>
      </c>
      <c r="F17" s="115" t="str">
        <f>VLOOKUP(E17,VIP!$A$2:$O12046,2,0)</f>
        <v>DRBR249</v>
      </c>
      <c r="G17" s="115" t="str">
        <f>VLOOKUP(E17,'LISTADO ATM'!$A$2:$B$900,2,0)</f>
        <v xml:space="preserve">ATM Banco Agrícola Neiba </v>
      </c>
      <c r="H17" s="115" t="str">
        <f>VLOOKUP(E17,VIP!$A$2:$O16967,7,FALSE)</f>
        <v>Si</v>
      </c>
      <c r="I17" s="115" t="str">
        <f>VLOOKUP(E17,VIP!$A$2:$O8932,8,FALSE)</f>
        <v>Si</v>
      </c>
      <c r="J17" s="115" t="str">
        <f>VLOOKUP(E17,VIP!$A$2:$O8882,8,FALSE)</f>
        <v>Si</v>
      </c>
      <c r="K17" s="115" t="str">
        <f>VLOOKUP(E17,VIP!$A$2:$O12456,6,0)</f>
        <v>NO</v>
      </c>
      <c r="L17" s="116" t="s">
        <v>2428</v>
      </c>
      <c r="M17" s="126" t="s">
        <v>2502</v>
      </c>
      <c r="N17" s="114" t="s">
        <v>2473</v>
      </c>
      <c r="O17" s="115" t="s">
        <v>2474</v>
      </c>
      <c r="P17" s="113"/>
      <c r="Q17" s="125">
        <v>44273.610219907408</v>
      </c>
    </row>
    <row r="18" spans="1:17" s="95" customFormat="1" ht="18" x14ac:dyDescent="0.25">
      <c r="A18" s="115" t="str">
        <f>VLOOKUP(E18,'LISTADO ATM'!$A$2:$C$901,3,0)</f>
        <v>DISTRITO NACIONAL</v>
      </c>
      <c r="B18" s="110">
        <v>335828541</v>
      </c>
      <c r="C18" s="122">
        <v>44277.306574074071</v>
      </c>
      <c r="D18" s="115" t="s">
        <v>2189</v>
      </c>
      <c r="E18" s="109">
        <v>355</v>
      </c>
      <c r="F18" s="115" t="str">
        <f>VLOOKUP(E18,VIP!$A$2:$O12061,2,0)</f>
        <v>DRBR355</v>
      </c>
      <c r="G18" s="115" t="str">
        <f>VLOOKUP(E18,'LISTADO ATM'!$A$2:$B$900,2,0)</f>
        <v xml:space="preserve">ATM UNP Metro II </v>
      </c>
      <c r="H18" s="115" t="str">
        <f>VLOOKUP(E18,VIP!$A$2:$O16982,7,FALSE)</f>
        <v>Si</v>
      </c>
      <c r="I18" s="115" t="str">
        <f>VLOOKUP(E18,VIP!$A$2:$O8947,8,FALSE)</f>
        <v>Si</v>
      </c>
      <c r="J18" s="115" t="str">
        <f>VLOOKUP(E18,VIP!$A$2:$O8897,8,FALSE)</f>
        <v>Si</v>
      </c>
      <c r="K18" s="115" t="str">
        <f>VLOOKUP(E18,VIP!$A$2:$O12471,6,0)</f>
        <v>SI</v>
      </c>
      <c r="L18" s="116" t="s">
        <v>2228</v>
      </c>
      <c r="M18" s="126" t="s">
        <v>2502</v>
      </c>
      <c r="N18" s="114" t="s">
        <v>2473</v>
      </c>
      <c r="O18" s="115" t="s">
        <v>2475</v>
      </c>
      <c r="P18" s="113"/>
      <c r="Q18" s="125">
        <v>44273.610219907408</v>
      </c>
    </row>
    <row r="19" spans="1:17" s="95" customFormat="1" ht="18" x14ac:dyDescent="0.25">
      <c r="A19" s="115" t="str">
        <f>VLOOKUP(E19,'LISTADO ATM'!$A$2:$C$901,3,0)</f>
        <v>DISTRITO NACIONAL</v>
      </c>
      <c r="B19" s="110">
        <v>335828550</v>
      </c>
      <c r="C19" s="122">
        <v>44277.312060185184</v>
      </c>
      <c r="D19" s="115" t="s">
        <v>2189</v>
      </c>
      <c r="E19" s="109">
        <v>485</v>
      </c>
      <c r="F19" s="115" t="str">
        <f>VLOOKUP(E19,VIP!$A$2:$O12058,2,0)</f>
        <v>DRBR485</v>
      </c>
      <c r="G19" s="115" t="str">
        <f>VLOOKUP(E19,'LISTADO ATM'!$A$2:$B$900,2,0)</f>
        <v xml:space="preserve">ATM CEDIMAT </v>
      </c>
      <c r="H19" s="115" t="str">
        <f>VLOOKUP(E19,VIP!$A$2:$O16979,7,FALSE)</f>
        <v>Si</v>
      </c>
      <c r="I19" s="115" t="str">
        <f>VLOOKUP(E19,VIP!$A$2:$O8944,8,FALSE)</f>
        <v>Si</v>
      </c>
      <c r="J19" s="115" t="str">
        <f>VLOOKUP(E19,VIP!$A$2:$O8894,8,FALSE)</f>
        <v>Si</v>
      </c>
      <c r="K19" s="115" t="str">
        <f>VLOOKUP(E19,VIP!$A$2:$O12468,6,0)</f>
        <v>NO</v>
      </c>
      <c r="L19" s="116" t="s">
        <v>2228</v>
      </c>
      <c r="M19" s="126" t="s">
        <v>2502</v>
      </c>
      <c r="N19" s="114" t="s">
        <v>2473</v>
      </c>
      <c r="O19" s="115" t="s">
        <v>2475</v>
      </c>
      <c r="P19" s="113"/>
      <c r="Q19" s="125">
        <v>44273.610219907408</v>
      </c>
    </row>
    <row r="20" spans="1:17" s="95" customFormat="1" ht="18" x14ac:dyDescent="0.25">
      <c r="A20" s="115" t="str">
        <f>VLOOKUP(E20,'LISTADO ATM'!$A$2:$C$901,3,0)</f>
        <v>DISTRITO NACIONAL</v>
      </c>
      <c r="B20" s="110">
        <v>335828553</v>
      </c>
      <c r="C20" s="122">
        <v>44277.313275462962</v>
      </c>
      <c r="D20" s="115" t="s">
        <v>2189</v>
      </c>
      <c r="E20" s="109">
        <v>232</v>
      </c>
      <c r="F20" s="115" t="str">
        <f>VLOOKUP(E20,VIP!$A$2:$O12055,2,0)</f>
        <v>DRBR232</v>
      </c>
      <c r="G20" s="115" t="str">
        <f>VLOOKUP(E20,'LISTADO ATM'!$A$2:$B$900,2,0)</f>
        <v xml:space="preserve">ATM S/M Nacional Charles de Gaulle </v>
      </c>
      <c r="H20" s="115" t="str">
        <f>VLOOKUP(E20,VIP!$A$2:$O16976,7,FALSE)</f>
        <v>Si</v>
      </c>
      <c r="I20" s="115" t="str">
        <f>VLOOKUP(E20,VIP!$A$2:$O8941,8,FALSE)</f>
        <v>Si</v>
      </c>
      <c r="J20" s="115" t="str">
        <f>VLOOKUP(E20,VIP!$A$2:$O8891,8,FALSE)</f>
        <v>Si</v>
      </c>
      <c r="K20" s="115" t="str">
        <f>VLOOKUP(E20,VIP!$A$2:$O12465,6,0)</f>
        <v>SI</v>
      </c>
      <c r="L20" s="116" t="s">
        <v>2228</v>
      </c>
      <c r="M20" s="126" t="s">
        <v>2502</v>
      </c>
      <c r="N20" s="114" t="s">
        <v>2473</v>
      </c>
      <c r="O20" s="115" t="s">
        <v>2475</v>
      </c>
      <c r="P20" s="113"/>
      <c r="Q20" s="125">
        <v>44273.610219907408</v>
      </c>
    </row>
    <row r="21" spans="1:17" s="95" customFormat="1" ht="18" x14ac:dyDescent="0.25">
      <c r="A21" s="115" t="str">
        <f>VLOOKUP(E21,'LISTADO ATM'!$A$2:$C$901,3,0)</f>
        <v>NORTE</v>
      </c>
      <c r="B21" s="110">
        <v>335828602</v>
      </c>
      <c r="C21" s="122">
        <v>44277.334201388891</v>
      </c>
      <c r="D21" s="115" t="s">
        <v>2496</v>
      </c>
      <c r="E21" s="109">
        <v>752</v>
      </c>
      <c r="F21" s="115" t="str">
        <f>VLOOKUP(E21,VIP!$A$2:$O12116,2,0)</f>
        <v>DRBR280</v>
      </c>
      <c r="G21" s="115" t="str">
        <f>VLOOKUP(E21,'LISTADO ATM'!$A$2:$B$900,2,0)</f>
        <v xml:space="preserve">ATM UNP Las Carolinas (La Vega) </v>
      </c>
      <c r="H21" s="115" t="str">
        <f>VLOOKUP(E21,VIP!$A$2:$O17037,7,FALSE)</f>
        <v>Si</v>
      </c>
      <c r="I21" s="115" t="str">
        <f>VLOOKUP(E21,VIP!$A$2:$O9002,8,FALSE)</f>
        <v>Si</v>
      </c>
      <c r="J21" s="115" t="str">
        <f>VLOOKUP(E21,VIP!$A$2:$O8952,8,FALSE)</f>
        <v>Si</v>
      </c>
      <c r="K21" s="115" t="str">
        <f>VLOOKUP(E21,VIP!$A$2:$O12526,6,0)</f>
        <v>SI</v>
      </c>
      <c r="L21" s="116" t="s">
        <v>2459</v>
      </c>
      <c r="M21" s="126" t="s">
        <v>2502</v>
      </c>
      <c r="N21" s="130" t="s">
        <v>2525</v>
      </c>
      <c r="O21" s="115" t="s">
        <v>2497</v>
      </c>
      <c r="P21" s="113"/>
      <c r="Q21" s="125">
        <v>44273.610219907408</v>
      </c>
    </row>
    <row r="22" spans="1:17" s="95" customFormat="1" ht="18" x14ac:dyDescent="0.25">
      <c r="A22" s="115" t="str">
        <f>VLOOKUP(E22,'LISTADO ATM'!$A$2:$C$901,3,0)</f>
        <v>DISTRITO NACIONAL</v>
      </c>
      <c r="B22" s="110">
        <v>335828618</v>
      </c>
      <c r="C22" s="122">
        <v>44277.339814814812</v>
      </c>
      <c r="D22" s="115" t="s">
        <v>2469</v>
      </c>
      <c r="E22" s="109">
        <v>596</v>
      </c>
      <c r="F22" s="115" t="str">
        <f>VLOOKUP(E22,VIP!$A$2:$O12045,2,0)</f>
        <v>DRBR274</v>
      </c>
      <c r="G22" s="115" t="str">
        <f>VLOOKUP(E22,'LISTADO ATM'!$A$2:$B$900,2,0)</f>
        <v xml:space="preserve">ATM Autobanco Malecón Center </v>
      </c>
      <c r="H22" s="115" t="str">
        <f>VLOOKUP(E22,VIP!$A$2:$O16966,7,FALSE)</f>
        <v>Si</v>
      </c>
      <c r="I22" s="115" t="str">
        <f>VLOOKUP(E22,VIP!$A$2:$O8931,8,FALSE)</f>
        <v>Si</v>
      </c>
      <c r="J22" s="115" t="str">
        <f>VLOOKUP(E22,VIP!$A$2:$O8881,8,FALSE)</f>
        <v>Si</v>
      </c>
      <c r="K22" s="115" t="str">
        <f>VLOOKUP(E22,VIP!$A$2:$O12455,6,0)</f>
        <v>NO</v>
      </c>
      <c r="L22" s="116" t="s">
        <v>2428</v>
      </c>
      <c r="M22" s="114" t="s">
        <v>2466</v>
      </c>
      <c r="N22" s="114" t="s">
        <v>2473</v>
      </c>
      <c r="O22" s="115" t="s">
        <v>2474</v>
      </c>
      <c r="P22" s="113"/>
      <c r="Q22" s="117" t="s">
        <v>2428</v>
      </c>
    </row>
    <row r="23" spans="1:17" s="95" customFormat="1" ht="18" x14ac:dyDescent="0.25">
      <c r="A23" s="115" t="str">
        <f>VLOOKUP(E23,'LISTADO ATM'!$A$2:$C$901,3,0)</f>
        <v>DISTRITO NACIONAL</v>
      </c>
      <c r="B23" s="110">
        <v>335828641</v>
      </c>
      <c r="C23" s="122">
        <v>44277.34202546296</v>
      </c>
      <c r="D23" s="115" t="s">
        <v>2189</v>
      </c>
      <c r="E23" s="109">
        <v>490</v>
      </c>
      <c r="F23" s="115" t="str">
        <f>VLOOKUP(E23,VIP!$A$2:$O12044,2,0)</f>
        <v>DRBR490</v>
      </c>
      <c r="G23" s="115" t="str">
        <f>VLOOKUP(E23,'LISTADO ATM'!$A$2:$B$900,2,0)</f>
        <v xml:space="preserve">ATM Hospital Ney Arias Lora </v>
      </c>
      <c r="H23" s="115" t="str">
        <f>VLOOKUP(E23,VIP!$A$2:$O16965,7,FALSE)</f>
        <v>Si</v>
      </c>
      <c r="I23" s="115" t="str">
        <f>VLOOKUP(E23,VIP!$A$2:$O8930,8,FALSE)</f>
        <v>Si</v>
      </c>
      <c r="J23" s="115" t="str">
        <f>VLOOKUP(E23,VIP!$A$2:$O8880,8,FALSE)</f>
        <v>Si</v>
      </c>
      <c r="K23" s="115" t="str">
        <f>VLOOKUP(E23,VIP!$A$2:$O12454,6,0)</f>
        <v>NO</v>
      </c>
      <c r="L23" s="116" t="s">
        <v>2228</v>
      </c>
      <c r="M23" s="126" t="s">
        <v>2502</v>
      </c>
      <c r="N23" s="114" t="s">
        <v>2473</v>
      </c>
      <c r="O23" s="115" t="s">
        <v>2475</v>
      </c>
      <c r="P23" s="113"/>
      <c r="Q23" s="125">
        <v>44273.610219907408</v>
      </c>
    </row>
    <row r="24" spans="1:17" s="95" customFormat="1" ht="18" x14ac:dyDescent="0.25">
      <c r="A24" s="115" t="str">
        <f>VLOOKUP(E24,'LISTADO ATM'!$A$2:$C$901,3,0)</f>
        <v>ESTE</v>
      </c>
      <c r="B24" s="110">
        <v>335828821</v>
      </c>
      <c r="C24" s="122">
        <v>44277.372488425928</v>
      </c>
      <c r="D24" s="115" t="s">
        <v>2189</v>
      </c>
      <c r="E24" s="109">
        <v>519</v>
      </c>
      <c r="F24" s="115" t="str">
        <f>VLOOKUP(E24,VIP!$A$2:$O12057,2,0)</f>
        <v>DRBR519</v>
      </c>
      <c r="G24" s="115" t="str">
        <f>VLOOKUP(E24,'LISTADO ATM'!$A$2:$B$900,2,0)</f>
        <v xml:space="preserve">ATM Plaza Estrella (Bávaro) </v>
      </c>
      <c r="H24" s="115" t="str">
        <f>VLOOKUP(E24,VIP!$A$2:$O16978,7,FALSE)</f>
        <v>Si</v>
      </c>
      <c r="I24" s="115" t="str">
        <f>VLOOKUP(E24,VIP!$A$2:$O8943,8,FALSE)</f>
        <v>Si</v>
      </c>
      <c r="J24" s="115" t="str">
        <f>VLOOKUP(E24,VIP!$A$2:$O8893,8,FALSE)</f>
        <v>Si</v>
      </c>
      <c r="K24" s="115" t="str">
        <f>VLOOKUP(E24,VIP!$A$2:$O12467,6,0)</f>
        <v>NO</v>
      </c>
      <c r="L24" s="116" t="s">
        <v>2228</v>
      </c>
      <c r="M24" s="126" t="s">
        <v>2502</v>
      </c>
      <c r="N24" s="114" t="s">
        <v>2495</v>
      </c>
      <c r="O24" s="115" t="s">
        <v>2475</v>
      </c>
      <c r="P24" s="113"/>
      <c r="Q24" s="125">
        <v>44273.610219907408</v>
      </c>
    </row>
    <row r="25" spans="1:17" s="95" customFormat="1" ht="18" x14ac:dyDescent="0.25">
      <c r="A25" s="115" t="str">
        <f>VLOOKUP(E25,'LISTADO ATM'!$A$2:$C$901,3,0)</f>
        <v>NORTE</v>
      </c>
      <c r="B25" s="110">
        <v>335829221</v>
      </c>
      <c r="C25" s="122">
        <v>44277.452037037037</v>
      </c>
      <c r="D25" s="115" t="s">
        <v>2190</v>
      </c>
      <c r="E25" s="109">
        <v>275</v>
      </c>
      <c r="F25" s="115" t="str">
        <f>VLOOKUP(E25,VIP!$A$2:$O12052,2,0)</f>
        <v>DRBR275</v>
      </c>
      <c r="G25" s="115" t="str">
        <f>VLOOKUP(E25,'LISTADO ATM'!$A$2:$B$900,2,0)</f>
        <v xml:space="preserve">ATM Autobanco Duarte Stgo. II </v>
      </c>
      <c r="H25" s="115" t="str">
        <f>VLOOKUP(E25,VIP!$A$2:$O16973,7,FALSE)</f>
        <v>Si</v>
      </c>
      <c r="I25" s="115" t="str">
        <f>VLOOKUP(E25,VIP!$A$2:$O8938,8,FALSE)</f>
        <v>Si</v>
      </c>
      <c r="J25" s="115" t="str">
        <f>VLOOKUP(E25,VIP!$A$2:$O8888,8,FALSE)</f>
        <v>Si</v>
      </c>
      <c r="K25" s="115" t="str">
        <f>VLOOKUP(E25,VIP!$A$2:$O12462,6,0)</f>
        <v>NO</v>
      </c>
      <c r="L25" s="116" t="s">
        <v>2228</v>
      </c>
      <c r="M25" s="126" t="s">
        <v>2502</v>
      </c>
      <c r="N25" s="114" t="s">
        <v>2473</v>
      </c>
      <c r="O25" s="115" t="s">
        <v>2515</v>
      </c>
      <c r="P25" s="113"/>
      <c r="Q25" s="125">
        <v>44273.443553240744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335829228</v>
      </c>
      <c r="C26" s="122">
        <v>44277.452997685185</v>
      </c>
      <c r="D26" s="115" t="s">
        <v>2189</v>
      </c>
      <c r="E26" s="109">
        <v>902</v>
      </c>
      <c r="F26" s="115" t="str">
        <f>VLOOKUP(E26,VIP!$A$2:$O12051,2,0)</f>
        <v>DRBR16A</v>
      </c>
      <c r="G26" s="115" t="str">
        <f>VLOOKUP(E26,'LISTADO ATM'!$A$2:$B$900,2,0)</f>
        <v xml:space="preserve">ATM Oficina Plaza Florida </v>
      </c>
      <c r="H26" s="115" t="str">
        <f>VLOOKUP(E26,VIP!$A$2:$O16972,7,FALSE)</f>
        <v>Si</v>
      </c>
      <c r="I26" s="115" t="str">
        <f>VLOOKUP(E26,VIP!$A$2:$O8937,8,FALSE)</f>
        <v>Si</v>
      </c>
      <c r="J26" s="115" t="str">
        <f>VLOOKUP(E26,VIP!$A$2:$O8887,8,FALSE)</f>
        <v>Si</v>
      </c>
      <c r="K26" s="115" t="str">
        <f>VLOOKUP(E26,VIP!$A$2:$O12461,6,0)</f>
        <v>NO</v>
      </c>
      <c r="L26" s="116" t="s">
        <v>2228</v>
      </c>
      <c r="M26" s="126" t="s">
        <v>2502</v>
      </c>
      <c r="N26" s="114" t="s">
        <v>2473</v>
      </c>
      <c r="O26" s="115" t="s">
        <v>2475</v>
      </c>
      <c r="P26" s="113"/>
      <c r="Q26" s="125">
        <v>44273.610219907408</v>
      </c>
    </row>
    <row r="27" spans="1:17" s="95" customFormat="1" ht="18" x14ac:dyDescent="0.25">
      <c r="A27" s="115" t="str">
        <f>VLOOKUP(E27,'LISTADO ATM'!$A$2:$C$901,3,0)</f>
        <v>DISTRITO NACIONAL</v>
      </c>
      <c r="B27" s="110">
        <v>335829273</v>
      </c>
      <c r="C27" s="122">
        <v>44277.464502314811</v>
      </c>
      <c r="D27" s="115" t="s">
        <v>2189</v>
      </c>
      <c r="E27" s="109">
        <v>568</v>
      </c>
      <c r="F27" s="115" t="str">
        <f>VLOOKUP(E27,VIP!$A$2:$O12047,2,0)</f>
        <v>DRBR01F</v>
      </c>
      <c r="G27" s="115" t="str">
        <f>VLOOKUP(E27,'LISTADO ATM'!$A$2:$B$900,2,0)</f>
        <v xml:space="preserve">ATM Ministerio de Educación </v>
      </c>
      <c r="H27" s="115" t="str">
        <f>VLOOKUP(E27,VIP!$A$2:$O16968,7,FALSE)</f>
        <v>Si</v>
      </c>
      <c r="I27" s="115" t="str">
        <f>VLOOKUP(E27,VIP!$A$2:$O8933,8,FALSE)</f>
        <v>Si</v>
      </c>
      <c r="J27" s="115" t="str">
        <f>VLOOKUP(E27,VIP!$A$2:$O8883,8,FALSE)</f>
        <v>Si</v>
      </c>
      <c r="K27" s="115" t="str">
        <f>VLOOKUP(E27,VIP!$A$2:$O12457,6,0)</f>
        <v>NO</v>
      </c>
      <c r="L27" s="116" t="s">
        <v>2254</v>
      </c>
      <c r="M27" s="126" t="s">
        <v>2502</v>
      </c>
      <c r="N27" s="114" t="s">
        <v>2473</v>
      </c>
      <c r="O27" s="115" t="s">
        <v>2475</v>
      </c>
      <c r="P27" s="113"/>
      <c r="Q27" s="131">
        <v>44278.727083333331</v>
      </c>
    </row>
    <row r="28" spans="1:17" s="95" customFormat="1" ht="18" x14ac:dyDescent="0.25">
      <c r="A28" s="115" t="str">
        <f>VLOOKUP(E28,'LISTADO ATM'!$A$2:$C$901,3,0)</f>
        <v>NORTE</v>
      </c>
      <c r="B28" s="110">
        <v>335829384</v>
      </c>
      <c r="C28" s="122">
        <v>44277.488564814812</v>
      </c>
      <c r="D28" s="115" t="s">
        <v>2496</v>
      </c>
      <c r="E28" s="109">
        <v>144</v>
      </c>
      <c r="F28" s="115" t="str">
        <f>VLOOKUP(E28,VIP!$A$2:$O12115,2,0)</f>
        <v>DRBR144</v>
      </c>
      <c r="G28" s="115" t="str">
        <f>VLOOKUP(E28,'LISTADO ATM'!$A$2:$B$900,2,0)</f>
        <v xml:space="preserve">ATM Oficina Villa Altagracia </v>
      </c>
      <c r="H28" s="115" t="str">
        <f>VLOOKUP(E28,VIP!$A$2:$O17036,7,FALSE)</f>
        <v>Si</v>
      </c>
      <c r="I28" s="115" t="str">
        <f>VLOOKUP(E28,VIP!$A$2:$O9001,8,FALSE)</f>
        <v>Si</v>
      </c>
      <c r="J28" s="115" t="str">
        <f>VLOOKUP(E28,VIP!$A$2:$O8951,8,FALSE)</f>
        <v>Si</v>
      </c>
      <c r="K28" s="115" t="str">
        <f>VLOOKUP(E28,VIP!$A$2:$O12525,6,0)</f>
        <v>SI</v>
      </c>
      <c r="L28" s="116" t="s">
        <v>2428</v>
      </c>
      <c r="M28" s="126" t="s">
        <v>2502</v>
      </c>
      <c r="N28" s="130" t="s">
        <v>2525</v>
      </c>
      <c r="O28" s="115" t="s">
        <v>2497</v>
      </c>
      <c r="P28" s="113"/>
      <c r="Q28" s="125">
        <v>44273.610219907408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335829508</v>
      </c>
      <c r="C29" s="122">
        <v>44277.522349537037</v>
      </c>
      <c r="D29" s="115" t="s">
        <v>2189</v>
      </c>
      <c r="E29" s="109">
        <v>298</v>
      </c>
      <c r="F29" s="115" t="str">
        <f>VLOOKUP(E29,VIP!$A$2:$O12068,2,0)</f>
        <v>DRBR298</v>
      </c>
      <c r="G29" s="115" t="str">
        <f>VLOOKUP(E29,'LISTADO ATM'!$A$2:$B$900,2,0)</f>
        <v xml:space="preserve">ATM S/M Aprezio Engombe </v>
      </c>
      <c r="H29" s="115" t="str">
        <f>VLOOKUP(E29,VIP!$A$2:$O16989,7,FALSE)</f>
        <v>Si</v>
      </c>
      <c r="I29" s="115" t="str">
        <f>VLOOKUP(E29,VIP!$A$2:$O8954,8,FALSE)</f>
        <v>Si</v>
      </c>
      <c r="J29" s="115" t="str">
        <f>VLOOKUP(E29,VIP!$A$2:$O8904,8,FALSE)</f>
        <v>Si</v>
      </c>
      <c r="K29" s="115" t="str">
        <f>VLOOKUP(E29,VIP!$A$2:$O12478,6,0)</f>
        <v>NO</v>
      </c>
      <c r="L29" s="116" t="s">
        <v>2489</v>
      </c>
      <c r="M29" s="126" t="s">
        <v>2502</v>
      </c>
      <c r="N29" s="114" t="s">
        <v>2495</v>
      </c>
      <c r="O29" s="115" t="s">
        <v>2475</v>
      </c>
      <c r="P29" s="113"/>
      <c r="Q29" s="125">
        <v>44273.610219907408</v>
      </c>
    </row>
    <row r="30" spans="1:17" s="95" customFormat="1" ht="18" x14ac:dyDescent="0.25">
      <c r="A30" s="115" t="str">
        <f>VLOOKUP(E30,'LISTADO ATM'!$A$2:$C$901,3,0)</f>
        <v>DISTRITO NACIONAL</v>
      </c>
      <c r="B30" s="110">
        <v>335829532</v>
      </c>
      <c r="C30" s="122">
        <v>44277.530810185184</v>
      </c>
      <c r="D30" s="115" t="s">
        <v>2189</v>
      </c>
      <c r="E30" s="109">
        <v>919</v>
      </c>
      <c r="F30" s="115" t="str">
        <f>VLOOKUP(E30,VIP!$A$2:$O12063,2,0)</f>
        <v>DRBR16F</v>
      </c>
      <c r="G30" s="115" t="str">
        <f>VLOOKUP(E30,'LISTADO ATM'!$A$2:$B$900,2,0)</f>
        <v xml:space="preserve">ATM S/M La Cadena Sarasota </v>
      </c>
      <c r="H30" s="115" t="str">
        <f>VLOOKUP(E30,VIP!$A$2:$O16984,7,FALSE)</f>
        <v>Si</v>
      </c>
      <c r="I30" s="115" t="str">
        <f>VLOOKUP(E30,VIP!$A$2:$O8949,8,FALSE)</f>
        <v>Si</v>
      </c>
      <c r="J30" s="115" t="str">
        <f>VLOOKUP(E30,VIP!$A$2:$O8899,8,FALSE)</f>
        <v>Si</v>
      </c>
      <c r="K30" s="115" t="str">
        <f>VLOOKUP(E30,VIP!$A$2:$O12473,6,0)</f>
        <v>SI</v>
      </c>
      <c r="L30" s="116" t="s">
        <v>2228</v>
      </c>
      <c r="M30" s="126" t="s">
        <v>2502</v>
      </c>
      <c r="N30" s="114" t="s">
        <v>2473</v>
      </c>
      <c r="O30" s="115" t="s">
        <v>2475</v>
      </c>
      <c r="P30" s="113"/>
      <c r="Q30" s="125">
        <v>44273.610219907408</v>
      </c>
    </row>
    <row r="31" spans="1:17" ht="18" x14ac:dyDescent="0.25">
      <c r="A31" s="115" t="str">
        <f>VLOOKUP(E31,'LISTADO ATM'!$A$2:$C$901,3,0)</f>
        <v>SUR</v>
      </c>
      <c r="B31" s="110">
        <v>335829539</v>
      </c>
      <c r="C31" s="122">
        <v>44277.532025462962</v>
      </c>
      <c r="D31" s="115" t="s">
        <v>2189</v>
      </c>
      <c r="E31" s="109">
        <v>301</v>
      </c>
      <c r="F31" s="115" t="str">
        <f>VLOOKUP(E31,VIP!$A$2:$O12061,2,0)</f>
        <v>DRBR301</v>
      </c>
      <c r="G31" s="115" t="str">
        <f>VLOOKUP(E31,'LISTADO ATM'!$A$2:$B$900,2,0)</f>
        <v xml:space="preserve">ATM UNP Alfa y Omega (Barahona) </v>
      </c>
      <c r="H31" s="115" t="str">
        <f>VLOOKUP(E31,VIP!$A$2:$O16982,7,FALSE)</f>
        <v>Si</v>
      </c>
      <c r="I31" s="115" t="str">
        <f>VLOOKUP(E31,VIP!$A$2:$O8947,8,FALSE)</f>
        <v>Si</v>
      </c>
      <c r="J31" s="115" t="str">
        <f>VLOOKUP(E31,VIP!$A$2:$O8897,8,FALSE)</f>
        <v>Si</v>
      </c>
      <c r="K31" s="115" t="str">
        <f>VLOOKUP(E31,VIP!$A$2:$O12471,6,0)</f>
        <v>NO</v>
      </c>
      <c r="L31" s="116" t="s">
        <v>2489</v>
      </c>
      <c r="M31" s="126" t="s">
        <v>2502</v>
      </c>
      <c r="N31" s="114" t="s">
        <v>2473</v>
      </c>
      <c r="O31" s="115" t="s">
        <v>2475</v>
      </c>
      <c r="P31" s="113"/>
      <c r="Q31" s="125">
        <v>44273.610219907408</v>
      </c>
    </row>
    <row r="32" spans="1:17" ht="18" x14ac:dyDescent="0.25">
      <c r="A32" s="115" t="str">
        <f>VLOOKUP(E32,'LISTADO ATM'!$A$2:$C$901,3,0)</f>
        <v>DISTRITO NACIONAL</v>
      </c>
      <c r="B32" s="110">
        <v>335829570</v>
      </c>
      <c r="C32" s="122">
        <v>44277.547152777777</v>
      </c>
      <c r="D32" s="115" t="s">
        <v>2189</v>
      </c>
      <c r="E32" s="109">
        <v>743</v>
      </c>
      <c r="F32" s="115" t="str">
        <f>VLOOKUP(E32,VIP!$A$2:$O12057,2,0)</f>
        <v>DRBR287</v>
      </c>
      <c r="G32" s="115" t="str">
        <f>VLOOKUP(E32,'LISTADO ATM'!$A$2:$B$900,2,0)</f>
        <v xml:space="preserve">ATM Oficina Los Frailes </v>
      </c>
      <c r="H32" s="115" t="str">
        <f>VLOOKUP(E32,VIP!$A$2:$O16978,7,FALSE)</f>
        <v>Si</v>
      </c>
      <c r="I32" s="115" t="str">
        <f>VLOOKUP(E32,VIP!$A$2:$O8943,8,FALSE)</f>
        <v>Si</v>
      </c>
      <c r="J32" s="115" t="str">
        <f>VLOOKUP(E32,VIP!$A$2:$O8893,8,FALSE)</f>
        <v>Si</v>
      </c>
      <c r="K32" s="115" t="str">
        <f>VLOOKUP(E32,VIP!$A$2:$O12467,6,0)</f>
        <v>SI</v>
      </c>
      <c r="L32" s="116" t="s">
        <v>2228</v>
      </c>
      <c r="M32" s="114" t="s">
        <v>2466</v>
      </c>
      <c r="N32" s="114" t="s">
        <v>2473</v>
      </c>
      <c r="O32" s="115" t="s">
        <v>2475</v>
      </c>
      <c r="P32" s="113"/>
      <c r="Q32" s="117" t="s">
        <v>2228</v>
      </c>
    </row>
    <row r="33" spans="1:18" ht="18" x14ac:dyDescent="0.25">
      <c r="A33" s="115" t="str">
        <f>VLOOKUP(E33,'LISTADO ATM'!$A$2:$C$901,3,0)</f>
        <v>ESTE</v>
      </c>
      <c r="B33" s="110">
        <v>335829596</v>
      </c>
      <c r="C33" s="122">
        <v>44277.560289351852</v>
      </c>
      <c r="D33" s="115" t="s">
        <v>2189</v>
      </c>
      <c r="E33" s="109">
        <v>776</v>
      </c>
      <c r="F33" s="115" t="str">
        <f>VLOOKUP(E33,VIP!$A$2:$O12113,2,0)</f>
        <v>DRBR03D</v>
      </c>
      <c r="G33" s="115" t="str">
        <f>VLOOKUP(E33,'LISTADO ATM'!$A$2:$B$900,2,0)</f>
        <v xml:space="preserve">ATM Oficina Monte Plata </v>
      </c>
      <c r="H33" s="115" t="str">
        <f>VLOOKUP(E33,VIP!$A$2:$O17034,7,FALSE)</f>
        <v>Si</v>
      </c>
      <c r="I33" s="115" t="str">
        <f>VLOOKUP(E33,VIP!$A$2:$O8999,8,FALSE)</f>
        <v>Si</v>
      </c>
      <c r="J33" s="115" t="str">
        <f>VLOOKUP(E33,VIP!$A$2:$O8949,8,FALSE)</f>
        <v>Si</v>
      </c>
      <c r="K33" s="115" t="str">
        <f>VLOOKUP(E33,VIP!$A$2:$O12523,6,0)</f>
        <v>SI</v>
      </c>
      <c r="L33" s="116" t="s">
        <v>2431</v>
      </c>
      <c r="M33" s="126" t="s">
        <v>2502</v>
      </c>
      <c r="N33" s="114" t="s">
        <v>2525</v>
      </c>
      <c r="O33" s="115" t="s">
        <v>2475</v>
      </c>
      <c r="P33" s="113"/>
      <c r="Q33" s="125">
        <v>44273.610219907408</v>
      </c>
    </row>
    <row r="34" spans="1:18" ht="18" x14ac:dyDescent="0.25">
      <c r="A34" s="115" t="str">
        <f>VLOOKUP(E34,'LISTADO ATM'!$A$2:$C$901,3,0)</f>
        <v>NORTE</v>
      </c>
      <c r="B34" s="110">
        <v>335829616</v>
      </c>
      <c r="C34" s="122">
        <v>44277.565740740742</v>
      </c>
      <c r="D34" s="115" t="s">
        <v>2189</v>
      </c>
      <c r="E34" s="109">
        <v>4</v>
      </c>
      <c r="F34" s="115" t="str">
        <f>VLOOKUP(E34,VIP!$A$2:$O12112,2,0)</f>
        <v>DRBR004</v>
      </c>
      <c r="G34" s="115" t="str">
        <f>VLOOKUP(E34,'LISTADO ATM'!$A$2:$B$900,2,0)</f>
        <v>ATM Avenida Rivas</v>
      </c>
      <c r="H34" s="115" t="str">
        <f>VLOOKUP(E34,VIP!$A$2:$O17033,7,FALSE)</f>
        <v>Si</v>
      </c>
      <c r="I34" s="115" t="str">
        <f>VLOOKUP(E34,VIP!$A$2:$O8998,8,FALSE)</f>
        <v>Si</v>
      </c>
      <c r="J34" s="115" t="str">
        <f>VLOOKUP(E34,VIP!$A$2:$O8948,8,FALSE)</f>
        <v>Si</v>
      </c>
      <c r="K34" s="115" t="str">
        <f>VLOOKUP(E34,VIP!$A$2:$O12522,6,0)</f>
        <v>NO</v>
      </c>
      <c r="L34" s="116" t="s">
        <v>2228</v>
      </c>
      <c r="M34" s="126" t="s">
        <v>2502</v>
      </c>
      <c r="N34" s="114" t="s">
        <v>2525</v>
      </c>
      <c r="O34" s="115" t="s">
        <v>2475</v>
      </c>
      <c r="P34" s="113"/>
      <c r="Q34" s="125">
        <v>44273.610219907408</v>
      </c>
    </row>
    <row r="35" spans="1:18" ht="18" x14ac:dyDescent="0.25">
      <c r="A35" s="115" t="str">
        <f>VLOOKUP(E35,'LISTADO ATM'!$A$2:$C$901,3,0)</f>
        <v>DISTRITO NACIONAL</v>
      </c>
      <c r="B35" s="110">
        <v>335829624</v>
      </c>
      <c r="C35" s="122">
        <v>44277.569131944445</v>
      </c>
      <c r="D35" s="115" t="s">
        <v>2469</v>
      </c>
      <c r="E35" s="109">
        <v>797</v>
      </c>
      <c r="F35" s="115" t="e">
        <f>VLOOKUP(E35,VIP!$A$2:$O12053,2,0)</f>
        <v>#N/A</v>
      </c>
      <c r="G35" s="115" t="str">
        <f>VLOOKUP(E35,'LISTADO ATM'!$A$2:$B$900,2,0)</f>
        <v>ATM Dirección de Pensiones y Jubilaciones</v>
      </c>
      <c r="H35" s="115" t="e">
        <f>VLOOKUP(E35,VIP!$A$2:$O16974,7,FALSE)</f>
        <v>#N/A</v>
      </c>
      <c r="I35" s="115" t="e">
        <f>VLOOKUP(E35,VIP!$A$2:$O8939,8,FALSE)</f>
        <v>#N/A</v>
      </c>
      <c r="J35" s="115" t="e">
        <f>VLOOKUP(E35,VIP!$A$2:$O8889,8,FALSE)</f>
        <v>#N/A</v>
      </c>
      <c r="K35" s="115" t="e">
        <f>VLOOKUP(E35,VIP!$A$2:$O12463,6,0)</f>
        <v>#N/A</v>
      </c>
      <c r="L35" s="116" t="s">
        <v>2459</v>
      </c>
      <c r="M35" s="126" t="s">
        <v>2502</v>
      </c>
      <c r="N35" s="114" t="s">
        <v>2473</v>
      </c>
      <c r="O35" s="115" t="s">
        <v>2474</v>
      </c>
      <c r="P35" s="113"/>
      <c r="Q35" s="125">
        <v>44273.610219907408</v>
      </c>
    </row>
    <row r="36" spans="1:18" ht="18" x14ac:dyDescent="0.25">
      <c r="A36" s="115" t="str">
        <f>VLOOKUP(E36,'LISTADO ATM'!$A$2:$C$901,3,0)</f>
        <v>DISTRITO NACIONAL</v>
      </c>
      <c r="B36" s="110">
        <v>335829628</v>
      </c>
      <c r="C36" s="122">
        <v>44277.570856481485</v>
      </c>
      <c r="D36" s="115" t="s">
        <v>2496</v>
      </c>
      <c r="E36" s="109">
        <v>755</v>
      </c>
      <c r="F36" s="115" t="str">
        <f>VLOOKUP(E36,VIP!$A$2:$O12052,2,0)</f>
        <v>DRBR755</v>
      </c>
      <c r="G36" s="115" t="str">
        <f>VLOOKUP(E36,'LISTADO ATM'!$A$2:$B$900,2,0)</f>
        <v xml:space="preserve">ATM Oficina Galería del Este (Plaza) </v>
      </c>
      <c r="H36" s="115" t="str">
        <f>VLOOKUP(E36,VIP!$A$2:$O16973,7,FALSE)</f>
        <v>Si</v>
      </c>
      <c r="I36" s="115" t="str">
        <f>VLOOKUP(E36,VIP!$A$2:$O8938,8,FALSE)</f>
        <v>Si</v>
      </c>
      <c r="J36" s="115" t="str">
        <f>VLOOKUP(E36,VIP!$A$2:$O8888,8,FALSE)</f>
        <v>Si</v>
      </c>
      <c r="K36" s="115" t="str">
        <f>VLOOKUP(E36,VIP!$A$2:$O12462,6,0)</f>
        <v>NO</v>
      </c>
      <c r="L36" s="116" t="s">
        <v>2517</v>
      </c>
      <c r="M36" s="114" t="s">
        <v>2466</v>
      </c>
      <c r="N36" s="114" t="s">
        <v>2473</v>
      </c>
      <c r="O36" s="115" t="s">
        <v>2497</v>
      </c>
      <c r="P36" s="113"/>
      <c r="Q36" s="117" t="s">
        <v>2513</v>
      </c>
    </row>
    <row r="37" spans="1:18" ht="18" x14ac:dyDescent="0.25">
      <c r="A37" s="115" t="str">
        <f>VLOOKUP(E37,'LISTADO ATM'!$A$2:$C$901,3,0)</f>
        <v>DISTRITO NACIONAL</v>
      </c>
      <c r="B37" s="110">
        <v>335829662</v>
      </c>
      <c r="C37" s="122">
        <v>44277.576018518521</v>
      </c>
      <c r="D37" s="115" t="s">
        <v>2469</v>
      </c>
      <c r="E37" s="109">
        <v>540</v>
      </c>
      <c r="F37" s="115" t="str">
        <f>VLOOKUP(E37,VIP!$A$2:$O12051,2,0)</f>
        <v>DRBR540</v>
      </c>
      <c r="G37" s="115" t="str">
        <f>VLOOKUP(E37,'LISTADO ATM'!$A$2:$B$900,2,0)</f>
        <v xml:space="preserve">ATM Autoservicio Sambil I </v>
      </c>
      <c r="H37" s="115" t="str">
        <f>VLOOKUP(E37,VIP!$A$2:$O16972,7,FALSE)</f>
        <v>Si</v>
      </c>
      <c r="I37" s="115" t="str">
        <f>VLOOKUP(E37,VIP!$A$2:$O8937,8,FALSE)</f>
        <v>Si</v>
      </c>
      <c r="J37" s="115" t="str">
        <f>VLOOKUP(E37,VIP!$A$2:$O8887,8,FALSE)</f>
        <v>Si</v>
      </c>
      <c r="K37" s="115" t="str">
        <f>VLOOKUP(E37,VIP!$A$2:$O12461,6,0)</f>
        <v>NO</v>
      </c>
      <c r="L37" s="116" t="s">
        <v>2517</v>
      </c>
      <c r="M37" s="126" t="s">
        <v>2502</v>
      </c>
      <c r="N37" s="114" t="s">
        <v>2473</v>
      </c>
      <c r="O37" s="115" t="s">
        <v>2474</v>
      </c>
      <c r="P37" s="113"/>
      <c r="Q37" s="125">
        <v>44273.610219907408</v>
      </c>
    </row>
    <row r="38" spans="1:18" ht="18" x14ac:dyDescent="0.25">
      <c r="A38" s="115" t="str">
        <f>VLOOKUP(E38,'LISTADO ATM'!$A$2:$C$901,3,0)</f>
        <v>DISTRITO NACIONAL</v>
      </c>
      <c r="B38" s="110">
        <v>335829672</v>
      </c>
      <c r="C38" s="122">
        <v>44277.58189814815</v>
      </c>
      <c r="D38" s="115" t="s">
        <v>2189</v>
      </c>
      <c r="E38" s="109">
        <v>896</v>
      </c>
      <c r="F38" s="115" t="str">
        <f>VLOOKUP(E38,VIP!$A$2:$O12050,2,0)</f>
        <v>DRBR896</v>
      </c>
      <c r="G38" s="115" t="str">
        <f>VLOOKUP(E38,'LISTADO ATM'!$A$2:$B$900,2,0)</f>
        <v xml:space="preserve">ATM Campamento Militar 16 de Agosto I </v>
      </c>
      <c r="H38" s="115" t="str">
        <f>VLOOKUP(E38,VIP!$A$2:$O16971,7,FALSE)</f>
        <v>Si</v>
      </c>
      <c r="I38" s="115" t="str">
        <f>VLOOKUP(E38,VIP!$A$2:$O8936,8,FALSE)</f>
        <v>Si</v>
      </c>
      <c r="J38" s="115" t="str">
        <f>VLOOKUP(E38,VIP!$A$2:$O8886,8,FALSE)</f>
        <v>Si</v>
      </c>
      <c r="K38" s="115" t="str">
        <f>VLOOKUP(E38,VIP!$A$2:$O12460,6,0)</f>
        <v>NO</v>
      </c>
      <c r="L38" s="116" t="s">
        <v>2489</v>
      </c>
      <c r="M38" s="126" t="s">
        <v>2502</v>
      </c>
      <c r="N38" s="114" t="s">
        <v>2473</v>
      </c>
      <c r="O38" s="115" t="s">
        <v>2475</v>
      </c>
      <c r="P38" s="113"/>
      <c r="Q38" s="125">
        <v>44273.443553240744</v>
      </c>
    </row>
    <row r="39" spans="1:18" ht="18" x14ac:dyDescent="0.25">
      <c r="A39" s="115" t="str">
        <f>VLOOKUP(E39,'LISTADO ATM'!$A$2:$C$901,3,0)</f>
        <v>DISTRITO NACIONAL</v>
      </c>
      <c r="B39" s="110">
        <v>335829677</v>
      </c>
      <c r="C39" s="122">
        <v>44277.585335648146</v>
      </c>
      <c r="D39" s="115" t="s">
        <v>2189</v>
      </c>
      <c r="E39" s="109">
        <v>611</v>
      </c>
      <c r="F39" s="115" t="str">
        <f>VLOOKUP(E39,VIP!$A$2:$O12049,2,0)</f>
        <v>DRBR611</v>
      </c>
      <c r="G39" s="115" t="str">
        <f>VLOOKUP(E39,'LISTADO ATM'!$A$2:$B$900,2,0)</f>
        <v xml:space="preserve">ATM DGII Sede Central </v>
      </c>
      <c r="H39" s="115" t="str">
        <f>VLOOKUP(E39,VIP!$A$2:$O16970,7,FALSE)</f>
        <v>Si</v>
      </c>
      <c r="I39" s="115" t="str">
        <f>VLOOKUP(E39,VIP!$A$2:$O8935,8,FALSE)</f>
        <v>Si</v>
      </c>
      <c r="J39" s="115" t="str">
        <f>VLOOKUP(E39,VIP!$A$2:$O8885,8,FALSE)</f>
        <v>Si</v>
      </c>
      <c r="K39" s="115" t="str">
        <f>VLOOKUP(E39,VIP!$A$2:$O12459,6,0)</f>
        <v>NO</v>
      </c>
      <c r="L39" s="116" t="s">
        <v>2254</v>
      </c>
      <c r="M39" s="114" t="s">
        <v>2466</v>
      </c>
      <c r="N39" s="114" t="s">
        <v>2473</v>
      </c>
      <c r="O39" s="115" t="s">
        <v>2475</v>
      </c>
      <c r="P39" s="113"/>
      <c r="Q39" s="117" t="s">
        <v>2254</v>
      </c>
    </row>
    <row r="40" spans="1:18" ht="18" x14ac:dyDescent="0.25">
      <c r="A40" s="115" t="str">
        <f>VLOOKUP(E40,'LISTADO ATM'!$A$2:$C$901,3,0)</f>
        <v>DISTRITO NACIONAL</v>
      </c>
      <c r="B40" s="110">
        <v>335829681</v>
      </c>
      <c r="C40" s="122">
        <v>44277.586354166669</v>
      </c>
      <c r="D40" s="115" t="s">
        <v>2189</v>
      </c>
      <c r="E40" s="109">
        <v>569</v>
      </c>
      <c r="F40" s="115" t="str">
        <f>VLOOKUP(E40,VIP!$A$2:$O12083,2,0)</f>
        <v>DRBR03B</v>
      </c>
      <c r="G40" s="115" t="str">
        <f>VLOOKUP(E40,'LISTADO ATM'!$A$2:$B$900,2,0)</f>
        <v xml:space="preserve">ATM Superintendencia de Seguros </v>
      </c>
      <c r="H40" s="115" t="str">
        <f>VLOOKUP(E40,VIP!$A$2:$O17004,7,FALSE)</f>
        <v>Si</v>
      </c>
      <c r="I40" s="115" t="str">
        <f>VLOOKUP(E40,VIP!$A$2:$O8969,8,FALSE)</f>
        <v>Si</v>
      </c>
      <c r="J40" s="115" t="str">
        <f>VLOOKUP(E40,VIP!$A$2:$O8919,8,FALSE)</f>
        <v>Si</v>
      </c>
      <c r="K40" s="115" t="str">
        <f>VLOOKUP(E40,VIP!$A$2:$O12493,6,0)</f>
        <v>NO</v>
      </c>
      <c r="L40" s="116" t="s">
        <v>2254</v>
      </c>
      <c r="M40" s="114" t="s">
        <v>2466</v>
      </c>
      <c r="N40" s="114" t="s">
        <v>2495</v>
      </c>
      <c r="O40" s="115" t="s">
        <v>2475</v>
      </c>
      <c r="P40" s="113"/>
      <c r="Q40" s="117" t="s">
        <v>2254</v>
      </c>
    </row>
    <row r="41" spans="1:18" ht="18" x14ac:dyDescent="0.25">
      <c r="A41" s="115" t="str">
        <f>VLOOKUP(E41,'LISTADO ATM'!$A$2:$C$901,3,0)</f>
        <v>DISTRITO NACIONAL</v>
      </c>
      <c r="B41" s="110">
        <v>335829753</v>
      </c>
      <c r="C41" s="122">
        <v>44277.600405092591</v>
      </c>
      <c r="D41" s="115" t="s">
        <v>2496</v>
      </c>
      <c r="E41" s="109">
        <v>184</v>
      </c>
      <c r="F41" s="115" t="str">
        <f>VLOOKUP(E41,VIP!$A$2:$O12081,2,0)</f>
        <v>DRBR184</v>
      </c>
      <c r="G41" s="115" t="str">
        <f>VLOOKUP(E41,'LISTADO ATM'!$A$2:$B$900,2,0)</f>
        <v xml:space="preserve">ATM Hermanas Mirabal </v>
      </c>
      <c r="H41" s="115" t="str">
        <f>VLOOKUP(E41,VIP!$A$2:$O17002,7,FALSE)</f>
        <v>Si</v>
      </c>
      <c r="I41" s="115" t="str">
        <f>VLOOKUP(E41,VIP!$A$2:$O8967,8,FALSE)</f>
        <v>Si</v>
      </c>
      <c r="J41" s="115" t="str">
        <f>VLOOKUP(E41,VIP!$A$2:$O8917,8,FALSE)</f>
        <v>Si</v>
      </c>
      <c r="K41" s="115" t="str">
        <f>VLOOKUP(E41,VIP!$A$2:$O12491,6,0)</f>
        <v>SI</v>
      </c>
      <c r="L41" s="116" t="s">
        <v>2459</v>
      </c>
      <c r="M41" s="114" t="s">
        <v>2466</v>
      </c>
      <c r="N41" s="114" t="s">
        <v>2473</v>
      </c>
      <c r="O41" s="115" t="s">
        <v>2497</v>
      </c>
      <c r="P41" s="113"/>
      <c r="Q41" s="117" t="s">
        <v>2459</v>
      </c>
    </row>
    <row r="42" spans="1:18" ht="18" x14ac:dyDescent="0.25">
      <c r="A42" s="115" t="str">
        <f>VLOOKUP(E42,'LISTADO ATM'!$A$2:$C$901,3,0)</f>
        <v>DISTRITO NACIONAL</v>
      </c>
      <c r="B42" s="110">
        <v>335829756</v>
      </c>
      <c r="C42" s="122">
        <v>44277.602361111109</v>
      </c>
      <c r="D42" s="115" t="s">
        <v>2469</v>
      </c>
      <c r="E42" s="109">
        <v>165</v>
      </c>
      <c r="F42" s="115" t="str">
        <f>VLOOKUP(E42,VIP!$A$2:$O12080,2,0)</f>
        <v>DRBR165</v>
      </c>
      <c r="G42" s="115" t="str">
        <f>VLOOKUP(E42,'LISTADO ATM'!$A$2:$B$900,2,0)</f>
        <v>ATM Autoservicio Megacentro</v>
      </c>
      <c r="H42" s="115" t="str">
        <f>VLOOKUP(E42,VIP!$A$2:$O17001,7,FALSE)</f>
        <v>Si</v>
      </c>
      <c r="I42" s="115" t="str">
        <f>VLOOKUP(E42,VIP!$A$2:$O8966,8,FALSE)</f>
        <v>Si</v>
      </c>
      <c r="J42" s="115" t="str">
        <f>VLOOKUP(E42,VIP!$A$2:$O8916,8,FALSE)</f>
        <v>Si</v>
      </c>
      <c r="K42" s="115" t="str">
        <f>VLOOKUP(E42,VIP!$A$2:$O12490,6,0)</f>
        <v>SI</v>
      </c>
      <c r="L42" s="116" t="s">
        <v>2517</v>
      </c>
      <c r="M42" s="114" t="s">
        <v>2466</v>
      </c>
      <c r="N42" s="114" t="s">
        <v>2473</v>
      </c>
      <c r="O42" s="115" t="s">
        <v>2474</v>
      </c>
      <c r="P42" s="113"/>
      <c r="Q42" s="117" t="s">
        <v>2517</v>
      </c>
    </row>
    <row r="43" spans="1:18" ht="18" x14ac:dyDescent="0.25">
      <c r="A43" s="115" t="str">
        <f>VLOOKUP(E43,'LISTADO ATM'!$A$2:$C$901,3,0)</f>
        <v>DISTRITO NACIONAL</v>
      </c>
      <c r="B43" s="110">
        <v>335829758</v>
      </c>
      <c r="C43" s="122">
        <v>44277.603298611109</v>
      </c>
      <c r="D43" s="115" t="s">
        <v>2189</v>
      </c>
      <c r="E43" s="109">
        <v>515</v>
      </c>
      <c r="F43" s="115" t="str">
        <f>VLOOKUP(E43,VIP!$A$2:$O12079,2,0)</f>
        <v>DRBR515</v>
      </c>
      <c r="G43" s="115" t="str">
        <f>VLOOKUP(E43,'LISTADO ATM'!$A$2:$B$900,2,0)</f>
        <v xml:space="preserve">ATM Oficina Agora Mall I </v>
      </c>
      <c r="H43" s="115" t="str">
        <f>VLOOKUP(E43,VIP!$A$2:$O17000,7,FALSE)</f>
        <v>Si</v>
      </c>
      <c r="I43" s="115" t="str">
        <f>VLOOKUP(E43,VIP!$A$2:$O8965,8,FALSE)</f>
        <v>Si</v>
      </c>
      <c r="J43" s="115" t="str">
        <f>VLOOKUP(E43,VIP!$A$2:$O8915,8,FALSE)</f>
        <v>Si</v>
      </c>
      <c r="K43" s="115" t="str">
        <f>VLOOKUP(E43,VIP!$A$2:$O12489,6,0)</f>
        <v>SI</v>
      </c>
      <c r="L43" s="116" t="s">
        <v>2431</v>
      </c>
      <c r="M43" s="126" t="s">
        <v>2502</v>
      </c>
      <c r="N43" s="114" t="s">
        <v>2473</v>
      </c>
      <c r="O43" s="115" t="s">
        <v>2475</v>
      </c>
      <c r="P43" s="113"/>
      <c r="Q43" s="125">
        <v>44273.610219907408</v>
      </c>
    </row>
    <row r="44" spans="1:18" ht="18" x14ac:dyDescent="0.25">
      <c r="A44" s="115" t="str">
        <f>VLOOKUP(E44,'LISTADO ATM'!$A$2:$C$901,3,0)</f>
        <v>DISTRITO NACIONAL</v>
      </c>
      <c r="B44" s="110">
        <v>335829761</v>
      </c>
      <c r="C44" s="122">
        <v>44277.604259259257</v>
      </c>
      <c r="D44" s="115" t="s">
        <v>2469</v>
      </c>
      <c r="E44" s="109">
        <v>54</v>
      </c>
      <c r="F44" s="115" t="str">
        <f>VLOOKUP(E44,VIP!$A$2:$O12078,2,0)</f>
        <v>DRBR054</v>
      </c>
      <c r="G44" s="115" t="str">
        <f>VLOOKUP(E44,'LISTADO ATM'!$A$2:$B$900,2,0)</f>
        <v xml:space="preserve">ATM Autoservicio Galería 360 </v>
      </c>
      <c r="H44" s="115" t="str">
        <f>VLOOKUP(E44,VIP!$A$2:$O16999,7,FALSE)</f>
        <v>Si</v>
      </c>
      <c r="I44" s="115" t="str">
        <f>VLOOKUP(E44,VIP!$A$2:$O8964,8,FALSE)</f>
        <v>Si</v>
      </c>
      <c r="J44" s="115" t="str">
        <f>VLOOKUP(E44,VIP!$A$2:$O8914,8,FALSE)</f>
        <v>Si</v>
      </c>
      <c r="K44" s="115" t="str">
        <f>VLOOKUP(E44,VIP!$A$2:$O12488,6,0)</f>
        <v>NO</v>
      </c>
      <c r="L44" s="116" t="s">
        <v>2517</v>
      </c>
      <c r="M44" s="114" t="s">
        <v>2466</v>
      </c>
      <c r="N44" s="114" t="s">
        <v>2473</v>
      </c>
      <c r="O44" s="115" t="s">
        <v>2474</v>
      </c>
      <c r="P44" s="113"/>
      <c r="Q44" s="117" t="s">
        <v>2517</v>
      </c>
    </row>
    <row r="45" spans="1:18" ht="18" x14ac:dyDescent="0.25">
      <c r="A45" s="115" t="str">
        <f>VLOOKUP(E45,'LISTADO ATM'!$A$2:$C$901,3,0)</f>
        <v>DISTRITO NACIONAL</v>
      </c>
      <c r="B45" s="110">
        <v>335829769</v>
      </c>
      <c r="C45" s="122">
        <v>44277.607187499998</v>
      </c>
      <c r="D45" s="115" t="s">
        <v>2189</v>
      </c>
      <c r="E45" s="109">
        <v>935</v>
      </c>
      <c r="F45" s="115" t="str">
        <f>VLOOKUP(E45,VIP!$A$2:$O12077,2,0)</f>
        <v>DRBR16J</v>
      </c>
      <c r="G45" s="115" t="str">
        <f>VLOOKUP(E45,'LISTADO ATM'!$A$2:$B$900,2,0)</f>
        <v xml:space="preserve">ATM Oficina John F. Kennedy </v>
      </c>
      <c r="H45" s="115" t="str">
        <f>VLOOKUP(E45,VIP!$A$2:$O16998,7,FALSE)</f>
        <v>Si</v>
      </c>
      <c r="I45" s="115" t="str">
        <f>VLOOKUP(E45,VIP!$A$2:$O8963,8,FALSE)</f>
        <v>Si</v>
      </c>
      <c r="J45" s="115" t="str">
        <f>VLOOKUP(E45,VIP!$A$2:$O8913,8,FALSE)</f>
        <v>Si</v>
      </c>
      <c r="K45" s="115" t="str">
        <f>VLOOKUP(E45,VIP!$A$2:$O12487,6,0)</f>
        <v>SI</v>
      </c>
      <c r="L45" s="116" t="s">
        <v>2228</v>
      </c>
      <c r="M45" s="126" t="s">
        <v>2502</v>
      </c>
      <c r="N45" s="114" t="s">
        <v>2473</v>
      </c>
      <c r="O45" s="115" t="s">
        <v>2475</v>
      </c>
      <c r="P45" s="113"/>
      <c r="Q45" s="125">
        <v>44273.610219907408</v>
      </c>
    </row>
    <row r="46" spans="1:18" ht="18" x14ac:dyDescent="0.25">
      <c r="A46" s="115" t="str">
        <f>VLOOKUP(E46,'LISTADO ATM'!$A$2:$C$901,3,0)</f>
        <v>DISTRITO NACIONAL</v>
      </c>
      <c r="B46" s="110">
        <v>335829775</v>
      </c>
      <c r="C46" s="122">
        <v>44277.6096412037</v>
      </c>
      <c r="D46" s="115" t="s">
        <v>2469</v>
      </c>
      <c r="E46" s="109">
        <v>578</v>
      </c>
      <c r="F46" s="115" t="str">
        <f>VLOOKUP(E46,VIP!$A$2:$O12075,2,0)</f>
        <v>DRBR324</v>
      </c>
      <c r="G46" s="115" t="str">
        <f>VLOOKUP(E46,'LISTADO ATM'!$A$2:$B$900,2,0)</f>
        <v xml:space="preserve">ATM Procuraduría General de la República </v>
      </c>
      <c r="H46" s="115" t="str">
        <f>VLOOKUP(E46,VIP!$A$2:$O16996,7,FALSE)</f>
        <v>Si</v>
      </c>
      <c r="I46" s="115" t="str">
        <f>VLOOKUP(E46,VIP!$A$2:$O8961,8,FALSE)</f>
        <v>No</v>
      </c>
      <c r="J46" s="115" t="str">
        <f>VLOOKUP(E46,VIP!$A$2:$O8911,8,FALSE)</f>
        <v>No</v>
      </c>
      <c r="K46" s="115" t="str">
        <f>VLOOKUP(E46,VIP!$A$2:$O12485,6,0)</f>
        <v>NO</v>
      </c>
      <c r="L46" s="116" t="s">
        <v>2459</v>
      </c>
      <c r="M46" s="114" t="s">
        <v>2466</v>
      </c>
      <c r="N46" s="114" t="s">
        <v>2473</v>
      </c>
      <c r="O46" s="115" t="s">
        <v>2474</v>
      </c>
      <c r="P46" s="113"/>
      <c r="Q46" s="117" t="s">
        <v>2459</v>
      </c>
      <c r="R46" s="95"/>
    </row>
    <row r="47" spans="1:18" ht="18" x14ac:dyDescent="0.25">
      <c r="A47" s="115" t="str">
        <f>VLOOKUP(E47,'LISTADO ATM'!$A$2:$C$901,3,0)</f>
        <v>DISTRITO NACIONAL</v>
      </c>
      <c r="B47" s="110">
        <v>335829782</v>
      </c>
      <c r="C47" s="122">
        <v>44277.61310185185</v>
      </c>
      <c r="D47" s="115" t="s">
        <v>2496</v>
      </c>
      <c r="E47" s="109">
        <v>514</v>
      </c>
      <c r="F47" s="115" t="str">
        <f>VLOOKUP(E47,VIP!$A$2:$O12074,2,0)</f>
        <v>DRBR514</v>
      </c>
      <c r="G47" s="115" t="str">
        <f>VLOOKUP(E47,'LISTADO ATM'!$A$2:$B$900,2,0)</f>
        <v>ATM Autoservicio Charles de Gaulle</v>
      </c>
      <c r="H47" s="115" t="str">
        <f>VLOOKUP(E47,VIP!$A$2:$O16995,7,FALSE)</f>
        <v>Si</v>
      </c>
      <c r="I47" s="115" t="str">
        <f>VLOOKUP(E47,VIP!$A$2:$O8960,8,FALSE)</f>
        <v>No</v>
      </c>
      <c r="J47" s="115" t="str">
        <f>VLOOKUP(E47,VIP!$A$2:$O8910,8,FALSE)</f>
        <v>No</v>
      </c>
      <c r="K47" s="115" t="str">
        <f>VLOOKUP(E47,VIP!$A$2:$O12484,6,0)</f>
        <v>NO</v>
      </c>
      <c r="L47" s="116" t="s">
        <v>2428</v>
      </c>
      <c r="M47" s="126" t="s">
        <v>2502</v>
      </c>
      <c r="N47" s="130" t="s">
        <v>2525</v>
      </c>
      <c r="O47" s="115" t="s">
        <v>2497</v>
      </c>
      <c r="P47" s="113"/>
      <c r="Q47" s="131">
        <v>44278.743055555555</v>
      </c>
    </row>
    <row r="48" spans="1:18" ht="18" x14ac:dyDescent="0.25">
      <c r="A48" s="115" t="str">
        <f>VLOOKUP(E48,'LISTADO ATM'!$A$2:$C$901,3,0)</f>
        <v>NORTE</v>
      </c>
      <c r="B48" s="110">
        <v>335829800</v>
      </c>
      <c r="C48" s="122">
        <v>44277.618078703701</v>
      </c>
      <c r="D48" s="115" t="s">
        <v>2496</v>
      </c>
      <c r="E48" s="109">
        <v>283</v>
      </c>
      <c r="F48" s="115" t="str">
        <f>VLOOKUP(E48,VIP!$A$2:$O12073,2,0)</f>
        <v>DRBR283</v>
      </c>
      <c r="G48" s="115" t="str">
        <f>VLOOKUP(E48,'LISTADO ATM'!$A$2:$B$900,2,0)</f>
        <v xml:space="preserve">ATM Oficina Nibaje </v>
      </c>
      <c r="H48" s="115" t="str">
        <f>VLOOKUP(E48,VIP!$A$2:$O16994,7,FALSE)</f>
        <v>Si</v>
      </c>
      <c r="I48" s="115" t="str">
        <f>VLOOKUP(E48,VIP!$A$2:$O8959,8,FALSE)</f>
        <v>Si</v>
      </c>
      <c r="J48" s="115" t="str">
        <f>VLOOKUP(E48,VIP!$A$2:$O8909,8,FALSE)</f>
        <v>Si</v>
      </c>
      <c r="K48" s="115" t="str">
        <f>VLOOKUP(E48,VIP!$A$2:$O12483,6,0)</f>
        <v>NO</v>
      </c>
      <c r="L48" s="116" t="s">
        <v>2428</v>
      </c>
      <c r="M48" s="126" t="s">
        <v>2502</v>
      </c>
      <c r="N48" s="130" t="s">
        <v>2525</v>
      </c>
      <c r="O48" s="115" t="s">
        <v>2497</v>
      </c>
      <c r="P48" s="113"/>
      <c r="Q48" s="125">
        <v>44273.610219907408</v>
      </c>
    </row>
    <row r="49" spans="1:17" ht="18" x14ac:dyDescent="0.25">
      <c r="A49" s="115" t="str">
        <f>VLOOKUP(E49,'LISTADO ATM'!$A$2:$C$901,3,0)</f>
        <v>DISTRITO NACIONAL</v>
      </c>
      <c r="B49" s="110">
        <v>335829806</v>
      </c>
      <c r="C49" s="122">
        <v>44277.62090277778</v>
      </c>
      <c r="D49" s="115" t="s">
        <v>2189</v>
      </c>
      <c r="E49" s="109">
        <v>841</v>
      </c>
      <c r="F49" s="115" t="str">
        <f>VLOOKUP(E49,VIP!$A$2:$O12111,2,0)</f>
        <v>DRBR841</v>
      </c>
      <c r="G49" s="115" t="str">
        <f>VLOOKUP(E49,'LISTADO ATM'!$A$2:$B$900,2,0)</f>
        <v xml:space="preserve">ATM CEA </v>
      </c>
      <c r="H49" s="115" t="str">
        <f>VLOOKUP(E49,VIP!$A$2:$O17032,7,FALSE)</f>
        <v>Si</v>
      </c>
      <c r="I49" s="115" t="str">
        <f>VLOOKUP(E49,VIP!$A$2:$O8997,8,FALSE)</f>
        <v>No</v>
      </c>
      <c r="J49" s="115" t="str">
        <f>VLOOKUP(E49,VIP!$A$2:$O8947,8,FALSE)</f>
        <v>No</v>
      </c>
      <c r="K49" s="115" t="str">
        <f>VLOOKUP(E49,VIP!$A$2:$O12521,6,0)</f>
        <v>NO</v>
      </c>
      <c r="L49" s="116" t="s">
        <v>2254</v>
      </c>
      <c r="M49" s="126" t="s">
        <v>2502</v>
      </c>
      <c r="N49" s="114" t="s">
        <v>2525</v>
      </c>
      <c r="O49" s="115" t="s">
        <v>2475</v>
      </c>
      <c r="P49" s="113"/>
      <c r="Q49" s="125">
        <v>44273.610219907408</v>
      </c>
    </row>
    <row r="50" spans="1:17" ht="18" x14ac:dyDescent="0.25">
      <c r="A50" s="115" t="str">
        <f>VLOOKUP(E50,'LISTADO ATM'!$A$2:$C$901,3,0)</f>
        <v>DISTRITO NACIONAL</v>
      </c>
      <c r="B50" s="110">
        <v>335829868</v>
      </c>
      <c r="C50" s="122">
        <v>44277.638888888891</v>
      </c>
      <c r="D50" s="115" t="s">
        <v>2469</v>
      </c>
      <c r="E50" s="109">
        <v>753</v>
      </c>
      <c r="F50" s="115" t="str">
        <f>VLOOKUP(E50,VIP!$A$2:$O12087,2,0)</f>
        <v>DRBR753</v>
      </c>
      <c r="G50" s="115" t="str">
        <f>VLOOKUP(E50,'LISTADO ATM'!$A$2:$B$900,2,0)</f>
        <v xml:space="preserve">ATM S/M Nacional Tiradentes </v>
      </c>
      <c r="H50" s="115" t="str">
        <f>VLOOKUP(E50,VIP!$A$2:$O17008,7,FALSE)</f>
        <v>Si</v>
      </c>
      <c r="I50" s="115" t="str">
        <f>VLOOKUP(E50,VIP!$A$2:$O8973,8,FALSE)</f>
        <v>Si</v>
      </c>
      <c r="J50" s="115" t="str">
        <f>VLOOKUP(E50,VIP!$A$2:$O8923,8,FALSE)</f>
        <v>Si</v>
      </c>
      <c r="K50" s="115" t="str">
        <f>VLOOKUP(E50,VIP!$A$2:$O12497,6,0)</f>
        <v>NO</v>
      </c>
      <c r="L50" s="116" t="s">
        <v>2428</v>
      </c>
      <c r="M50" s="114" t="s">
        <v>2466</v>
      </c>
      <c r="N50" s="114" t="s">
        <v>2473</v>
      </c>
      <c r="O50" s="115" t="s">
        <v>2474</v>
      </c>
      <c r="P50" s="113"/>
      <c r="Q50" s="117" t="s">
        <v>2428</v>
      </c>
    </row>
    <row r="51" spans="1:17" ht="18" x14ac:dyDescent="0.25">
      <c r="A51" s="115" t="str">
        <f>VLOOKUP(E51,'LISTADO ATM'!$A$2:$C$901,3,0)</f>
        <v>DISTRITO NACIONAL</v>
      </c>
      <c r="B51" s="110">
        <v>335829888</v>
      </c>
      <c r="C51" s="122">
        <v>44277.645277777781</v>
      </c>
      <c r="D51" s="115" t="s">
        <v>2189</v>
      </c>
      <c r="E51" s="109">
        <v>966</v>
      </c>
      <c r="F51" s="115" t="str">
        <f>VLOOKUP(E51,VIP!$A$2:$O12086,2,0)</f>
        <v>DRBR966</v>
      </c>
      <c r="G51" s="115" t="str">
        <f>VLOOKUP(E51,'LISTADO ATM'!$A$2:$B$900,2,0)</f>
        <v>ATM Centro Medico Real</v>
      </c>
      <c r="H51" s="115" t="str">
        <f>VLOOKUP(E51,VIP!$A$2:$O17007,7,FALSE)</f>
        <v>Si</v>
      </c>
      <c r="I51" s="115" t="str">
        <f>VLOOKUP(E51,VIP!$A$2:$O8972,8,FALSE)</f>
        <v>Si</v>
      </c>
      <c r="J51" s="115" t="str">
        <f>VLOOKUP(E51,VIP!$A$2:$O8922,8,FALSE)</f>
        <v>Si</v>
      </c>
      <c r="K51" s="115" t="str">
        <f>VLOOKUP(E51,VIP!$A$2:$O12496,6,0)</f>
        <v>NO</v>
      </c>
      <c r="L51" s="116" t="s">
        <v>2228</v>
      </c>
      <c r="M51" s="114" t="s">
        <v>2466</v>
      </c>
      <c r="N51" s="114" t="s">
        <v>2473</v>
      </c>
      <c r="O51" s="115" t="s">
        <v>2475</v>
      </c>
      <c r="P51" s="113"/>
      <c r="Q51" s="117" t="s">
        <v>2228</v>
      </c>
    </row>
    <row r="52" spans="1:17" ht="18" x14ac:dyDescent="0.25">
      <c r="A52" s="115" t="str">
        <f>VLOOKUP(E52,'LISTADO ATM'!$A$2:$C$901,3,0)</f>
        <v>DISTRITO NACIONAL</v>
      </c>
      <c r="B52" s="110">
        <v>335829999</v>
      </c>
      <c r="C52" s="122">
        <v>44277.680601851855</v>
      </c>
      <c r="D52" s="115" t="s">
        <v>2469</v>
      </c>
      <c r="E52" s="109">
        <v>507</v>
      </c>
      <c r="F52" s="115" t="str">
        <f>VLOOKUP(E52,VIP!$A$2:$O12084,2,0)</f>
        <v>DRBR507</v>
      </c>
      <c r="G52" s="115" t="str">
        <f>VLOOKUP(E52,'LISTADO ATM'!$A$2:$B$900,2,0)</f>
        <v>ATM Estación Sigma Boca Chica</v>
      </c>
      <c r="H52" s="115" t="str">
        <f>VLOOKUP(E52,VIP!$A$2:$O17005,7,FALSE)</f>
        <v>Si</v>
      </c>
      <c r="I52" s="115" t="str">
        <f>VLOOKUP(E52,VIP!$A$2:$O8970,8,FALSE)</f>
        <v>Si</v>
      </c>
      <c r="J52" s="115" t="str">
        <f>VLOOKUP(E52,VIP!$A$2:$O8920,8,FALSE)</f>
        <v>Si</v>
      </c>
      <c r="K52" s="115" t="str">
        <f>VLOOKUP(E52,VIP!$A$2:$O12494,6,0)</f>
        <v>NO</v>
      </c>
      <c r="L52" s="116" t="s">
        <v>2428</v>
      </c>
      <c r="M52" s="126" t="s">
        <v>2502</v>
      </c>
      <c r="N52" s="114" t="s">
        <v>2473</v>
      </c>
      <c r="O52" s="115" t="s">
        <v>2474</v>
      </c>
      <c r="P52" s="113"/>
      <c r="Q52" s="125">
        <v>44273.610219907408</v>
      </c>
    </row>
    <row r="53" spans="1:17" ht="18" x14ac:dyDescent="0.25">
      <c r="A53" s="115" t="str">
        <f>VLOOKUP(E53,'LISTADO ATM'!$A$2:$C$901,3,0)</f>
        <v>DISTRITO NACIONAL</v>
      </c>
      <c r="B53" s="110">
        <v>335830007</v>
      </c>
      <c r="C53" s="122">
        <v>44277.684212962966</v>
      </c>
      <c r="D53" s="115" t="s">
        <v>2469</v>
      </c>
      <c r="E53" s="109">
        <v>967</v>
      </c>
      <c r="F53" s="115" t="str">
        <f>VLOOKUP(E53,VIP!$A$2:$O12083,2,0)</f>
        <v>DRBR967</v>
      </c>
      <c r="G53" s="115" t="str">
        <f>VLOOKUP(E53,'LISTADO ATM'!$A$2:$B$900,2,0)</f>
        <v xml:space="preserve">ATM UNP Hiper Olé Autopista Duarte </v>
      </c>
      <c r="H53" s="115" t="str">
        <f>VLOOKUP(E53,VIP!$A$2:$O17004,7,FALSE)</f>
        <v>Si</v>
      </c>
      <c r="I53" s="115" t="str">
        <f>VLOOKUP(E53,VIP!$A$2:$O8969,8,FALSE)</f>
        <v>Si</v>
      </c>
      <c r="J53" s="115" t="str">
        <f>VLOOKUP(E53,VIP!$A$2:$O8919,8,FALSE)</f>
        <v>Si</v>
      </c>
      <c r="K53" s="115" t="str">
        <f>VLOOKUP(E53,VIP!$A$2:$O12493,6,0)</f>
        <v>NO</v>
      </c>
      <c r="L53" s="116" t="s">
        <v>2428</v>
      </c>
      <c r="M53" s="126" t="s">
        <v>2502</v>
      </c>
      <c r="N53" s="114" t="s">
        <v>2473</v>
      </c>
      <c r="O53" s="115" t="s">
        <v>2474</v>
      </c>
      <c r="P53" s="113"/>
      <c r="Q53" s="131">
        <v>44278.743055555555</v>
      </c>
    </row>
    <row r="54" spans="1:17" ht="18" x14ac:dyDescent="0.25">
      <c r="A54" s="115" t="str">
        <f>VLOOKUP(E54,'LISTADO ATM'!$A$2:$C$901,3,0)</f>
        <v>DISTRITO NACIONAL</v>
      </c>
      <c r="B54" s="110">
        <v>335830010</v>
      </c>
      <c r="C54" s="122">
        <v>44277.685324074075</v>
      </c>
      <c r="D54" s="115" t="s">
        <v>2469</v>
      </c>
      <c r="E54" s="109">
        <v>387</v>
      </c>
      <c r="F54" s="115" t="str">
        <f>VLOOKUP(E54,VIP!$A$2:$O12082,2,0)</f>
        <v>DRBR387</v>
      </c>
      <c r="G54" s="115" t="str">
        <f>VLOOKUP(E54,'LISTADO ATM'!$A$2:$B$900,2,0)</f>
        <v xml:space="preserve">ATM S/M La Cadena San Vicente de Paul </v>
      </c>
      <c r="H54" s="115" t="str">
        <f>VLOOKUP(E54,VIP!$A$2:$O17003,7,FALSE)</f>
        <v>Si</v>
      </c>
      <c r="I54" s="115" t="str">
        <f>VLOOKUP(E54,VIP!$A$2:$O8968,8,FALSE)</f>
        <v>Si</v>
      </c>
      <c r="J54" s="115" t="str">
        <f>VLOOKUP(E54,VIP!$A$2:$O8918,8,FALSE)</f>
        <v>Si</v>
      </c>
      <c r="K54" s="115" t="str">
        <f>VLOOKUP(E54,VIP!$A$2:$O12492,6,0)</f>
        <v>NO</v>
      </c>
      <c r="L54" s="116" t="s">
        <v>2428</v>
      </c>
      <c r="M54" s="126" t="s">
        <v>2502</v>
      </c>
      <c r="N54" s="114" t="s">
        <v>2473</v>
      </c>
      <c r="O54" s="115" t="s">
        <v>2474</v>
      </c>
      <c r="P54" s="113"/>
      <c r="Q54" s="125">
        <v>44273.610219907408</v>
      </c>
    </row>
    <row r="55" spans="1:17" ht="18" x14ac:dyDescent="0.25">
      <c r="A55" s="115" t="str">
        <f>VLOOKUP(E55,'LISTADO ATM'!$A$2:$C$901,3,0)</f>
        <v>DISTRITO NACIONAL</v>
      </c>
      <c r="B55" s="110">
        <v>335830013</v>
      </c>
      <c r="C55" s="122">
        <v>44277.686724537038</v>
      </c>
      <c r="D55" s="115" t="s">
        <v>2469</v>
      </c>
      <c r="E55" s="109">
        <v>875</v>
      </c>
      <c r="F55" s="115" t="str">
        <f>VLOOKUP(E55,VIP!$A$2:$O12081,2,0)</f>
        <v>DRBR875</v>
      </c>
      <c r="G55" s="115" t="str">
        <f>VLOOKUP(E55,'LISTADO ATM'!$A$2:$B$900,2,0)</f>
        <v xml:space="preserve">ATM Texaco Aut. Duarte KM 14 1/2 (Los Alcarrizos) </v>
      </c>
      <c r="H55" s="115" t="str">
        <f>VLOOKUP(E55,VIP!$A$2:$O17002,7,FALSE)</f>
        <v>Si</v>
      </c>
      <c r="I55" s="115" t="str">
        <f>VLOOKUP(E55,VIP!$A$2:$O8967,8,FALSE)</f>
        <v>Si</v>
      </c>
      <c r="J55" s="115" t="str">
        <f>VLOOKUP(E55,VIP!$A$2:$O8917,8,FALSE)</f>
        <v>Si</v>
      </c>
      <c r="K55" s="115" t="str">
        <f>VLOOKUP(E55,VIP!$A$2:$O12491,6,0)</f>
        <v>NO</v>
      </c>
      <c r="L55" s="116" t="s">
        <v>2428</v>
      </c>
      <c r="M55" s="126" t="s">
        <v>2502</v>
      </c>
      <c r="N55" s="114" t="s">
        <v>2473</v>
      </c>
      <c r="O55" s="115" t="s">
        <v>2474</v>
      </c>
      <c r="P55" s="113"/>
      <c r="Q55" s="131">
        <v>44278.75</v>
      </c>
    </row>
    <row r="56" spans="1:17" ht="18" x14ac:dyDescent="0.25">
      <c r="A56" s="115" t="str">
        <f>VLOOKUP(E56,'LISTADO ATM'!$A$2:$C$901,3,0)</f>
        <v>DISTRITO NACIONAL</v>
      </c>
      <c r="B56" s="110">
        <v>335830021</v>
      </c>
      <c r="C56" s="122">
        <v>44277.688645833332</v>
      </c>
      <c r="D56" s="115" t="s">
        <v>2469</v>
      </c>
      <c r="E56" s="109">
        <v>555</v>
      </c>
      <c r="F56" s="115" t="str">
        <f>VLOOKUP(E56,VIP!$A$2:$O12080,2,0)</f>
        <v>DRBR24P</v>
      </c>
      <c r="G56" s="115" t="str">
        <f>VLOOKUP(E56,'LISTADO ATM'!$A$2:$B$900,2,0)</f>
        <v xml:space="preserve">ATM Estación Shell Las Praderas </v>
      </c>
      <c r="H56" s="115" t="str">
        <f>VLOOKUP(E56,VIP!$A$2:$O17001,7,FALSE)</f>
        <v>Si</v>
      </c>
      <c r="I56" s="115" t="str">
        <f>VLOOKUP(E56,VIP!$A$2:$O8966,8,FALSE)</f>
        <v>Si</v>
      </c>
      <c r="J56" s="115" t="str">
        <f>VLOOKUP(E56,VIP!$A$2:$O8916,8,FALSE)</f>
        <v>Si</v>
      </c>
      <c r="K56" s="115" t="str">
        <f>VLOOKUP(E56,VIP!$A$2:$O12490,6,0)</f>
        <v>NO</v>
      </c>
      <c r="L56" s="116" t="s">
        <v>2428</v>
      </c>
      <c r="M56" s="126" t="s">
        <v>2502</v>
      </c>
      <c r="N56" s="114" t="s">
        <v>2473</v>
      </c>
      <c r="O56" s="115" t="s">
        <v>2474</v>
      </c>
      <c r="P56" s="113"/>
      <c r="Q56" s="125">
        <v>44273.610219907408</v>
      </c>
    </row>
    <row r="57" spans="1:17" ht="18" x14ac:dyDescent="0.25">
      <c r="A57" s="115" t="str">
        <f>VLOOKUP(E57,'LISTADO ATM'!$A$2:$C$901,3,0)</f>
        <v>DISTRITO NACIONAL</v>
      </c>
      <c r="B57" s="110">
        <v>335830031</v>
      </c>
      <c r="C57" s="122">
        <v>44277.693090277775</v>
      </c>
      <c r="D57" s="115" t="s">
        <v>2469</v>
      </c>
      <c r="E57" s="109">
        <v>659</v>
      </c>
      <c r="F57" s="115" t="str">
        <f>VLOOKUP(E57,VIP!$A$2:$O12079,2,0)</f>
        <v>DRBR659</v>
      </c>
      <c r="G57" s="115" t="str">
        <f>VLOOKUP(E57,'LISTADO ATM'!$A$2:$B$900,2,0)</f>
        <v>ATM Down Town Center</v>
      </c>
      <c r="H57" s="115" t="str">
        <f>VLOOKUP(E57,VIP!$A$2:$O17000,7,FALSE)</f>
        <v>N/A</v>
      </c>
      <c r="I57" s="115" t="str">
        <f>VLOOKUP(E57,VIP!$A$2:$O8965,8,FALSE)</f>
        <v>N/A</v>
      </c>
      <c r="J57" s="115" t="str">
        <f>VLOOKUP(E57,VIP!$A$2:$O8915,8,FALSE)</f>
        <v>N/A</v>
      </c>
      <c r="K57" s="115" t="str">
        <f>VLOOKUP(E57,VIP!$A$2:$O12489,6,0)</f>
        <v>N/A</v>
      </c>
      <c r="L57" s="116" t="s">
        <v>2459</v>
      </c>
      <c r="M57" s="126" t="s">
        <v>2502</v>
      </c>
      <c r="N57" s="114" t="s">
        <v>2473</v>
      </c>
      <c r="O57" s="115" t="s">
        <v>2474</v>
      </c>
      <c r="P57" s="113"/>
      <c r="Q57" s="125">
        <v>44273.443553240744</v>
      </c>
    </row>
    <row r="58" spans="1:17" ht="18" x14ac:dyDescent="0.25">
      <c r="A58" s="115" t="str">
        <f>VLOOKUP(E58,'LISTADO ATM'!$A$2:$C$901,3,0)</f>
        <v>DISTRITO NACIONAL</v>
      </c>
      <c r="B58" s="110">
        <v>335830043</v>
      </c>
      <c r="C58" s="122">
        <v>44277.697488425925</v>
      </c>
      <c r="D58" s="115" t="s">
        <v>2189</v>
      </c>
      <c r="E58" s="109">
        <v>435</v>
      </c>
      <c r="F58" s="115" t="str">
        <f>VLOOKUP(E58,VIP!$A$2:$O12078,2,0)</f>
        <v>DRBR435</v>
      </c>
      <c r="G58" s="115" t="str">
        <f>VLOOKUP(E58,'LISTADO ATM'!$A$2:$B$900,2,0)</f>
        <v xml:space="preserve">ATM Autobanco Torre I </v>
      </c>
      <c r="H58" s="115" t="str">
        <f>VLOOKUP(E58,VIP!$A$2:$O16999,7,FALSE)</f>
        <v>Si</v>
      </c>
      <c r="I58" s="115" t="str">
        <f>VLOOKUP(E58,VIP!$A$2:$O8964,8,FALSE)</f>
        <v>Si</v>
      </c>
      <c r="J58" s="115" t="str">
        <f>VLOOKUP(E58,VIP!$A$2:$O8914,8,FALSE)</f>
        <v>Si</v>
      </c>
      <c r="K58" s="115" t="str">
        <f>VLOOKUP(E58,VIP!$A$2:$O12488,6,0)</f>
        <v>SI</v>
      </c>
      <c r="L58" s="116" t="s">
        <v>2228</v>
      </c>
      <c r="M58" s="126" t="s">
        <v>2502</v>
      </c>
      <c r="N58" s="114" t="s">
        <v>2473</v>
      </c>
      <c r="O58" s="115" t="s">
        <v>2475</v>
      </c>
      <c r="P58" s="113"/>
      <c r="Q58" s="131">
        <v>44278.724305555559</v>
      </c>
    </row>
    <row r="59" spans="1:17" ht="18" x14ac:dyDescent="0.25">
      <c r="A59" s="115" t="str">
        <f>VLOOKUP(E59,'LISTADO ATM'!$A$2:$C$901,3,0)</f>
        <v>ESTE</v>
      </c>
      <c r="B59" s="110">
        <v>335830122</v>
      </c>
      <c r="C59" s="122">
        <v>44277.724131944444</v>
      </c>
      <c r="D59" s="115" t="s">
        <v>2189</v>
      </c>
      <c r="E59" s="109">
        <v>330</v>
      </c>
      <c r="F59" s="115" t="str">
        <f>VLOOKUP(E59,VIP!$A$2:$O12110,2,0)</f>
        <v>DRBR330</v>
      </c>
      <c r="G59" s="115" t="str">
        <f>VLOOKUP(E59,'LISTADO ATM'!$A$2:$B$900,2,0)</f>
        <v xml:space="preserve">ATM Oficina Boulevard (Higuey) </v>
      </c>
      <c r="H59" s="115" t="str">
        <f>VLOOKUP(E59,VIP!$A$2:$O17031,7,FALSE)</f>
        <v>Si</v>
      </c>
      <c r="I59" s="115" t="str">
        <f>VLOOKUP(E59,VIP!$A$2:$O8996,8,FALSE)</f>
        <v>Si</v>
      </c>
      <c r="J59" s="115" t="str">
        <f>VLOOKUP(E59,VIP!$A$2:$O8946,8,FALSE)</f>
        <v>Si</v>
      </c>
      <c r="K59" s="115" t="str">
        <f>VLOOKUP(E59,VIP!$A$2:$O12520,6,0)</f>
        <v>SI</v>
      </c>
      <c r="L59" s="116" t="s">
        <v>2254</v>
      </c>
      <c r="M59" s="126" t="s">
        <v>2502</v>
      </c>
      <c r="N59" s="114" t="s">
        <v>2525</v>
      </c>
      <c r="O59" s="115" t="s">
        <v>2475</v>
      </c>
      <c r="P59" s="113"/>
      <c r="Q59" s="125">
        <v>44273.610219907408</v>
      </c>
    </row>
    <row r="60" spans="1:17" ht="18" x14ac:dyDescent="0.25">
      <c r="A60" s="115" t="str">
        <f>VLOOKUP(E60,'LISTADO ATM'!$A$2:$C$901,3,0)</f>
        <v>ESTE</v>
      </c>
      <c r="B60" s="110">
        <v>335830126</v>
      </c>
      <c r="C60" s="122">
        <v>44277.725104166668</v>
      </c>
      <c r="D60" s="115" t="s">
        <v>2189</v>
      </c>
      <c r="E60" s="109">
        <v>513</v>
      </c>
      <c r="F60" s="115" t="str">
        <f>VLOOKUP(E60,VIP!$A$2:$O12075,2,0)</f>
        <v>DRBR513</v>
      </c>
      <c r="G60" s="115" t="str">
        <f>VLOOKUP(E60,'LISTADO ATM'!$A$2:$B$900,2,0)</f>
        <v xml:space="preserve">ATM UNP Lagunas de Nisibón </v>
      </c>
      <c r="H60" s="115" t="str">
        <f>VLOOKUP(E60,VIP!$A$2:$O16996,7,FALSE)</f>
        <v>Si</v>
      </c>
      <c r="I60" s="115" t="str">
        <f>VLOOKUP(E60,VIP!$A$2:$O8961,8,FALSE)</f>
        <v>Si</v>
      </c>
      <c r="J60" s="115" t="str">
        <f>VLOOKUP(E60,VIP!$A$2:$O8911,8,FALSE)</f>
        <v>Si</v>
      </c>
      <c r="K60" s="115" t="str">
        <f>VLOOKUP(E60,VIP!$A$2:$O12485,6,0)</f>
        <v>NO</v>
      </c>
      <c r="L60" s="116" t="s">
        <v>2254</v>
      </c>
      <c r="M60" s="114" t="s">
        <v>2466</v>
      </c>
      <c r="N60" s="114" t="s">
        <v>2473</v>
      </c>
      <c r="O60" s="115" t="s">
        <v>2475</v>
      </c>
      <c r="P60" s="113"/>
      <c r="Q60" s="117" t="s">
        <v>2254</v>
      </c>
    </row>
    <row r="61" spans="1:17" ht="18" x14ac:dyDescent="0.25">
      <c r="A61" s="115" t="str">
        <f>VLOOKUP(E61,'LISTADO ATM'!$A$2:$C$901,3,0)</f>
        <v>DISTRITO NACIONAL</v>
      </c>
      <c r="B61" s="110">
        <v>335830140</v>
      </c>
      <c r="C61" s="122">
        <v>44277.734618055554</v>
      </c>
      <c r="D61" s="115" t="s">
        <v>2469</v>
      </c>
      <c r="E61" s="109">
        <v>541</v>
      </c>
      <c r="F61" s="115" t="str">
        <f>VLOOKUP(E61,VIP!$A$2:$O12073,2,0)</f>
        <v>DRBR541</v>
      </c>
      <c r="G61" s="115" t="str">
        <f>VLOOKUP(E61,'LISTADO ATM'!$A$2:$B$900,2,0)</f>
        <v xml:space="preserve">ATM Oficina Sambil II </v>
      </c>
      <c r="H61" s="115" t="str">
        <f>VLOOKUP(E61,VIP!$A$2:$O16994,7,FALSE)</f>
        <v>Si</v>
      </c>
      <c r="I61" s="115" t="str">
        <f>VLOOKUP(E61,VIP!$A$2:$O8959,8,FALSE)</f>
        <v>Si</v>
      </c>
      <c r="J61" s="115" t="str">
        <f>VLOOKUP(E61,VIP!$A$2:$O8909,8,FALSE)</f>
        <v>Si</v>
      </c>
      <c r="K61" s="115" t="str">
        <f>VLOOKUP(E61,VIP!$A$2:$O12483,6,0)</f>
        <v>SI</v>
      </c>
      <c r="L61" s="116" t="s">
        <v>2428</v>
      </c>
      <c r="M61" s="126" t="s">
        <v>2502</v>
      </c>
      <c r="N61" s="114" t="s">
        <v>2473</v>
      </c>
      <c r="O61" s="115" t="s">
        <v>2474</v>
      </c>
      <c r="P61" s="113"/>
      <c r="Q61" s="125">
        <v>44273.610219907408</v>
      </c>
    </row>
    <row r="62" spans="1:17" ht="18" x14ac:dyDescent="0.25">
      <c r="A62" s="115" t="str">
        <f>VLOOKUP(E62,'LISTADO ATM'!$A$2:$C$901,3,0)</f>
        <v>DISTRITO NACIONAL</v>
      </c>
      <c r="B62" s="110">
        <v>335830187</v>
      </c>
      <c r="C62" s="122">
        <v>44277.8593287037</v>
      </c>
      <c r="D62" s="115" t="s">
        <v>2189</v>
      </c>
      <c r="E62" s="109">
        <v>70</v>
      </c>
      <c r="F62" s="115" t="str">
        <f>VLOOKUP(E62,VIP!$A$2:$O12099,2,0)</f>
        <v>DRBR070</v>
      </c>
      <c r="G62" s="115" t="str">
        <f>VLOOKUP(E62,'LISTADO ATM'!$A$2:$B$900,2,0)</f>
        <v xml:space="preserve">ATM Autoservicio Plaza Lama Zona Oriental </v>
      </c>
      <c r="H62" s="115" t="str">
        <f>VLOOKUP(E62,VIP!$A$2:$O17020,7,FALSE)</f>
        <v>Si</v>
      </c>
      <c r="I62" s="115" t="str">
        <f>VLOOKUP(E62,VIP!$A$2:$O8985,8,FALSE)</f>
        <v>Si</v>
      </c>
      <c r="J62" s="115" t="str">
        <f>VLOOKUP(E62,VIP!$A$2:$O8935,8,FALSE)</f>
        <v>Si</v>
      </c>
      <c r="K62" s="115" t="str">
        <f>VLOOKUP(E62,VIP!$A$2:$O12509,6,0)</f>
        <v>NO</v>
      </c>
      <c r="L62" s="116" t="s">
        <v>2228</v>
      </c>
      <c r="M62" s="126" t="s">
        <v>2502</v>
      </c>
      <c r="N62" s="114" t="s">
        <v>2473</v>
      </c>
      <c r="O62" s="115" t="s">
        <v>2475</v>
      </c>
      <c r="P62" s="113"/>
      <c r="Q62" s="131">
        <v>44278.717361111114</v>
      </c>
    </row>
    <row r="63" spans="1:17" ht="18" x14ac:dyDescent="0.25">
      <c r="A63" s="115" t="str">
        <f>VLOOKUP(E63,'LISTADO ATM'!$A$2:$C$901,3,0)</f>
        <v>DISTRITO NACIONAL</v>
      </c>
      <c r="B63" s="110">
        <v>335830188</v>
      </c>
      <c r="C63" s="122">
        <v>44277.860868055555</v>
      </c>
      <c r="D63" s="115" t="s">
        <v>2469</v>
      </c>
      <c r="E63" s="109">
        <v>574</v>
      </c>
      <c r="F63" s="115" t="str">
        <f>VLOOKUP(E63,VIP!$A$2:$O12098,2,0)</f>
        <v>DRBR080</v>
      </c>
      <c r="G63" s="115" t="str">
        <f>VLOOKUP(E63,'LISTADO ATM'!$A$2:$B$900,2,0)</f>
        <v xml:space="preserve">ATM Club Obras Públicas </v>
      </c>
      <c r="H63" s="115" t="str">
        <f>VLOOKUP(E63,VIP!$A$2:$O17019,7,FALSE)</f>
        <v>Si</v>
      </c>
      <c r="I63" s="115" t="str">
        <f>VLOOKUP(E63,VIP!$A$2:$O8984,8,FALSE)</f>
        <v>Si</v>
      </c>
      <c r="J63" s="115" t="str">
        <f>VLOOKUP(E63,VIP!$A$2:$O8934,8,FALSE)</f>
        <v>Si</v>
      </c>
      <c r="K63" s="115" t="str">
        <f>VLOOKUP(E63,VIP!$A$2:$O12508,6,0)</f>
        <v>NO</v>
      </c>
      <c r="L63" s="116" t="s">
        <v>2428</v>
      </c>
      <c r="M63" s="126" t="s">
        <v>2502</v>
      </c>
      <c r="N63" s="114" t="s">
        <v>2473</v>
      </c>
      <c r="O63" s="115" t="s">
        <v>2474</v>
      </c>
      <c r="P63" s="113"/>
      <c r="Q63" s="125">
        <v>44273.610219907408</v>
      </c>
    </row>
    <row r="64" spans="1:17" ht="18" x14ac:dyDescent="0.25">
      <c r="A64" s="115" t="str">
        <f>VLOOKUP(E64,'LISTADO ATM'!$A$2:$C$901,3,0)</f>
        <v>DISTRITO NACIONAL</v>
      </c>
      <c r="B64" s="110">
        <v>335830189</v>
      </c>
      <c r="C64" s="122">
        <v>44277.861921296295</v>
      </c>
      <c r="D64" s="115" t="s">
        <v>2469</v>
      </c>
      <c r="E64" s="109">
        <v>769</v>
      </c>
      <c r="F64" s="115" t="str">
        <f>VLOOKUP(E64,VIP!$A$2:$O12097,2,0)</f>
        <v>DRBR769</v>
      </c>
      <c r="G64" s="115" t="str">
        <f>VLOOKUP(E64,'LISTADO ATM'!$A$2:$B$900,2,0)</f>
        <v>ATM UNP Pablo Mella Morales</v>
      </c>
      <c r="H64" s="115" t="str">
        <f>VLOOKUP(E64,VIP!$A$2:$O17018,7,FALSE)</f>
        <v>Si</v>
      </c>
      <c r="I64" s="115" t="str">
        <f>VLOOKUP(E64,VIP!$A$2:$O8983,8,FALSE)</f>
        <v>Si</v>
      </c>
      <c r="J64" s="115" t="str">
        <f>VLOOKUP(E64,VIP!$A$2:$O8933,8,FALSE)</f>
        <v>Si</v>
      </c>
      <c r="K64" s="115" t="str">
        <f>VLOOKUP(E64,VIP!$A$2:$O12507,6,0)</f>
        <v>NO</v>
      </c>
      <c r="L64" s="116" t="s">
        <v>2428</v>
      </c>
      <c r="M64" s="126" t="s">
        <v>2502</v>
      </c>
      <c r="N64" s="114" t="s">
        <v>2473</v>
      </c>
      <c r="O64" s="115" t="s">
        <v>2474</v>
      </c>
      <c r="P64" s="113"/>
      <c r="Q64" s="131">
        <v>44278.75</v>
      </c>
    </row>
    <row r="65" spans="1:17" ht="18" x14ac:dyDescent="0.25">
      <c r="A65" s="115" t="str">
        <f>VLOOKUP(E65,'LISTADO ATM'!$A$2:$C$901,3,0)</f>
        <v>DISTRITO NACIONAL</v>
      </c>
      <c r="B65" s="110">
        <v>335830190</v>
      </c>
      <c r="C65" s="122">
        <v>44277.863263888888</v>
      </c>
      <c r="D65" s="115" t="s">
        <v>2469</v>
      </c>
      <c r="E65" s="109">
        <v>139</v>
      </c>
      <c r="F65" s="115" t="str">
        <f>VLOOKUP(E65,VIP!$A$2:$O12096,2,0)</f>
        <v>DRBR139</v>
      </c>
      <c r="G65" s="115" t="str">
        <f>VLOOKUP(E65,'LISTADO ATM'!$A$2:$B$900,2,0)</f>
        <v xml:space="preserve">ATM Oficina Plaza Lama Zona Oriental I </v>
      </c>
      <c r="H65" s="115" t="str">
        <f>VLOOKUP(E65,VIP!$A$2:$O17017,7,FALSE)</f>
        <v>Si</v>
      </c>
      <c r="I65" s="115" t="str">
        <f>VLOOKUP(E65,VIP!$A$2:$O8982,8,FALSE)</f>
        <v>Si</v>
      </c>
      <c r="J65" s="115" t="str">
        <f>VLOOKUP(E65,VIP!$A$2:$O8932,8,FALSE)</f>
        <v>Si</v>
      </c>
      <c r="K65" s="115" t="str">
        <f>VLOOKUP(E65,VIP!$A$2:$O12506,6,0)</f>
        <v>NO</v>
      </c>
      <c r="L65" s="116" t="s">
        <v>2428</v>
      </c>
      <c r="M65" s="126" t="s">
        <v>2502</v>
      </c>
      <c r="N65" s="114" t="s">
        <v>2473</v>
      </c>
      <c r="O65" s="115" t="s">
        <v>2474</v>
      </c>
      <c r="P65" s="113"/>
      <c r="Q65" s="125">
        <v>44273.610219907408</v>
      </c>
    </row>
    <row r="66" spans="1:17" ht="18" x14ac:dyDescent="0.25">
      <c r="A66" s="115" t="str">
        <f>VLOOKUP(E66,'LISTADO ATM'!$A$2:$C$901,3,0)</f>
        <v>DISTRITO NACIONAL</v>
      </c>
      <c r="B66" s="110">
        <v>335830192</v>
      </c>
      <c r="C66" s="122">
        <v>44277.865613425929</v>
      </c>
      <c r="D66" s="115" t="s">
        <v>2469</v>
      </c>
      <c r="E66" s="109">
        <v>929</v>
      </c>
      <c r="F66" s="115" t="str">
        <f>VLOOKUP(E66,VIP!$A$2:$O12095,2,0)</f>
        <v>DRBR929</v>
      </c>
      <c r="G66" s="115" t="str">
        <f>VLOOKUP(E66,'LISTADO ATM'!$A$2:$B$900,2,0)</f>
        <v>ATM Autoservicio Nacional El Conde</v>
      </c>
      <c r="H66" s="115" t="str">
        <f>VLOOKUP(E66,VIP!$A$2:$O17016,7,FALSE)</f>
        <v>Si</v>
      </c>
      <c r="I66" s="115" t="str">
        <f>VLOOKUP(E66,VIP!$A$2:$O8981,8,FALSE)</f>
        <v>Si</v>
      </c>
      <c r="J66" s="115" t="str">
        <f>VLOOKUP(E66,VIP!$A$2:$O8931,8,FALSE)</f>
        <v>Si</v>
      </c>
      <c r="K66" s="115" t="str">
        <f>VLOOKUP(E66,VIP!$A$2:$O12505,6,0)</f>
        <v>NO</v>
      </c>
      <c r="L66" s="116" t="s">
        <v>2517</v>
      </c>
      <c r="M66" s="126" t="s">
        <v>2502</v>
      </c>
      <c r="N66" s="114" t="s">
        <v>2473</v>
      </c>
      <c r="O66" s="115" t="s">
        <v>2474</v>
      </c>
      <c r="P66" s="113"/>
      <c r="Q66" s="125">
        <v>44273.610219907408</v>
      </c>
    </row>
    <row r="67" spans="1:17" ht="18" x14ac:dyDescent="0.25">
      <c r="A67" s="115" t="str">
        <f>VLOOKUP(E67,'LISTADO ATM'!$A$2:$C$901,3,0)</f>
        <v>DISTRITO NACIONAL</v>
      </c>
      <c r="B67" s="110">
        <v>335830193</v>
      </c>
      <c r="C67" s="122">
        <v>44277.869363425925</v>
      </c>
      <c r="D67" s="115" t="s">
        <v>2189</v>
      </c>
      <c r="E67" s="109">
        <v>983</v>
      </c>
      <c r="F67" s="115" t="str">
        <f>VLOOKUP(E67,VIP!$A$2:$O12094,2,0)</f>
        <v>DRBR983</v>
      </c>
      <c r="G67" s="115" t="str">
        <f>VLOOKUP(E67,'LISTADO ATM'!$A$2:$B$900,2,0)</f>
        <v xml:space="preserve">ATM Bravo República de Colombia </v>
      </c>
      <c r="H67" s="115" t="str">
        <f>VLOOKUP(E67,VIP!$A$2:$O17015,7,FALSE)</f>
        <v>Si</v>
      </c>
      <c r="I67" s="115" t="str">
        <f>VLOOKUP(E67,VIP!$A$2:$O8980,8,FALSE)</f>
        <v>No</v>
      </c>
      <c r="J67" s="115" t="str">
        <f>VLOOKUP(E67,VIP!$A$2:$O8930,8,FALSE)</f>
        <v>No</v>
      </c>
      <c r="K67" s="115" t="str">
        <f>VLOOKUP(E67,VIP!$A$2:$O12504,6,0)</f>
        <v>NO</v>
      </c>
      <c r="L67" s="116" t="s">
        <v>2489</v>
      </c>
      <c r="M67" s="126" t="s">
        <v>2502</v>
      </c>
      <c r="N67" s="114" t="s">
        <v>2473</v>
      </c>
      <c r="O67" s="115" t="s">
        <v>2475</v>
      </c>
      <c r="P67" s="113"/>
      <c r="Q67" s="125">
        <v>44273.610219907408</v>
      </c>
    </row>
    <row r="68" spans="1:17" ht="18" x14ac:dyDescent="0.25">
      <c r="A68" s="115" t="str">
        <f>VLOOKUP(E68,'LISTADO ATM'!$A$2:$C$901,3,0)</f>
        <v>DISTRITO NACIONAL</v>
      </c>
      <c r="B68" s="110">
        <v>335830194</v>
      </c>
      <c r="C68" s="122">
        <v>44277.871261574073</v>
      </c>
      <c r="D68" s="115" t="s">
        <v>2189</v>
      </c>
      <c r="E68" s="109">
        <v>394</v>
      </c>
      <c r="F68" s="115" t="str">
        <f>VLOOKUP(E68,VIP!$A$2:$O12093,2,0)</f>
        <v>DRBR394</v>
      </c>
      <c r="G68" s="115" t="str">
        <f>VLOOKUP(E68,'LISTADO ATM'!$A$2:$B$900,2,0)</f>
        <v xml:space="preserve">ATM Multicentro La Sirena Luperón </v>
      </c>
      <c r="H68" s="115" t="str">
        <f>VLOOKUP(E68,VIP!$A$2:$O17014,7,FALSE)</f>
        <v>Si</v>
      </c>
      <c r="I68" s="115" t="str">
        <f>VLOOKUP(E68,VIP!$A$2:$O8979,8,FALSE)</f>
        <v>Si</v>
      </c>
      <c r="J68" s="115" t="str">
        <f>VLOOKUP(E68,VIP!$A$2:$O8929,8,FALSE)</f>
        <v>Si</v>
      </c>
      <c r="K68" s="115" t="str">
        <f>VLOOKUP(E68,VIP!$A$2:$O12503,6,0)</f>
        <v>NO</v>
      </c>
      <c r="L68" s="116" t="s">
        <v>2489</v>
      </c>
      <c r="M68" s="126" t="s">
        <v>2502</v>
      </c>
      <c r="N68" s="114" t="s">
        <v>2473</v>
      </c>
      <c r="O68" s="115" t="s">
        <v>2475</v>
      </c>
      <c r="P68" s="113"/>
      <c r="Q68" s="131">
        <v>44278.728472222225</v>
      </c>
    </row>
    <row r="69" spans="1:17" ht="18" x14ac:dyDescent="0.25">
      <c r="A69" s="115" t="str">
        <f>VLOOKUP(E69,'LISTADO ATM'!$A$2:$C$901,3,0)</f>
        <v>SUR</v>
      </c>
      <c r="B69" s="110">
        <v>335830197</v>
      </c>
      <c r="C69" s="122">
        <v>44277.928472222222</v>
      </c>
      <c r="D69" s="115" t="s">
        <v>2496</v>
      </c>
      <c r="E69" s="109">
        <v>783</v>
      </c>
      <c r="F69" s="115" t="str">
        <f>VLOOKUP(E69,VIP!$A$2:$O12044,2,0)</f>
        <v>DRBR303</v>
      </c>
      <c r="G69" s="115" t="str">
        <f>VLOOKUP(E69,'LISTADO ATM'!$A$2:$B$900,2,0)</f>
        <v xml:space="preserve">ATM Autobanco Alfa y Omega (Barahona) </v>
      </c>
      <c r="H69" s="115" t="str">
        <f>VLOOKUP(E69,VIP!$A$2:$O16965,7,FALSE)</f>
        <v>Si</v>
      </c>
      <c r="I69" s="115" t="str">
        <f>VLOOKUP(E69,VIP!$A$2:$O8930,8,FALSE)</f>
        <v>Si</v>
      </c>
      <c r="J69" s="115" t="str">
        <f>VLOOKUP(E69,VIP!$A$2:$O8880,8,FALSE)</f>
        <v>Si</v>
      </c>
      <c r="K69" s="115" t="str">
        <f>VLOOKUP(E69,VIP!$A$2:$O12454,6,0)</f>
        <v>NO</v>
      </c>
      <c r="L69" s="116" t="s">
        <v>2428</v>
      </c>
      <c r="M69" s="126" t="s">
        <v>2502</v>
      </c>
      <c r="N69" s="130" t="s">
        <v>2525</v>
      </c>
      <c r="O69" s="115" t="s">
        <v>2497</v>
      </c>
      <c r="P69" s="113"/>
      <c r="Q69" s="125">
        <v>44273.443553240744</v>
      </c>
    </row>
    <row r="70" spans="1:17" s="95" customFormat="1" ht="18" x14ac:dyDescent="0.25">
      <c r="A70" s="115" t="str">
        <f>VLOOKUP(E70,'LISTADO ATM'!$A$2:$C$901,3,0)</f>
        <v>SUR</v>
      </c>
      <c r="B70" s="110">
        <v>335830198</v>
      </c>
      <c r="C70" s="122">
        <v>44277.930555555555</v>
      </c>
      <c r="D70" s="115" t="s">
        <v>2496</v>
      </c>
      <c r="E70" s="109">
        <v>48</v>
      </c>
      <c r="F70" s="115" t="str">
        <f>VLOOKUP(E70,VIP!$A$2:$O12045,2,0)</f>
        <v>DRBR048</v>
      </c>
      <c r="G70" s="115" t="str">
        <f>VLOOKUP(E70,'LISTADO ATM'!$A$2:$B$900,2,0)</f>
        <v xml:space="preserve">ATM Autoservicio Neiba I </v>
      </c>
      <c r="H70" s="115" t="str">
        <f>VLOOKUP(E70,VIP!$A$2:$O16966,7,FALSE)</f>
        <v>Si</v>
      </c>
      <c r="I70" s="115" t="str">
        <f>VLOOKUP(E70,VIP!$A$2:$O8931,8,FALSE)</f>
        <v>Si</v>
      </c>
      <c r="J70" s="115" t="str">
        <f>VLOOKUP(E70,VIP!$A$2:$O8881,8,FALSE)</f>
        <v>Si</v>
      </c>
      <c r="K70" s="115" t="str">
        <f>VLOOKUP(E70,VIP!$A$2:$O12455,6,0)</f>
        <v>SI</v>
      </c>
      <c r="L70" s="116" t="s">
        <v>2428</v>
      </c>
      <c r="M70" s="126" t="s">
        <v>2502</v>
      </c>
      <c r="N70" s="130" t="s">
        <v>2525</v>
      </c>
      <c r="O70" s="115" t="s">
        <v>2497</v>
      </c>
      <c r="P70" s="113"/>
      <c r="Q70" s="125">
        <v>44273.443553240744</v>
      </c>
    </row>
    <row r="71" spans="1:17" s="95" customFormat="1" ht="18" x14ac:dyDescent="0.25">
      <c r="A71" s="115" t="str">
        <f>VLOOKUP(E71,'LISTADO ATM'!$A$2:$C$901,3,0)</f>
        <v>NORTE</v>
      </c>
      <c r="B71" s="110">
        <v>335830199</v>
      </c>
      <c r="C71" s="122">
        <v>44277.933333333334</v>
      </c>
      <c r="D71" s="115" t="s">
        <v>2496</v>
      </c>
      <c r="E71" s="109">
        <v>138</v>
      </c>
      <c r="F71" s="115" t="str">
        <f>VLOOKUP(E71,VIP!$A$2:$O12046,2,0)</f>
        <v>DRBR138</v>
      </c>
      <c r="G71" s="115" t="str">
        <f>VLOOKUP(E71,'LISTADO ATM'!$A$2:$B$900,2,0)</f>
        <v xml:space="preserve">ATM UNP Fantino </v>
      </c>
      <c r="H71" s="115" t="str">
        <f>VLOOKUP(E71,VIP!$A$2:$O16967,7,FALSE)</f>
        <v>Si</v>
      </c>
      <c r="I71" s="115" t="str">
        <f>VLOOKUP(E71,VIP!$A$2:$O8932,8,FALSE)</f>
        <v>Si</v>
      </c>
      <c r="J71" s="115" t="str">
        <f>VLOOKUP(E71,VIP!$A$2:$O8882,8,FALSE)</f>
        <v>Si</v>
      </c>
      <c r="K71" s="115" t="str">
        <f>VLOOKUP(E71,VIP!$A$2:$O12456,6,0)</f>
        <v>NO</v>
      </c>
      <c r="L71" s="116" t="s">
        <v>2459</v>
      </c>
      <c r="M71" s="126" t="s">
        <v>2502</v>
      </c>
      <c r="N71" s="130" t="s">
        <v>2525</v>
      </c>
      <c r="O71" s="115" t="s">
        <v>2497</v>
      </c>
      <c r="P71" s="113"/>
      <c r="Q71" s="125">
        <v>44273.610219907408</v>
      </c>
    </row>
    <row r="72" spans="1:17" s="95" customFormat="1" ht="18" x14ac:dyDescent="0.25">
      <c r="A72" s="115" t="str">
        <f>VLOOKUP(E72,'LISTADO ATM'!$A$2:$C$901,3,0)</f>
        <v>DISTRITO NACIONAL</v>
      </c>
      <c r="B72" s="110">
        <v>335830200</v>
      </c>
      <c r="C72" s="122">
        <v>44277.936111111114</v>
      </c>
      <c r="D72" s="115" t="s">
        <v>2496</v>
      </c>
      <c r="E72" s="109">
        <v>231</v>
      </c>
      <c r="F72" s="115" t="str">
        <f>VLOOKUP(E72,VIP!$A$2:$O12047,2,0)</f>
        <v>DRBR231</v>
      </c>
      <c r="G72" s="115" t="str">
        <f>VLOOKUP(E72,'LISTADO ATM'!$A$2:$B$900,2,0)</f>
        <v xml:space="preserve">ATM Oficina Zona Oriental </v>
      </c>
      <c r="H72" s="115" t="str">
        <f>VLOOKUP(E72,VIP!$A$2:$O16968,7,FALSE)</f>
        <v>Si</v>
      </c>
      <c r="I72" s="115" t="str">
        <f>VLOOKUP(E72,VIP!$A$2:$O8933,8,FALSE)</f>
        <v>Si</v>
      </c>
      <c r="J72" s="115" t="str">
        <f>VLOOKUP(E72,VIP!$A$2:$O8883,8,FALSE)</f>
        <v>Si</v>
      </c>
      <c r="K72" s="115" t="str">
        <f>VLOOKUP(E72,VIP!$A$2:$O12457,6,0)</f>
        <v>SI</v>
      </c>
      <c r="L72" s="116" t="s">
        <v>2428</v>
      </c>
      <c r="M72" s="126" t="s">
        <v>2502</v>
      </c>
      <c r="N72" s="130" t="s">
        <v>2525</v>
      </c>
      <c r="O72" s="115" t="s">
        <v>2497</v>
      </c>
      <c r="P72" s="113"/>
      <c r="Q72" s="125">
        <v>44273.610219907408</v>
      </c>
    </row>
    <row r="73" spans="1:17" s="95" customFormat="1" ht="18" x14ac:dyDescent="0.25">
      <c r="A73" s="115" t="str">
        <f>VLOOKUP(E73,'LISTADO ATM'!$A$2:$C$901,3,0)</f>
        <v>ESTE</v>
      </c>
      <c r="B73" s="110">
        <v>335830201</v>
      </c>
      <c r="C73" s="122">
        <v>44277.938194444447</v>
      </c>
      <c r="D73" s="115" t="s">
        <v>2496</v>
      </c>
      <c r="E73" s="109">
        <v>268</v>
      </c>
      <c r="F73" s="115" t="str">
        <f>VLOOKUP(E73,VIP!$A$2:$O12048,2,0)</f>
        <v>DRBR268</v>
      </c>
      <c r="G73" s="115" t="str">
        <f>VLOOKUP(E73,'LISTADO ATM'!$A$2:$B$900,2,0)</f>
        <v xml:space="preserve">ATM Autobanco La Altagracia (Higuey) </v>
      </c>
      <c r="H73" s="115" t="str">
        <f>VLOOKUP(E73,VIP!$A$2:$O16969,7,FALSE)</f>
        <v>Si</v>
      </c>
      <c r="I73" s="115" t="str">
        <f>VLOOKUP(E73,VIP!$A$2:$O8934,8,FALSE)</f>
        <v>Si</v>
      </c>
      <c r="J73" s="115" t="str">
        <f>VLOOKUP(E73,VIP!$A$2:$O8884,8,FALSE)</f>
        <v>Si</v>
      </c>
      <c r="K73" s="115" t="str">
        <f>VLOOKUP(E73,VIP!$A$2:$O12458,6,0)</f>
        <v>NO</v>
      </c>
      <c r="L73" s="116" t="s">
        <v>2428</v>
      </c>
      <c r="M73" s="126" t="s">
        <v>2502</v>
      </c>
      <c r="N73" s="130" t="s">
        <v>2525</v>
      </c>
      <c r="O73" s="115" t="s">
        <v>2497</v>
      </c>
      <c r="P73" s="113"/>
      <c r="Q73" s="125">
        <v>44273.443553240744</v>
      </c>
    </row>
    <row r="74" spans="1:17" s="95" customFormat="1" ht="18" x14ac:dyDescent="0.25">
      <c r="A74" s="115" t="str">
        <f>VLOOKUP(E74,'LISTADO ATM'!$A$2:$C$901,3,0)</f>
        <v>ESTE</v>
      </c>
      <c r="B74" s="110">
        <v>335830203</v>
      </c>
      <c r="C74" s="122">
        <v>44277.940972222219</v>
      </c>
      <c r="D74" s="115" t="s">
        <v>2496</v>
      </c>
      <c r="E74" s="109">
        <v>345</v>
      </c>
      <c r="F74" s="115" t="e">
        <f>VLOOKUP(E74,VIP!$A$2:$O12049,2,0)</f>
        <v>#N/A</v>
      </c>
      <c r="G74" s="115" t="str">
        <f>VLOOKUP(E74,'LISTADO ATM'!$A$2:$B$900,2,0)</f>
        <v>ATM Oficina Yamasá  II</v>
      </c>
      <c r="H74" s="115" t="e">
        <f>VLOOKUP(E74,VIP!$A$2:$O16970,7,FALSE)</f>
        <v>#N/A</v>
      </c>
      <c r="I74" s="115" t="e">
        <f>VLOOKUP(E74,VIP!$A$2:$O8935,8,FALSE)</f>
        <v>#N/A</v>
      </c>
      <c r="J74" s="115" t="e">
        <f>VLOOKUP(E74,VIP!$A$2:$O8885,8,FALSE)</f>
        <v>#N/A</v>
      </c>
      <c r="K74" s="115" t="e">
        <f>VLOOKUP(E74,VIP!$A$2:$O12459,6,0)</f>
        <v>#N/A</v>
      </c>
      <c r="L74" s="116" t="s">
        <v>2428</v>
      </c>
      <c r="M74" s="126" t="s">
        <v>2502</v>
      </c>
      <c r="N74" s="130" t="s">
        <v>2525</v>
      </c>
      <c r="O74" s="115" t="s">
        <v>2497</v>
      </c>
      <c r="P74" s="113"/>
      <c r="Q74" s="125">
        <v>44273.443553240744</v>
      </c>
    </row>
    <row r="75" spans="1:17" s="95" customFormat="1" ht="18" x14ac:dyDescent="0.25">
      <c r="A75" s="115" t="str">
        <f>VLOOKUP(E75,'LISTADO ATM'!$A$2:$C$901,3,0)</f>
        <v>DISTRITO NACIONAL</v>
      </c>
      <c r="B75" s="110">
        <v>335830205</v>
      </c>
      <c r="C75" s="122">
        <v>44277.953472222223</v>
      </c>
      <c r="D75" s="115" t="s">
        <v>2469</v>
      </c>
      <c r="E75" s="109">
        <v>539</v>
      </c>
      <c r="F75" s="115" t="str">
        <f>VLOOKUP(E75,VIP!$A$2:$O12050,2,0)</f>
        <v>DRBR539</v>
      </c>
      <c r="G75" s="115" t="str">
        <f>VLOOKUP(E75,'LISTADO ATM'!$A$2:$B$900,2,0)</f>
        <v>ATM S/M La Cadena Los Proceres</v>
      </c>
      <c r="H75" s="115" t="str">
        <f>VLOOKUP(E75,VIP!$A$2:$O16971,7,FALSE)</f>
        <v>Si</v>
      </c>
      <c r="I75" s="115" t="str">
        <f>VLOOKUP(E75,VIP!$A$2:$O8936,8,FALSE)</f>
        <v>Si</v>
      </c>
      <c r="J75" s="115" t="str">
        <f>VLOOKUP(E75,VIP!$A$2:$O8886,8,FALSE)</f>
        <v>Si</v>
      </c>
      <c r="K75" s="115" t="str">
        <f>VLOOKUP(E75,VIP!$A$2:$O12460,6,0)</f>
        <v>NO</v>
      </c>
      <c r="L75" s="116" t="s">
        <v>2459</v>
      </c>
      <c r="M75" s="114" t="s">
        <v>2466</v>
      </c>
      <c r="N75" s="114" t="s">
        <v>2473</v>
      </c>
      <c r="O75" s="115" t="s">
        <v>2474</v>
      </c>
      <c r="P75" s="113"/>
      <c r="Q75" s="117" t="s">
        <v>2459</v>
      </c>
    </row>
    <row r="76" spans="1:17" s="95" customFormat="1" ht="18" x14ac:dyDescent="0.25">
      <c r="A76" s="115" t="str">
        <f>VLOOKUP(E76,'LISTADO ATM'!$A$2:$C$901,3,0)</f>
        <v>ESTE</v>
      </c>
      <c r="B76" s="110">
        <v>335830207</v>
      </c>
      <c r="C76" s="122">
        <v>44277.956944444442</v>
      </c>
      <c r="D76" s="115" t="s">
        <v>2496</v>
      </c>
      <c r="E76" s="109">
        <v>742</v>
      </c>
      <c r="F76" s="115" t="str">
        <f>VLOOKUP(E76,VIP!$A$2:$O12103,2,0)</f>
        <v>DRBR990</v>
      </c>
      <c r="G76" s="115" t="str">
        <f>VLOOKUP(E76,'LISTADO ATM'!$A$2:$B$900,2,0)</f>
        <v xml:space="preserve">ATM Oficina Plaza del Rey (La Romana) </v>
      </c>
      <c r="H76" s="115" t="str">
        <f>VLOOKUP(E76,VIP!$A$2:$O17024,7,FALSE)</f>
        <v>Si</v>
      </c>
      <c r="I76" s="115" t="str">
        <f>VLOOKUP(E76,VIP!$A$2:$O8989,8,FALSE)</f>
        <v>Si</v>
      </c>
      <c r="J76" s="115" t="str">
        <f>VLOOKUP(E76,VIP!$A$2:$O8939,8,FALSE)</f>
        <v>Si</v>
      </c>
      <c r="K76" s="115" t="str">
        <f>VLOOKUP(E76,VIP!$A$2:$O12513,6,0)</f>
        <v>NO</v>
      </c>
      <c r="L76" s="116" t="s">
        <v>2428</v>
      </c>
      <c r="M76" s="126" t="s">
        <v>2502</v>
      </c>
      <c r="N76" s="130" t="s">
        <v>2525</v>
      </c>
      <c r="O76" s="115" t="s">
        <v>2497</v>
      </c>
      <c r="P76" s="113"/>
      <c r="Q76" s="125">
        <v>44273.610219907408</v>
      </c>
    </row>
    <row r="77" spans="1:17" s="95" customFormat="1" ht="18" x14ac:dyDescent="0.25">
      <c r="A77" s="115" t="str">
        <f>VLOOKUP(E77,'LISTADO ATM'!$A$2:$C$901,3,0)</f>
        <v>ESTE</v>
      </c>
      <c r="B77" s="110">
        <v>335830209</v>
      </c>
      <c r="C77" s="122">
        <v>44277.958333333336</v>
      </c>
      <c r="D77" s="115" t="s">
        <v>2496</v>
      </c>
      <c r="E77" s="109">
        <v>772</v>
      </c>
      <c r="F77" s="115" t="str">
        <f>VLOOKUP(E77,VIP!$A$2:$O12102,2,0)</f>
        <v>DRBR215</v>
      </c>
      <c r="G77" s="115" t="str">
        <f>VLOOKUP(E77,'LISTADO ATM'!$A$2:$B$900,2,0)</f>
        <v xml:space="preserve">ATM UNP Yamasá </v>
      </c>
      <c r="H77" s="115" t="str">
        <f>VLOOKUP(E77,VIP!$A$2:$O17023,7,FALSE)</f>
        <v>Si</v>
      </c>
      <c r="I77" s="115" t="str">
        <f>VLOOKUP(E77,VIP!$A$2:$O8988,8,FALSE)</f>
        <v>Si</v>
      </c>
      <c r="J77" s="115" t="str">
        <f>VLOOKUP(E77,VIP!$A$2:$O8938,8,FALSE)</f>
        <v>Si</v>
      </c>
      <c r="K77" s="115" t="str">
        <f>VLOOKUP(E77,VIP!$A$2:$O12512,6,0)</f>
        <v>NO</v>
      </c>
      <c r="L77" s="116" t="s">
        <v>2428</v>
      </c>
      <c r="M77" s="126" t="s">
        <v>2502</v>
      </c>
      <c r="N77" s="130" t="s">
        <v>2525</v>
      </c>
      <c r="O77" s="115" t="s">
        <v>2497</v>
      </c>
      <c r="P77" s="113"/>
      <c r="Q77" s="125">
        <v>44273.443553240744</v>
      </c>
    </row>
    <row r="78" spans="1:17" s="95" customFormat="1" ht="18" x14ac:dyDescent="0.25">
      <c r="A78" s="115" t="str">
        <f>VLOOKUP(E78,'LISTADO ATM'!$A$2:$C$901,3,0)</f>
        <v>ESTE</v>
      </c>
      <c r="B78" s="110">
        <v>335830210</v>
      </c>
      <c r="C78" s="122">
        <v>44277.960416666669</v>
      </c>
      <c r="D78" s="115" t="s">
        <v>2496</v>
      </c>
      <c r="E78" s="109">
        <v>844</v>
      </c>
      <c r="F78" s="115" t="str">
        <f>VLOOKUP(E78,VIP!$A$2:$O12104,2,0)</f>
        <v>DRBR844</v>
      </c>
      <c r="G78" s="115" t="str">
        <f>VLOOKUP(E78,'LISTADO ATM'!$A$2:$B$900,2,0)</f>
        <v xml:space="preserve">ATM San Juan Shopping Center (Bávaro) </v>
      </c>
      <c r="H78" s="115" t="str">
        <f>VLOOKUP(E78,VIP!$A$2:$O17025,7,FALSE)</f>
        <v>Si</v>
      </c>
      <c r="I78" s="115" t="str">
        <f>VLOOKUP(E78,VIP!$A$2:$O8990,8,FALSE)</f>
        <v>Si</v>
      </c>
      <c r="J78" s="115" t="str">
        <f>VLOOKUP(E78,VIP!$A$2:$O8940,8,FALSE)</f>
        <v>Si</v>
      </c>
      <c r="K78" s="115" t="str">
        <f>VLOOKUP(E78,VIP!$A$2:$O12514,6,0)</f>
        <v>NO</v>
      </c>
      <c r="L78" s="116" t="s">
        <v>2459</v>
      </c>
      <c r="M78" s="126" t="s">
        <v>2502</v>
      </c>
      <c r="N78" s="130" t="s">
        <v>2525</v>
      </c>
      <c r="O78" s="115" t="s">
        <v>2497</v>
      </c>
      <c r="P78" s="113"/>
      <c r="Q78" s="125">
        <v>44273.443553240744</v>
      </c>
    </row>
    <row r="79" spans="1:17" s="95" customFormat="1" ht="18" x14ac:dyDescent="0.25">
      <c r="A79" s="115" t="str">
        <f>VLOOKUP(E79,'LISTADO ATM'!$A$2:$C$901,3,0)</f>
        <v>NORTE</v>
      </c>
      <c r="B79" s="110">
        <v>335830211</v>
      </c>
      <c r="C79" s="122">
        <v>44277.962500000001</v>
      </c>
      <c r="D79" s="115" t="s">
        <v>2496</v>
      </c>
      <c r="E79" s="109">
        <v>969</v>
      </c>
      <c r="F79" s="115" t="str">
        <f>VLOOKUP(E79,VIP!$A$2:$O12104,2,0)</f>
        <v>DRBR12F</v>
      </c>
      <c r="G79" s="115" t="str">
        <f>VLOOKUP(E79,'LISTADO ATM'!$A$2:$B$900,2,0)</f>
        <v xml:space="preserve">ATM Oficina El Sol I (Santiago) </v>
      </c>
      <c r="H79" s="115" t="str">
        <f>VLOOKUP(E79,VIP!$A$2:$O17025,7,FALSE)</f>
        <v>Si</v>
      </c>
      <c r="I79" s="115" t="str">
        <f>VLOOKUP(E79,VIP!$A$2:$O8990,8,FALSE)</f>
        <v>Si</v>
      </c>
      <c r="J79" s="115" t="str">
        <f>VLOOKUP(E79,VIP!$A$2:$O8940,8,FALSE)</f>
        <v>Si</v>
      </c>
      <c r="K79" s="115" t="str">
        <f>VLOOKUP(E79,VIP!$A$2:$O12514,6,0)</f>
        <v>SI</v>
      </c>
      <c r="L79" s="116" t="s">
        <v>2428</v>
      </c>
      <c r="M79" s="126" t="s">
        <v>2502</v>
      </c>
      <c r="N79" s="130" t="s">
        <v>2525</v>
      </c>
      <c r="O79" s="115" t="s">
        <v>2497</v>
      </c>
      <c r="P79" s="113"/>
      <c r="Q79" s="125">
        <v>44273.610219907408</v>
      </c>
    </row>
    <row r="80" spans="1:17" s="95" customFormat="1" ht="18" x14ac:dyDescent="0.25">
      <c r="A80" s="115" t="str">
        <f>VLOOKUP(E80,'LISTADO ATM'!$A$2:$C$901,3,0)</f>
        <v>DISTRITO NACIONAL</v>
      </c>
      <c r="B80" s="110">
        <v>335830217</v>
      </c>
      <c r="C80" s="122">
        <v>44278.045601851853</v>
      </c>
      <c r="D80" s="115" t="s">
        <v>2469</v>
      </c>
      <c r="E80" s="109">
        <v>971</v>
      </c>
      <c r="F80" s="115" t="str">
        <f>VLOOKUP(E80,VIP!$A$2:$O12114,2,0)</f>
        <v>DRBR24U</v>
      </c>
      <c r="G80" s="115" t="str">
        <f>VLOOKUP(E80,'LISTADO ATM'!$A$2:$B$900,2,0)</f>
        <v xml:space="preserve">ATM Club Banreservas I </v>
      </c>
      <c r="H80" s="115" t="str">
        <f>VLOOKUP(E80,VIP!$A$2:$O17035,7,FALSE)</f>
        <v>Si</v>
      </c>
      <c r="I80" s="115" t="str">
        <f>VLOOKUP(E80,VIP!$A$2:$O9000,8,FALSE)</f>
        <v>Si</v>
      </c>
      <c r="J80" s="115" t="str">
        <f>VLOOKUP(E80,VIP!$A$2:$O8950,8,FALSE)</f>
        <v>Si</v>
      </c>
      <c r="K80" s="115" t="str">
        <f>VLOOKUP(E80,VIP!$A$2:$O12524,6,0)</f>
        <v>NO</v>
      </c>
      <c r="L80" s="116" t="s">
        <v>2459</v>
      </c>
      <c r="M80" s="126" t="s">
        <v>2502</v>
      </c>
      <c r="N80" s="114" t="s">
        <v>2473</v>
      </c>
      <c r="O80" s="115" t="s">
        <v>2474</v>
      </c>
      <c r="P80" s="113"/>
      <c r="Q80" s="131">
        <v>44278.75</v>
      </c>
    </row>
    <row r="81" spans="1:17" s="95" customFormat="1" ht="18" x14ac:dyDescent="0.25">
      <c r="A81" s="115" t="str">
        <f>VLOOKUP(E81,'LISTADO ATM'!$A$2:$C$901,3,0)</f>
        <v>SUR</v>
      </c>
      <c r="B81" s="110">
        <v>335830218</v>
      </c>
      <c r="C81" s="122">
        <v>44278.048773148148</v>
      </c>
      <c r="D81" s="115" t="s">
        <v>2469</v>
      </c>
      <c r="E81" s="109">
        <v>984</v>
      </c>
      <c r="F81" s="115" t="str">
        <f>VLOOKUP(E81,VIP!$A$2:$O12113,2,0)</f>
        <v>DRBR984</v>
      </c>
      <c r="G81" s="115" t="str">
        <f>VLOOKUP(E81,'LISTADO ATM'!$A$2:$B$900,2,0)</f>
        <v xml:space="preserve">ATM Oficina Neiba II </v>
      </c>
      <c r="H81" s="115" t="str">
        <f>VLOOKUP(E81,VIP!$A$2:$O17034,7,FALSE)</f>
        <v>Si</v>
      </c>
      <c r="I81" s="115" t="str">
        <f>VLOOKUP(E81,VIP!$A$2:$O8999,8,FALSE)</f>
        <v>Si</v>
      </c>
      <c r="J81" s="115" t="str">
        <f>VLOOKUP(E81,VIP!$A$2:$O8949,8,FALSE)</f>
        <v>Si</v>
      </c>
      <c r="K81" s="115" t="str">
        <f>VLOOKUP(E81,VIP!$A$2:$O12523,6,0)</f>
        <v>NO</v>
      </c>
      <c r="L81" s="116" t="s">
        <v>2428</v>
      </c>
      <c r="M81" s="126" t="s">
        <v>2502</v>
      </c>
      <c r="N81" s="114" t="s">
        <v>2473</v>
      </c>
      <c r="O81" s="115" t="s">
        <v>2474</v>
      </c>
      <c r="P81" s="113"/>
      <c r="Q81" s="125">
        <v>44273.443553240744</v>
      </c>
    </row>
    <row r="82" spans="1:17" s="95" customFormat="1" ht="18" x14ac:dyDescent="0.25">
      <c r="A82" s="115" t="str">
        <f>VLOOKUP(E82,'LISTADO ATM'!$A$2:$C$901,3,0)</f>
        <v>DISTRITO NACIONAL</v>
      </c>
      <c r="B82" s="110">
        <v>335830220</v>
      </c>
      <c r="C82" s="122">
        <v>44278.074664351851</v>
      </c>
      <c r="D82" s="115" t="s">
        <v>2496</v>
      </c>
      <c r="E82" s="109">
        <v>715</v>
      </c>
      <c r="F82" s="115" t="str">
        <f>VLOOKUP(E82,VIP!$A$2:$O12112,2,0)</f>
        <v>DRBR992</v>
      </c>
      <c r="G82" s="115" t="str">
        <f>VLOOKUP(E82,'LISTADO ATM'!$A$2:$B$900,2,0)</f>
        <v xml:space="preserve">ATM Oficina 27 de Febrero (Lobby) </v>
      </c>
      <c r="H82" s="115" t="str">
        <f>VLOOKUP(E82,VIP!$A$2:$O17033,7,FALSE)</f>
        <v>Si</v>
      </c>
      <c r="I82" s="115" t="str">
        <f>VLOOKUP(E82,VIP!$A$2:$O8998,8,FALSE)</f>
        <v>Si</v>
      </c>
      <c r="J82" s="115" t="str">
        <f>VLOOKUP(E82,VIP!$A$2:$O8948,8,FALSE)</f>
        <v>Si</v>
      </c>
      <c r="K82" s="115" t="str">
        <f>VLOOKUP(E82,VIP!$A$2:$O12522,6,0)</f>
        <v>NO</v>
      </c>
      <c r="L82" s="116" t="s">
        <v>2428</v>
      </c>
      <c r="M82" s="126" t="s">
        <v>2502</v>
      </c>
      <c r="N82" s="130" t="s">
        <v>2525</v>
      </c>
      <c r="O82" s="115" t="s">
        <v>2512</v>
      </c>
      <c r="P82" s="113"/>
      <c r="Q82" s="125">
        <v>44273.443553240744</v>
      </c>
    </row>
    <row r="83" spans="1:17" s="95" customFormat="1" ht="18" x14ac:dyDescent="0.25">
      <c r="A83" s="115" t="str">
        <f>VLOOKUP(E83,'LISTADO ATM'!$A$2:$C$901,3,0)</f>
        <v>DISTRITO NACIONAL</v>
      </c>
      <c r="B83" s="110">
        <v>335830221</v>
      </c>
      <c r="C83" s="122">
        <v>44278.079641203702</v>
      </c>
      <c r="D83" s="115" t="s">
        <v>2189</v>
      </c>
      <c r="E83" s="109">
        <v>577</v>
      </c>
      <c r="F83" s="115" t="str">
        <f>VLOOKUP(E83,VIP!$A$2:$O12111,2,0)</f>
        <v>DRBR173</v>
      </c>
      <c r="G83" s="115" t="str">
        <f>VLOOKUP(E83,'LISTADO ATM'!$A$2:$B$900,2,0)</f>
        <v xml:space="preserve">ATM Olé Ave. Duarte </v>
      </c>
      <c r="H83" s="115" t="str">
        <f>VLOOKUP(E83,VIP!$A$2:$O17032,7,FALSE)</f>
        <v>Si</v>
      </c>
      <c r="I83" s="115" t="str">
        <f>VLOOKUP(E83,VIP!$A$2:$O8997,8,FALSE)</f>
        <v>Si</v>
      </c>
      <c r="J83" s="115" t="str">
        <f>VLOOKUP(E83,VIP!$A$2:$O8947,8,FALSE)</f>
        <v>Si</v>
      </c>
      <c r="K83" s="115" t="str">
        <f>VLOOKUP(E83,VIP!$A$2:$O12521,6,0)</f>
        <v>SI</v>
      </c>
      <c r="L83" s="116" t="s">
        <v>2519</v>
      </c>
      <c r="M83" s="126" t="s">
        <v>2502</v>
      </c>
      <c r="N83" s="114" t="s">
        <v>2473</v>
      </c>
      <c r="O83" s="115" t="s">
        <v>2475</v>
      </c>
      <c r="P83" s="113"/>
      <c r="Q83" s="125">
        <v>44273.443553240744</v>
      </c>
    </row>
    <row r="84" spans="1:17" s="95" customFormat="1" ht="18" x14ac:dyDescent="0.25">
      <c r="A84" s="115" t="str">
        <f>VLOOKUP(E84,'LISTADO ATM'!$A$2:$C$901,3,0)</f>
        <v>DISTRITO NACIONAL</v>
      </c>
      <c r="B84" s="110">
        <v>335830222</v>
      </c>
      <c r="C84" s="122">
        <v>44278.093668981484</v>
      </c>
      <c r="D84" s="115" t="s">
        <v>2189</v>
      </c>
      <c r="E84" s="109">
        <v>436</v>
      </c>
      <c r="F84" s="115" t="str">
        <f>VLOOKUP(E84,VIP!$A$2:$O12110,2,0)</f>
        <v>DRBR436</v>
      </c>
      <c r="G84" s="115" t="str">
        <f>VLOOKUP(E84,'LISTADO ATM'!$A$2:$B$900,2,0)</f>
        <v xml:space="preserve">ATM Autobanco Torre II </v>
      </c>
      <c r="H84" s="115" t="str">
        <f>VLOOKUP(E84,VIP!$A$2:$O17031,7,FALSE)</f>
        <v>Si</v>
      </c>
      <c r="I84" s="115" t="str">
        <f>VLOOKUP(E84,VIP!$A$2:$O8996,8,FALSE)</f>
        <v>Si</v>
      </c>
      <c r="J84" s="115" t="str">
        <f>VLOOKUP(E84,VIP!$A$2:$O8946,8,FALSE)</f>
        <v>Si</v>
      </c>
      <c r="K84" s="115" t="str">
        <f>VLOOKUP(E84,VIP!$A$2:$O12520,6,0)</f>
        <v>SI</v>
      </c>
      <c r="L84" s="116" t="s">
        <v>2489</v>
      </c>
      <c r="M84" s="126" t="s">
        <v>2502</v>
      </c>
      <c r="N84" s="114" t="s">
        <v>2473</v>
      </c>
      <c r="O84" s="115" t="s">
        <v>2475</v>
      </c>
      <c r="P84" s="113"/>
      <c r="Q84" s="125">
        <v>44273.443553240744</v>
      </c>
    </row>
    <row r="85" spans="1:17" s="95" customFormat="1" ht="18" x14ac:dyDescent="0.25">
      <c r="A85" s="115" t="str">
        <f>VLOOKUP(E85,'LISTADO ATM'!$A$2:$C$901,3,0)</f>
        <v>ESTE</v>
      </c>
      <c r="B85" s="110">
        <v>335830223</v>
      </c>
      <c r="C85" s="122">
        <v>44278.094375000001</v>
      </c>
      <c r="D85" s="115" t="s">
        <v>2189</v>
      </c>
      <c r="E85" s="109">
        <v>822</v>
      </c>
      <c r="F85" s="115" t="str">
        <f>VLOOKUP(E85,VIP!$A$2:$O12109,2,0)</f>
        <v>DRBR822</v>
      </c>
      <c r="G85" s="115" t="str">
        <f>VLOOKUP(E85,'LISTADO ATM'!$A$2:$B$900,2,0)</f>
        <v xml:space="preserve">ATM INDUSPALMA </v>
      </c>
      <c r="H85" s="115" t="str">
        <f>VLOOKUP(E85,VIP!$A$2:$O17030,7,FALSE)</f>
        <v>Si</v>
      </c>
      <c r="I85" s="115" t="str">
        <f>VLOOKUP(E85,VIP!$A$2:$O8995,8,FALSE)</f>
        <v>Si</v>
      </c>
      <c r="J85" s="115" t="str">
        <f>VLOOKUP(E85,VIP!$A$2:$O8945,8,FALSE)</f>
        <v>Si</v>
      </c>
      <c r="K85" s="115" t="str">
        <f>VLOOKUP(E85,VIP!$A$2:$O12519,6,0)</f>
        <v>NO</v>
      </c>
      <c r="L85" s="116" t="s">
        <v>2518</v>
      </c>
      <c r="M85" s="126" t="s">
        <v>2502</v>
      </c>
      <c r="N85" s="114" t="s">
        <v>2473</v>
      </c>
      <c r="O85" s="115" t="s">
        <v>2475</v>
      </c>
      <c r="P85" s="113"/>
      <c r="Q85" s="125">
        <v>44273.610219907408</v>
      </c>
    </row>
    <row r="86" spans="1:17" s="95" customFormat="1" ht="18" x14ac:dyDescent="0.25">
      <c r="A86" s="115" t="str">
        <f>VLOOKUP(E86,'LISTADO ATM'!$A$2:$C$901,3,0)</f>
        <v>NORTE</v>
      </c>
      <c r="B86" s="110">
        <v>335830225</v>
      </c>
      <c r="C86" s="122">
        <v>44278.095636574071</v>
      </c>
      <c r="D86" s="115" t="s">
        <v>2190</v>
      </c>
      <c r="E86" s="109">
        <v>747</v>
      </c>
      <c r="F86" s="115" t="str">
        <f>VLOOKUP(E86,VIP!$A$2:$O12108,2,0)</f>
        <v>DRBR200</v>
      </c>
      <c r="G86" s="115" t="str">
        <f>VLOOKUP(E86,'LISTADO ATM'!$A$2:$B$900,2,0)</f>
        <v xml:space="preserve">ATM Club BR (Santiago) </v>
      </c>
      <c r="H86" s="115" t="str">
        <f>VLOOKUP(E86,VIP!$A$2:$O17029,7,FALSE)</f>
        <v>Si</v>
      </c>
      <c r="I86" s="115" t="str">
        <f>VLOOKUP(E86,VIP!$A$2:$O8994,8,FALSE)</f>
        <v>Si</v>
      </c>
      <c r="J86" s="115" t="str">
        <f>VLOOKUP(E86,VIP!$A$2:$O8944,8,FALSE)</f>
        <v>Si</v>
      </c>
      <c r="K86" s="115" t="str">
        <f>VLOOKUP(E86,VIP!$A$2:$O12518,6,0)</f>
        <v>SI</v>
      </c>
      <c r="L86" s="116" t="s">
        <v>2254</v>
      </c>
      <c r="M86" s="126" t="s">
        <v>2502</v>
      </c>
      <c r="N86" s="130" t="s">
        <v>2525</v>
      </c>
      <c r="O86" s="115" t="s">
        <v>2515</v>
      </c>
      <c r="P86" s="113"/>
      <c r="Q86" s="125">
        <v>44273.568553240744</v>
      </c>
    </row>
    <row r="87" spans="1:17" s="95" customFormat="1" ht="18" x14ac:dyDescent="0.25">
      <c r="A87" s="115" t="str">
        <f>VLOOKUP(E87,'LISTADO ATM'!$A$2:$C$901,3,0)</f>
        <v>NORTE</v>
      </c>
      <c r="B87" s="110">
        <v>335830226</v>
      </c>
      <c r="C87" s="122">
        <v>44278.096493055556</v>
      </c>
      <c r="D87" s="115" t="s">
        <v>2189</v>
      </c>
      <c r="E87" s="109">
        <v>854</v>
      </c>
      <c r="F87" s="115" t="str">
        <f>VLOOKUP(E87,VIP!$A$2:$O12107,2,0)</f>
        <v>DRBR854</v>
      </c>
      <c r="G87" s="115" t="str">
        <f>VLOOKUP(E87,'LISTADO ATM'!$A$2:$B$900,2,0)</f>
        <v xml:space="preserve">ATM Centro Comercial Blanco Batista </v>
      </c>
      <c r="H87" s="115" t="str">
        <f>VLOOKUP(E87,VIP!$A$2:$O17028,7,FALSE)</f>
        <v>Si</v>
      </c>
      <c r="I87" s="115" t="str">
        <f>VLOOKUP(E87,VIP!$A$2:$O8993,8,FALSE)</f>
        <v>Si</v>
      </c>
      <c r="J87" s="115" t="str">
        <f>VLOOKUP(E87,VIP!$A$2:$O8943,8,FALSE)</f>
        <v>Si</v>
      </c>
      <c r="K87" s="115" t="str">
        <f>VLOOKUP(E87,VIP!$A$2:$O12517,6,0)</f>
        <v>NO</v>
      </c>
      <c r="L87" s="116" t="s">
        <v>2254</v>
      </c>
      <c r="M87" s="126" t="s">
        <v>2502</v>
      </c>
      <c r="N87" s="114" t="s">
        <v>2473</v>
      </c>
      <c r="O87" s="115" t="s">
        <v>2475</v>
      </c>
      <c r="P87" s="113"/>
      <c r="Q87" s="125">
        <v>44273.443553240744</v>
      </c>
    </row>
    <row r="88" spans="1:17" s="95" customFormat="1" ht="18" x14ac:dyDescent="0.25">
      <c r="A88" s="115" t="str">
        <f>VLOOKUP(E88,'LISTADO ATM'!$A$2:$C$901,3,0)</f>
        <v>DISTRITO NACIONAL</v>
      </c>
      <c r="B88" s="110">
        <v>335830230</v>
      </c>
      <c r="C88" s="122">
        <v>44278.240740740737</v>
      </c>
      <c r="D88" s="115" t="s">
        <v>2189</v>
      </c>
      <c r="E88" s="109">
        <v>648</v>
      </c>
      <c r="F88" s="115" t="str">
        <f>VLOOKUP(E88,VIP!$A$2:$O12106,2,0)</f>
        <v>DRBR190</v>
      </c>
      <c r="G88" s="115" t="str">
        <f>VLOOKUP(E88,'LISTADO ATM'!$A$2:$B$900,2,0)</f>
        <v xml:space="preserve">ATM Hermandad de Pensionados </v>
      </c>
      <c r="H88" s="115" t="str">
        <f>VLOOKUP(E88,VIP!$A$2:$O17027,7,FALSE)</f>
        <v>Si</v>
      </c>
      <c r="I88" s="115" t="str">
        <f>VLOOKUP(E88,VIP!$A$2:$O8992,8,FALSE)</f>
        <v>No</v>
      </c>
      <c r="J88" s="115" t="str">
        <f>VLOOKUP(E88,VIP!$A$2:$O8942,8,FALSE)</f>
        <v>No</v>
      </c>
      <c r="K88" s="115" t="str">
        <f>VLOOKUP(E88,VIP!$A$2:$O12516,6,0)</f>
        <v>NO</v>
      </c>
      <c r="L88" s="116" t="s">
        <v>2228</v>
      </c>
      <c r="M88" s="126" t="s">
        <v>2502</v>
      </c>
      <c r="N88" s="114" t="s">
        <v>2473</v>
      </c>
      <c r="O88" s="115" t="s">
        <v>2475</v>
      </c>
      <c r="P88" s="113"/>
      <c r="Q88" s="125">
        <v>44273.610219907408</v>
      </c>
    </row>
    <row r="89" spans="1:17" s="95" customFormat="1" ht="18" x14ac:dyDescent="0.25">
      <c r="A89" s="115" t="str">
        <f>VLOOKUP(E89,'LISTADO ATM'!$A$2:$C$901,3,0)</f>
        <v>ESTE</v>
      </c>
      <c r="B89" s="110">
        <v>335830235</v>
      </c>
      <c r="C89" s="122">
        <v>44278.307314814818</v>
      </c>
      <c r="D89" s="115" t="s">
        <v>2189</v>
      </c>
      <c r="E89" s="109">
        <v>114</v>
      </c>
      <c r="F89" s="115" t="str">
        <f>VLOOKUP(E89,VIP!$A$2:$O12125,2,0)</f>
        <v>DRBR114</v>
      </c>
      <c r="G89" s="115" t="str">
        <f>VLOOKUP(E89,'LISTADO ATM'!$A$2:$B$900,2,0)</f>
        <v xml:space="preserve">ATM Oficina Hato Mayor </v>
      </c>
      <c r="H89" s="115" t="str">
        <f>VLOOKUP(E89,VIP!$A$2:$O17046,7,FALSE)</f>
        <v>Si</v>
      </c>
      <c r="I89" s="115" t="str">
        <f>VLOOKUP(E89,VIP!$A$2:$O9011,8,FALSE)</f>
        <v>Si</v>
      </c>
      <c r="J89" s="115" t="str">
        <f>VLOOKUP(E89,VIP!$A$2:$O8961,8,FALSE)</f>
        <v>Si</v>
      </c>
      <c r="K89" s="115" t="str">
        <f>VLOOKUP(E89,VIP!$A$2:$O12535,6,0)</f>
        <v>NO</v>
      </c>
      <c r="L89" s="116" t="s">
        <v>2522</v>
      </c>
      <c r="M89" s="114" t="s">
        <v>2466</v>
      </c>
      <c r="N89" s="114" t="s">
        <v>2525</v>
      </c>
      <c r="O89" s="115" t="s">
        <v>2475</v>
      </c>
      <c r="P89" s="113"/>
      <c r="Q89" s="117" t="s">
        <v>2522</v>
      </c>
    </row>
    <row r="90" spans="1:17" s="95" customFormat="1" ht="18" x14ac:dyDescent="0.25">
      <c r="A90" s="115" t="str">
        <f>VLOOKUP(E90,'LISTADO ATM'!$A$2:$C$901,3,0)</f>
        <v>DISTRITO NACIONAL</v>
      </c>
      <c r="B90" s="110">
        <v>335830239</v>
      </c>
      <c r="C90" s="122">
        <v>44278.310439814813</v>
      </c>
      <c r="D90" s="115" t="s">
        <v>2189</v>
      </c>
      <c r="E90" s="109">
        <v>2</v>
      </c>
      <c r="F90" s="115" t="str">
        <f>VLOOKUP(E90,VIP!$A$2:$O12124,2,0)</f>
        <v>DRBR002</v>
      </c>
      <c r="G90" s="115" t="str">
        <f>VLOOKUP(E90,'LISTADO ATM'!$A$2:$B$900,2,0)</f>
        <v>ATM Autoservicio Padre Castellano</v>
      </c>
      <c r="H90" s="115" t="str">
        <f>VLOOKUP(E90,VIP!$A$2:$O17045,7,FALSE)</f>
        <v>Si</v>
      </c>
      <c r="I90" s="115" t="str">
        <f>VLOOKUP(E90,VIP!$A$2:$O9010,8,FALSE)</f>
        <v>Si</v>
      </c>
      <c r="J90" s="115" t="str">
        <f>VLOOKUP(E90,VIP!$A$2:$O8960,8,FALSE)</f>
        <v>Si</v>
      </c>
      <c r="K90" s="115" t="str">
        <f>VLOOKUP(E90,VIP!$A$2:$O12534,6,0)</f>
        <v>NO</v>
      </c>
      <c r="L90" s="116" t="s">
        <v>2522</v>
      </c>
      <c r="M90" s="126" t="s">
        <v>2502</v>
      </c>
      <c r="N90" s="114" t="s">
        <v>2473</v>
      </c>
      <c r="O90" s="115" t="s">
        <v>2475</v>
      </c>
      <c r="P90" s="113"/>
      <c r="Q90" s="125">
        <v>44273.610219907408</v>
      </c>
    </row>
    <row r="91" spans="1:17" s="95" customFormat="1" ht="18" x14ac:dyDescent="0.25">
      <c r="A91" s="115" t="str">
        <f>VLOOKUP(E91,'LISTADO ATM'!$A$2:$C$901,3,0)</f>
        <v>NORTE</v>
      </c>
      <c r="B91" s="110">
        <v>335830242</v>
      </c>
      <c r="C91" s="122">
        <v>44278.311921296299</v>
      </c>
      <c r="D91" s="115" t="s">
        <v>2190</v>
      </c>
      <c r="E91" s="109">
        <v>92</v>
      </c>
      <c r="F91" s="115" t="str">
        <f>VLOOKUP(E91,VIP!$A$2:$O12123,2,0)</f>
        <v>DRBR092</v>
      </c>
      <c r="G91" s="115" t="str">
        <f>VLOOKUP(E91,'LISTADO ATM'!$A$2:$B$900,2,0)</f>
        <v xml:space="preserve">ATM Oficina Salcedo </v>
      </c>
      <c r="H91" s="115" t="str">
        <f>VLOOKUP(E91,VIP!$A$2:$O17044,7,FALSE)</f>
        <v>Si</v>
      </c>
      <c r="I91" s="115" t="str">
        <f>VLOOKUP(E91,VIP!$A$2:$O9009,8,FALSE)</f>
        <v>Si</v>
      </c>
      <c r="J91" s="115" t="str">
        <f>VLOOKUP(E91,VIP!$A$2:$O8959,8,FALSE)</f>
        <v>Si</v>
      </c>
      <c r="K91" s="115" t="str">
        <f>VLOOKUP(E91,VIP!$A$2:$O12533,6,0)</f>
        <v>SI</v>
      </c>
      <c r="L91" s="116" t="s">
        <v>2522</v>
      </c>
      <c r="M91" s="126" t="s">
        <v>2502</v>
      </c>
      <c r="N91" s="114" t="s">
        <v>2473</v>
      </c>
      <c r="O91" s="115" t="s">
        <v>2515</v>
      </c>
      <c r="P91" s="113"/>
      <c r="Q91" s="125">
        <v>44273.443553240744</v>
      </c>
    </row>
    <row r="92" spans="1:17" s="95" customFormat="1" ht="18" x14ac:dyDescent="0.25">
      <c r="A92" s="115" t="str">
        <f>VLOOKUP(E92,'LISTADO ATM'!$A$2:$C$901,3,0)</f>
        <v>SUR</v>
      </c>
      <c r="B92" s="110">
        <v>335830245</v>
      </c>
      <c r="C92" s="122">
        <v>44278.314699074072</v>
      </c>
      <c r="D92" s="115" t="s">
        <v>2189</v>
      </c>
      <c r="E92" s="109">
        <v>342</v>
      </c>
      <c r="F92" s="115" t="str">
        <f>VLOOKUP(E92,VIP!$A$2:$O12122,2,0)</f>
        <v>DRBR342</v>
      </c>
      <c r="G92" s="115" t="str">
        <f>VLOOKUP(E92,'LISTADO ATM'!$A$2:$B$900,2,0)</f>
        <v>ATM Oficina Obras Públicas Azua</v>
      </c>
      <c r="H92" s="115" t="str">
        <f>VLOOKUP(E92,VIP!$A$2:$O17043,7,FALSE)</f>
        <v>Si</v>
      </c>
      <c r="I92" s="115" t="str">
        <f>VLOOKUP(E92,VIP!$A$2:$O9008,8,FALSE)</f>
        <v>Si</v>
      </c>
      <c r="J92" s="115" t="str">
        <f>VLOOKUP(E92,VIP!$A$2:$O8958,8,FALSE)</f>
        <v>Si</v>
      </c>
      <c r="K92" s="115" t="str">
        <f>VLOOKUP(E92,VIP!$A$2:$O12532,6,0)</f>
        <v>SI</v>
      </c>
      <c r="L92" s="116" t="s">
        <v>2522</v>
      </c>
      <c r="M92" s="114" t="s">
        <v>2466</v>
      </c>
      <c r="N92" s="114" t="s">
        <v>2473</v>
      </c>
      <c r="O92" s="115" t="s">
        <v>2475</v>
      </c>
      <c r="P92" s="113"/>
      <c r="Q92" s="117" t="s">
        <v>2522</v>
      </c>
    </row>
    <row r="93" spans="1:17" s="95" customFormat="1" ht="18" x14ac:dyDescent="0.25">
      <c r="A93" s="115" t="str">
        <f>VLOOKUP(E93,'LISTADO ATM'!$A$2:$C$901,3,0)</f>
        <v>SUR</v>
      </c>
      <c r="B93" s="110">
        <v>335830247</v>
      </c>
      <c r="C93" s="122">
        <v>44278.316099537034</v>
      </c>
      <c r="D93" s="115" t="s">
        <v>2496</v>
      </c>
      <c r="E93" s="109">
        <v>765</v>
      </c>
      <c r="F93" s="115" t="str">
        <f>VLOOKUP(E93,VIP!$A$2:$O12121,2,0)</f>
        <v>DRBR191</v>
      </c>
      <c r="G93" s="115" t="str">
        <f>VLOOKUP(E93,'LISTADO ATM'!$A$2:$B$900,2,0)</f>
        <v xml:space="preserve">ATM Oficina Azua I </v>
      </c>
      <c r="H93" s="115" t="str">
        <f>VLOOKUP(E93,VIP!$A$2:$O17042,7,FALSE)</f>
        <v>Si</v>
      </c>
      <c r="I93" s="115" t="str">
        <f>VLOOKUP(E93,VIP!$A$2:$O9007,8,FALSE)</f>
        <v>Si</v>
      </c>
      <c r="J93" s="115" t="str">
        <f>VLOOKUP(E93,VIP!$A$2:$O8957,8,FALSE)</f>
        <v>Si</v>
      </c>
      <c r="K93" s="115" t="str">
        <f>VLOOKUP(E93,VIP!$A$2:$O12531,6,0)</f>
        <v>NO</v>
      </c>
      <c r="L93" s="116" t="s">
        <v>2501</v>
      </c>
      <c r="M93" s="126" t="s">
        <v>2502</v>
      </c>
      <c r="N93" s="130" t="s">
        <v>2525</v>
      </c>
      <c r="O93" s="115" t="s">
        <v>2497</v>
      </c>
      <c r="P93" s="113"/>
      <c r="Q93" s="125">
        <v>44273.610219907408</v>
      </c>
    </row>
    <row r="94" spans="1:17" s="95" customFormat="1" ht="18" x14ac:dyDescent="0.25">
      <c r="A94" s="115" t="str">
        <f>VLOOKUP(E94,'LISTADO ATM'!$A$2:$C$901,3,0)</f>
        <v>DISTRITO NACIONAL</v>
      </c>
      <c r="B94" s="110">
        <v>335830248</v>
      </c>
      <c r="C94" s="122">
        <v>44278.317812499998</v>
      </c>
      <c r="D94" s="115" t="s">
        <v>2189</v>
      </c>
      <c r="E94" s="109">
        <v>26</v>
      </c>
      <c r="F94" s="115" t="str">
        <f>VLOOKUP(E94,VIP!$A$2:$O12120,2,0)</f>
        <v>DRBR221</v>
      </c>
      <c r="G94" s="115" t="str">
        <f>VLOOKUP(E94,'LISTADO ATM'!$A$2:$B$900,2,0)</f>
        <v>ATM S/M Jumbo San Isidro</v>
      </c>
      <c r="H94" s="115" t="str">
        <f>VLOOKUP(E94,VIP!$A$2:$O17041,7,FALSE)</f>
        <v>Si</v>
      </c>
      <c r="I94" s="115" t="str">
        <f>VLOOKUP(E94,VIP!$A$2:$O9006,8,FALSE)</f>
        <v>Si</v>
      </c>
      <c r="J94" s="115" t="str">
        <f>VLOOKUP(E94,VIP!$A$2:$O8956,8,FALSE)</f>
        <v>Si</v>
      </c>
      <c r="K94" s="115" t="str">
        <f>VLOOKUP(E94,VIP!$A$2:$O12530,6,0)</f>
        <v>NO</v>
      </c>
      <c r="L94" s="116" t="s">
        <v>2489</v>
      </c>
      <c r="M94" s="126" t="s">
        <v>2502</v>
      </c>
      <c r="N94" s="114" t="s">
        <v>2473</v>
      </c>
      <c r="O94" s="115" t="s">
        <v>2475</v>
      </c>
      <c r="P94" s="113"/>
      <c r="Q94" s="125">
        <v>44273.610219907408</v>
      </c>
    </row>
    <row r="95" spans="1:17" s="95" customFormat="1" ht="18" x14ac:dyDescent="0.25">
      <c r="A95" s="115" t="str">
        <f>VLOOKUP(E95,'LISTADO ATM'!$A$2:$C$901,3,0)</f>
        <v>DISTRITO NACIONAL</v>
      </c>
      <c r="B95" s="110">
        <v>335830249</v>
      </c>
      <c r="C95" s="122">
        <v>44278.318391203706</v>
      </c>
      <c r="D95" s="115" t="s">
        <v>2189</v>
      </c>
      <c r="E95" s="109">
        <v>149</v>
      </c>
      <c r="F95" s="115" t="str">
        <f>VLOOKUP(E95,VIP!$A$2:$O12119,2,0)</f>
        <v>DRBR149</v>
      </c>
      <c r="G95" s="115" t="str">
        <f>VLOOKUP(E95,'LISTADO ATM'!$A$2:$B$900,2,0)</f>
        <v>ATM Estación Metro Concepción</v>
      </c>
      <c r="H95" s="115" t="str">
        <f>VLOOKUP(E95,VIP!$A$2:$O17040,7,FALSE)</f>
        <v>N/A</v>
      </c>
      <c r="I95" s="115" t="str">
        <f>VLOOKUP(E95,VIP!$A$2:$O9005,8,FALSE)</f>
        <v>N/A</v>
      </c>
      <c r="J95" s="115" t="str">
        <f>VLOOKUP(E95,VIP!$A$2:$O8955,8,FALSE)</f>
        <v>N/A</v>
      </c>
      <c r="K95" s="115" t="str">
        <f>VLOOKUP(E95,VIP!$A$2:$O12529,6,0)</f>
        <v>N/A</v>
      </c>
      <c r="L95" s="116" t="s">
        <v>2489</v>
      </c>
      <c r="M95" s="126" t="s">
        <v>2502</v>
      </c>
      <c r="N95" s="114" t="s">
        <v>2473</v>
      </c>
      <c r="O95" s="115" t="s">
        <v>2475</v>
      </c>
      <c r="P95" s="113"/>
      <c r="Q95" s="125">
        <v>44273.443553240744</v>
      </c>
    </row>
    <row r="96" spans="1:17" s="95" customFormat="1" ht="18" x14ac:dyDescent="0.25">
      <c r="A96" s="115" t="str">
        <f>VLOOKUP(E96,'LISTADO ATM'!$A$2:$C$901,3,0)</f>
        <v>DISTRITO NACIONAL</v>
      </c>
      <c r="B96" s="110">
        <v>335830251</v>
      </c>
      <c r="C96" s="122">
        <v>44278.32167824074</v>
      </c>
      <c r="D96" s="115" t="s">
        <v>2189</v>
      </c>
      <c r="E96" s="109">
        <v>224</v>
      </c>
      <c r="F96" s="115" t="str">
        <f>VLOOKUP(E96,VIP!$A$2:$O12118,2,0)</f>
        <v>DRBR224</v>
      </c>
      <c r="G96" s="115" t="str">
        <f>VLOOKUP(E96,'LISTADO ATM'!$A$2:$B$900,2,0)</f>
        <v xml:space="preserve">ATM S/M Nacional El Millón (Núñez de Cáceres) </v>
      </c>
      <c r="H96" s="115" t="str">
        <f>VLOOKUP(E96,VIP!$A$2:$O17039,7,FALSE)</f>
        <v>Si</v>
      </c>
      <c r="I96" s="115" t="str">
        <f>VLOOKUP(E96,VIP!$A$2:$O9004,8,FALSE)</f>
        <v>Si</v>
      </c>
      <c r="J96" s="115" t="str">
        <f>VLOOKUP(E96,VIP!$A$2:$O8954,8,FALSE)</f>
        <v>Si</v>
      </c>
      <c r="K96" s="115" t="str">
        <f>VLOOKUP(E96,VIP!$A$2:$O12528,6,0)</f>
        <v>SI</v>
      </c>
      <c r="L96" s="116" t="s">
        <v>2521</v>
      </c>
      <c r="M96" s="126" t="s">
        <v>2502</v>
      </c>
      <c r="N96" s="114" t="s">
        <v>2473</v>
      </c>
      <c r="O96" s="115" t="s">
        <v>2475</v>
      </c>
      <c r="P96" s="113"/>
      <c r="Q96" s="125">
        <v>44273.610219907408</v>
      </c>
    </row>
    <row r="97" spans="1:17" s="95" customFormat="1" ht="18" x14ac:dyDescent="0.25">
      <c r="A97" s="115" t="str">
        <f>VLOOKUP(E97,'LISTADO ATM'!$A$2:$C$901,3,0)</f>
        <v>DISTRITO NACIONAL</v>
      </c>
      <c r="B97" s="110">
        <v>335830296</v>
      </c>
      <c r="C97" s="122">
        <v>44278.338773148149</v>
      </c>
      <c r="D97" s="115" t="s">
        <v>2189</v>
      </c>
      <c r="E97" s="109">
        <v>542</v>
      </c>
      <c r="F97" s="115" t="str">
        <f>VLOOKUP(E97,VIP!$A$2:$O12117,2,0)</f>
        <v>DRBR542</v>
      </c>
      <c r="G97" s="115" t="str">
        <f>VLOOKUP(E97,'LISTADO ATM'!$A$2:$B$900,2,0)</f>
        <v>ATM S/M la Cadena Carretera Mella</v>
      </c>
      <c r="H97" s="115" t="str">
        <f>VLOOKUP(E97,VIP!$A$2:$O17038,7,FALSE)</f>
        <v>NO</v>
      </c>
      <c r="I97" s="115" t="str">
        <f>VLOOKUP(E97,VIP!$A$2:$O9003,8,FALSE)</f>
        <v>SI</v>
      </c>
      <c r="J97" s="115" t="str">
        <f>VLOOKUP(E97,VIP!$A$2:$O8953,8,FALSE)</f>
        <v>SI</v>
      </c>
      <c r="K97" s="115" t="str">
        <f>VLOOKUP(E97,VIP!$A$2:$O12527,6,0)</f>
        <v>NO</v>
      </c>
      <c r="L97" s="116" t="s">
        <v>2228</v>
      </c>
      <c r="M97" s="126" t="s">
        <v>2502</v>
      </c>
      <c r="N97" s="114" t="s">
        <v>2473</v>
      </c>
      <c r="O97" s="115" t="s">
        <v>2475</v>
      </c>
      <c r="P97" s="113"/>
      <c r="Q97" s="125">
        <v>44273.610219907408</v>
      </c>
    </row>
    <row r="98" spans="1:17" s="95" customFormat="1" ht="18" x14ac:dyDescent="0.25">
      <c r="A98" s="115" t="str">
        <f>VLOOKUP(E98,'LISTADO ATM'!$A$2:$C$901,3,0)</f>
        <v>DISTRITO NACIONAL</v>
      </c>
      <c r="B98" s="110">
        <v>335830301</v>
      </c>
      <c r="C98" s="122">
        <v>44278.339583333334</v>
      </c>
      <c r="D98" s="115" t="s">
        <v>2189</v>
      </c>
      <c r="E98" s="109">
        <v>951</v>
      </c>
      <c r="F98" s="115" t="str">
        <f>VLOOKUP(E98,VIP!$A$2:$O12115,2,0)</f>
        <v>DRBR203</v>
      </c>
      <c r="G98" s="115" t="str">
        <f>VLOOKUP(E98,'LISTADO ATM'!$A$2:$B$900,2,0)</f>
        <v xml:space="preserve">ATM Oficina Plaza Haché JFK </v>
      </c>
      <c r="H98" s="115" t="str">
        <f>VLOOKUP(E98,VIP!$A$2:$O17036,7,FALSE)</f>
        <v>Si</v>
      </c>
      <c r="I98" s="115" t="str">
        <f>VLOOKUP(E98,VIP!$A$2:$O9001,8,FALSE)</f>
        <v>Si</v>
      </c>
      <c r="J98" s="115" t="str">
        <f>VLOOKUP(E98,VIP!$A$2:$O8951,8,FALSE)</f>
        <v>Si</v>
      </c>
      <c r="K98" s="115" t="str">
        <f>VLOOKUP(E98,VIP!$A$2:$O12525,6,0)</f>
        <v>NO</v>
      </c>
      <c r="L98" s="116" t="s">
        <v>2228</v>
      </c>
      <c r="M98" s="126" t="s">
        <v>2502</v>
      </c>
      <c r="N98" s="114" t="s">
        <v>2473</v>
      </c>
      <c r="O98" s="115" t="s">
        <v>2475</v>
      </c>
      <c r="P98" s="113"/>
      <c r="Q98" s="125">
        <v>44273.610219907408</v>
      </c>
    </row>
    <row r="99" spans="1:17" s="95" customFormat="1" ht="18" x14ac:dyDescent="0.25">
      <c r="A99" s="115" t="str">
        <f>VLOOKUP(E99,'LISTADO ATM'!$A$2:$C$901,3,0)</f>
        <v>ESTE</v>
      </c>
      <c r="B99" s="110">
        <v>335830302</v>
      </c>
      <c r="C99" s="122">
        <v>44278.339988425927</v>
      </c>
      <c r="D99" s="115" t="s">
        <v>2189</v>
      </c>
      <c r="E99" s="109">
        <v>28</v>
      </c>
      <c r="F99" s="115" t="str">
        <f>VLOOKUP(E99,VIP!$A$2:$O12114,2,0)</f>
        <v>DRBR028</v>
      </c>
      <c r="G99" s="115" t="str">
        <f>VLOOKUP(E99,'LISTADO ATM'!$A$2:$B$900,2,0)</f>
        <v>ATM UNP Cabeza de Toro</v>
      </c>
      <c r="H99" s="115" t="str">
        <f>VLOOKUP(E99,VIP!$A$2:$O17035,7,FALSE)</f>
        <v>N/A</v>
      </c>
      <c r="I99" s="115" t="str">
        <f>VLOOKUP(E99,VIP!$A$2:$O9000,8,FALSE)</f>
        <v>N/A</v>
      </c>
      <c r="J99" s="115" t="str">
        <f>VLOOKUP(E99,VIP!$A$2:$O8950,8,FALSE)</f>
        <v>N/A</v>
      </c>
      <c r="K99" s="115" t="str">
        <f>VLOOKUP(E99,VIP!$A$2:$O12524,6,0)</f>
        <v>N/A</v>
      </c>
      <c r="L99" s="116" t="s">
        <v>2228</v>
      </c>
      <c r="M99" s="126" t="s">
        <v>2502</v>
      </c>
      <c r="N99" s="114" t="s">
        <v>2473</v>
      </c>
      <c r="O99" s="115" t="s">
        <v>2475</v>
      </c>
      <c r="P99" s="113"/>
      <c r="Q99" s="125">
        <v>44273.610219907408</v>
      </c>
    </row>
    <row r="100" spans="1:17" s="95" customFormat="1" ht="18" x14ac:dyDescent="0.25">
      <c r="A100" s="115" t="str">
        <f>VLOOKUP(E100,'LISTADO ATM'!$A$2:$C$901,3,0)</f>
        <v>SUR</v>
      </c>
      <c r="B100" s="110">
        <v>335830304</v>
      </c>
      <c r="C100" s="122">
        <v>44278.340370370373</v>
      </c>
      <c r="D100" s="115" t="s">
        <v>2189</v>
      </c>
      <c r="E100" s="109">
        <v>33</v>
      </c>
      <c r="F100" s="115" t="str">
        <f>VLOOKUP(E100,VIP!$A$2:$O12113,2,0)</f>
        <v>DRBR033</v>
      </c>
      <c r="G100" s="115" t="str">
        <f>VLOOKUP(E100,'LISTADO ATM'!$A$2:$B$900,2,0)</f>
        <v xml:space="preserve">ATM UNP Juan de Herrera </v>
      </c>
      <c r="H100" s="115" t="str">
        <f>VLOOKUP(E100,VIP!$A$2:$O17034,7,FALSE)</f>
        <v>Si</v>
      </c>
      <c r="I100" s="115" t="str">
        <f>VLOOKUP(E100,VIP!$A$2:$O8999,8,FALSE)</f>
        <v>Si</v>
      </c>
      <c r="J100" s="115" t="str">
        <f>VLOOKUP(E100,VIP!$A$2:$O8949,8,FALSE)</f>
        <v>Si</v>
      </c>
      <c r="K100" s="115" t="str">
        <f>VLOOKUP(E100,VIP!$A$2:$O12523,6,0)</f>
        <v>NO</v>
      </c>
      <c r="L100" s="116" t="s">
        <v>2228</v>
      </c>
      <c r="M100" s="126" t="s">
        <v>2502</v>
      </c>
      <c r="N100" s="114" t="s">
        <v>2473</v>
      </c>
      <c r="O100" s="115" t="s">
        <v>2475</v>
      </c>
      <c r="P100" s="113"/>
      <c r="Q100" s="125">
        <v>44273.443553240744</v>
      </c>
    </row>
    <row r="101" spans="1:17" s="95" customFormat="1" ht="18" x14ac:dyDescent="0.25">
      <c r="A101" s="115" t="str">
        <f>VLOOKUP(E101,'LISTADO ATM'!$A$2:$C$901,3,0)</f>
        <v>DISTRITO NACIONAL</v>
      </c>
      <c r="B101" s="110">
        <v>335830309</v>
      </c>
      <c r="C101" s="122">
        <v>44278.341296296298</v>
      </c>
      <c r="D101" s="115" t="s">
        <v>2189</v>
      </c>
      <c r="E101" s="109">
        <v>264</v>
      </c>
      <c r="F101" s="115" t="str">
        <f>VLOOKUP(E101,VIP!$A$2:$O12111,2,0)</f>
        <v>DRBR264</v>
      </c>
      <c r="G101" s="115" t="str">
        <f>VLOOKUP(E101,'LISTADO ATM'!$A$2:$B$900,2,0)</f>
        <v xml:space="preserve">ATM S/M Nacional Independencia </v>
      </c>
      <c r="H101" s="115" t="str">
        <f>VLOOKUP(E101,VIP!$A$2:$O17032,7,FALSE)</f>
        <v>Si</v>
      </c>
      <c r="I101" s="115" t="str">
        <f>VLOOKUP(E101,VIP!$A$2:$O8997,8,FALSE)</f>
        <v>Si</v>
      </c>
      <c r="J101" s="115" t="str">
        <f>VLOOKUP(E101,VIP!$A$2:$O8947,8,FALSE)</f>
        <v>Si</v>
      </c>
      <c r="K101" s="115" t="str">
        <f>VLOOKUP(E101,VIP!$A$2:$O12521,6,0)</f>
        <v>SI</v>
      </c>
      <c r="L101" s="116" t="s">
        <v>2228</v>
      </c>
      <c r="M101" s="114" t="s">
        <v>2466</v>
      </c>
      <c r="N101" s="114" t="s">
        <v>2473</v>
      </c>
      <c r="O101" s="115" t="s">
        <v>2475</v>
      </c>
      <c r="P101" s="113"/>
      <c r="Q101" s="117" t="s">
        <v>2228</v>
      </c>
    </row>
    <row r="102" spans="1:17" s="95" customFormat="1" ht="18" x14ac:dyDescent="0.25">
      <c r="A102" s="115" t="str">
        <f>VLOOKUP(E102,'LISTADO ATM'!$A$2:$C$901,3,0)</f>
        <v>NORTE</v>
      </c>
      <c r="B102" s="110">
        <v>335830311</v>
      </c>
      <c r="C102" s="122">
        <v>44278.341736111113</v>
      </c>
      <c r="D102" s="115" t="s">
        <v>2190</v>
      </c>
      <c r="E102" s="109">
        <v>482</v>
      </c>
      <c r="F102" s="115" t="str">
        <f>VLOOKUP(E102,VIP!$A$2:$O12110,2,0)</f>
        <v>DRBR482</v>
      </c>
      <c r="G102" s="115" t="str">
        <f>VLOOKUP(E102,'LISTADO ATM'!$A$2:$B$900,2,0)</f>
        <v xml:space="preserve">ATM Centro de Caja Plaza Lama (Santiago) </v>
      </c>
      <c r="H102" s="115" t="str">
        <f>VLOOKUP(E102,VIP!$A$2:$O17031,7,FALSE)</f>
        <v>Si</v>
      </c>
      <c r="I102" s="115" t="str">
        <f>VLOOKUP(E102,VIP!$A$2:$O8996,8,FALSE)</f>
        <v>Si</v>
      </c>
      <c r="J102" s="115" t="str">
        <f>VLOOKUP(E102,VIP!$A$2:$O8946,8,FALSE)</f>
        <v>Si</v>
      </c>
      <c r="K102" s="115" t="str">
        <f>VLOOKUP(E102,VIP!$A$2:$O12520,6,0)</f>
        <v>NO</v>
      </c>
      <c r="L102" s="116" t="s">
        <v>2228</v>
      </c>
      <c r="M102" s="126" t="s">
        <v>2502</v>
      </c>
      <c r="N102" s="114" t="s">
        <v>2473</v>
      </c>
      <c r="O102" s="115" t="s">
        <v>2515</v>
      </c>
      <c r="P102" s="113"/>
      <c r="Q102" s="125">
        <v>44273.443553240744</v>
      </c>
    </row>
    <row r="103" spans="1:17" s="95" customFormat="1" ht="18" x14ac:dyDescent="0.25">
      <c r="A103" s="115" t="str">
        <f>VLOOKUP(E103,'LISTADO ATM'!$A$2:$C$901,3,0)</f>
        <v>DISTRITO NACIONAL</v>
      </c>
      <c r="B103" s="110">
        <v>335830312</v>
      </c>
      <c r="C103" s="122">
        <v>44278.341979166667</v>
      </c>
      <c r="D103" s="115" t="s">
        <v>2189</v>
      </c>
      <c r="E103" s="109">
        <v>938</v>
      </c>
      <c r="F103" s="115" t="str">
        <f>VLOOKUP(E103,VIP!$A$2:$O12109,2,0)</f>
        <v>DRBR938</v>
      </c>
      <c r="G103" s="115" t="str">
        <f>VLOOKUP(E103,'LISTADO ATM'!$A$2:$B$900,2,0)</f>
        <v xml:space="preserve">ATM Autobanco Oficina Filadelfia Plaza </v>
      </c>
      <c r="H103" s="115" t="str">
        <f>VLOOKUP(E103,VIP!$A$2:$O17030,7,FALSE)</f>
        <v>Si</v>
      </c>
      <c r="I103" s="115" t="str">
        <f>VLOOKUP(E103,VIP!$A$2:$O8995,8,FALSE)</f>
        <v>Si</v>
      </c>
      <c r="J103" s="115" t="str">
        <f>VLOOKUP(E103,VIP!$A$2:$O8945,8,FALSE)</f>
        <v>Si</v>
      </c>
      <c r="K103" s="115" t="str">
        <f>VLOOKUP(E103,VIP!$A$2:$O12519,6,0)</f>
        <v>NO</v>
      </c>
      <c r="L103" s="116" t="s">
        <v>2228</v>
      </c>
      <c r="M103" s="126" t="s">
        <v>2502</v>
      </c>
      <c r="N103" s="114" t="s">
        <v>2473</v>
      </c>
      <c r="O103" s="115" t="s">
        <v>2475</v>
      </c>
      <c r="P103" s="113"/>
      <c r="Q103" s="125">
        <v>44273.610219907408</v>
      </c>
    </row>
    <row r="104" spans="1:17" s="95" customFormat="1" ht="18" x14ac:dyDescent="0.25">
      <c r="A104" s="115" t="str">
        <f>VLOOKUP(E104,'LISTADO ATM'!$A$2:$C$901,3,0)</f>
        <v>SUR</v>
      </c>
      <c r="B104" s="110">
        <v>335830313</v>
      </c>
      <c r="C104" s="122">
        <v>44278.342372685183</v>
      </c>
      <c r="D104" s="115" t="s">
        <v>2496</v>
      </c>
      <c r="E104" s="109">
        <v>5</v>
      </c>
      <c r="F104" s="115" t="str">
        <f>VLOOKUP(E104,VIP!$A$2:$O12108,2,0)</f>
        <v>DRBR005</v>
      </c>
      <c r="G104" s="115" t="str">
        <f>VLOOKUP(E104,'LISTADO ATM'!$A$2:$B$900,2,0)</f>
        <v>ATM Oficina Autoservicio Villa Ofelia (San Juan)</v>
      </c>
      <c r="H104" s="115" t="str">
        <f>VLOOKUP(E104,VIP!$A$2:$O17029,7,FALSE)</f>
        <v>Si</v>
      </c>
      <c r="I104" s="115" t="str">
        <f>VLOOKUP(E104,VIP!$A$2:$O8994,8,FALSE)</f>
        <v>Si</v>
      </c>
      <c r="J104" s="115" t="str">
        <f>VLOOKUP(E104,VIP!$A$2:$O8944,8,FALSE)</f>
        <v>Si</v>
      </c>
      <c r="K104" s="115" t="str">
        <f>VLOOKUP(E104,VIP!$A$2:$O12518,6,0)</f>
        <v>NO</v>
      </c>
      <c r="L104" s="116" t="s">
        <v>2501</v>
      </c>
      <c r="M104" s="114" t="s">
        <v>2466</v>
      </c>
      <c r="N104" s="114" t="s">
        <v>2473</v>
      </c>
      <c r="O104" s="115" t="s">
        <v>2497</v>
      </c>
      <c r="P104" s="113"/>
      <c r="Q104" s="117" t="s">
        <v>2501</v>
      </c>
    </row>
    <row r="105" spans="1:17" s="95" customFormat="1" ht="18" x14ac:dyDescent="0.25">
      <c r="A105" s="115" t="str">
        <f>VLOOKUP(E105,'LISTADO ATM'!$A$2:$C$901,3,0)</f>
        <v>ESTE</v>
      </c>
      <c r="B105" s="110">
        <v>335830345</v>
      </c>
      <c r="C105" s="122">
        <v>44278.350532407407</v>
      </c>
      <c r="D105" s="115" t="s">
        <v>2469</v>
      </c>
      <c r="E105" s="109">
        <v>386</v>
      </c>
      <c r="F105" s="115" t="str">
        <f>VLOOKUP(E105,VIP!$A$2:$O12107,2,0)</f>
        <v>DRBR386</v>
      </c>
      <c r="G105" s="115" t="str">
        <f>VLOOKUP(E105,'LISTADO ATM'!$A$2:$B$900,2,0)</f>
        <v xml:space="preserve">ATM Plaza Verón II </v>
      </c>
      <c r="H105" s="115" t="str">
        <f>VLOOKUP(E105,VIP!$A$2:$O17028,7,FALSE)</f>
        <v>Si</v>
      </c>
      <c r="I105" s="115" t="str">
        <f>VLOOKUP(E105,VIP!$A$2:$O8993,8,FALSE)</f>
        <v>Si</v>
      </c>
      <c r="J105" s="115" t="str">
        <f>VLOOKUP(E105,VIP!$A$2:$O8943,8,FALSE)</f>
        <v>Si</v>
      </c>
      <c r="K105" s="115" t="str">
        <f>VLOOKUP(E105,VIP!$A$2:$O12517,6,0)</f>
        <v>NO</v>
      </c>
      <c r="L105" s="116" t="s">
        <v>2428</v>
      </c>
      <c r="M105" s="126" t="s">
        <v>2502</v>
      </c>
      <c r="N105" s="114" t="s">
        <v>2473</v>
      </c>
      <c r="O105" s="115" t="s">
        <v>2474</v>
      </c>
      <c r="P105" s="113"/>
      <c r="Q105" s="131">
        <v>44278.75</v>
      </c>
    </row>
    <row r="106" spans="1:17" s="95" customFormat="1" ht="18" x14ac:dyDescent="0.25">
      <c r="A106" s="115" t="str">
        <f>VLOOKUP(E106,'LISTADO ATM'!$A$2:$C$901,3,0)</f>
        <v>DISTRITO NACIONAL</v>
      </c>
      <c r="B106" s="110">
        <v>335830362</v>
      </c>
      <c r="C106" s="122">
        <v>44278.355324074073</v>
      </c>
      <c r="D106" s="115" t="s">
        <v>2469</v>
      </c>
      <c r="E106" s="109">
        <v>561</v>
      </c>
      <c r="F106" s="115" t="str">
        <f>VLOOKUP(E106,VIP!$A$2:$O12131,2,0)</f>
        <v>DRBR133</v>
      </c>
      <c r="G106" s="115" t="str">
        <f>VLOOKUP(E106,'LISTADO ATM'!$A$2:$B$900,2,0)</f>
        <v xml:space="preserve">ATM Comando Regional P.N. S.D. Este </v>
      </c>
      <c r="H106" s="115" t="str">
        <f>VLOOKUP(E106,VIP!$A$2:$O17052,7,FALSE)</f>
        <v>Si</v>
      </c>
      <c r="I106" s="115" t="str">
        <f>VLOOKUP(E106,VIP!$A$2:$O9017,8,FALSE)</f>
        <v>Si</v>
      </c>
      <c r="J106" s="115" t="str">
        <f>VLOOKUP(E106,VIP!$A$2:$O8967,8,FALSE)</f>
        <v>Si</v>
      </c>
      <c r="K106" s="115" t="str">
        <f>VLOOKUP(E106,VIP!$A$2:$O12541,6,0)</f>
        <v>NO</v>
      </c>
      <c r="L106" s="116" t="s">
        <v>2428</v>
      </c>
      <c r="M106" s="126" t="s">
        <v>2502</v>
      </c>
      <c r="N106" s="114" t="s">
        <v>2473</v>
      </c>
      <c r="O106" s="115" t="s">
        <v>2474</v>
      </c>
      <c r="P106" s="113"/>
      <c r="Q106" s="131">
        <v>44278.75</v>
      </c>
    </row>
    <row r="107" spans="1:17" s="95" customFormat="1" ht="18" x14ac:dyDescent="0.25">
      <c r="A107" s="115" t="str">
        <f>VLOOKUP(E107,'LISTADO ATM'!$A$2:$C$901,3,0)</f>
        <v>SUR</v>
      </c>
      <c r="B107" s="110">
        <v>335830388</v>
      </c>
      <c r="C107" s="122">
        <v>44278.364120370374</v>
      </c>
      <c r="D107" s="115" t="s">
        <v>2469</v>
      </c>
      <c r="E107" s="109">
        <v>252</v>
      </c>
      <c r="F107" s="115" t="str">
        <f>VLOOKUP(E107,VIP!$A$2:$O12130,2,0)</f>
        <v>DRBR252</v>
      </c>
      <c r="G107" s="115" t="str">
        <f>VLOOKUP(E107,'LISTADO ATM'!$A$2:$B$900,2,0)</f>
        <v xml:space="preserve">ATM Banco Agrícola (Barahona) </v>
      </c>
      <c r="H107" s="115" t="str">
        <f>VLOOKUP(E107,VIP!$A$2:$O17051,7,FALSE)</f>
        <v>Si</v>
      </c>
      <c r="I107" s="115" t="str">
        <f>VLOOKUP(E107,VIP!$A$2:$O9016,8,FALSE)</f>
        <v>Si</v>
      </c>
      <c r="J107" s="115" t="str">
        <f>VLOOKUP(E107,VIP!$A$2:$O8966,8,FALSE)</f>
        <v>Si</v>
      </c>
      <c r="K107" s="115" t="str">
        <f>VLOOKUP(E107,VIP!$A$2:$O12540,6,0)</f>
        <v>NO</v>
      </c>
      <c r="L107" s="116" t="s">
        <v>2428</v>
      </c>
      <c r="M107" s="126" t="s">
        <v>2502</v>
      </c>
      <c r="N107" s="114" t="s">
        <v>2473</v>
      </c>
      <c r="O107" s="115" t="s">
        <v>2474</v>
      </c>
      <c r="P107" s="113"/>
      <c r="Q107" s="125">
        <v>44273.610219907408</v>
      </c>
    </row>
    <row r="108" spans="1:17" s="95" customFormat="1" ht="18" x14ac:dyDescent="0.25">
      <c r="A108" s="115" t="str">
        <f>VLOOKUP(E108,'LISTADO ATM'!$A$2:$C$901,3,0)</f>
        <v>DISTRITO NACIONAL</v>
      </c>
      <c r="B108" s="110">
        <v>335830415</v>
      </c>
      <c r="C108" s="122">
        <v>44278.37059027778</v>
      </c>
      <c r="D108" s="115" t="s">
        <v>2469</v>
      </c>
      <c r="E108" s="109">
        <v>658</v>
      </c>
      <c r="F108" s="115" t="str">
        <f>VLOOKUP(E108,VIP!$A$2:$O12129,2,0)</f>
        <v>DRBR658</v>
      </c>
      <c r="G108" s="115" t="str">
        <f>VLOOKUP(E108,'LISTADO ATM'!$A$2:$B$900,2,0)</f>
        <v>ATM Cámara de Cuentas</v>
      </c>
      <c r="H108" s="115" t="str">
        <f>VLOOKUP(E108,VIP!$A$2:$O17050,7,FALSE)</f>
        <v>Si</v>
      </c>
      <c r="I108" s="115" t="str">
        <f>VLOOKUP(E108,VIP!$A$2:$O9015,8,FALSE)</f>
        <v>Si</v>
      </c>
      <c r="J108" s="115" t="str">
        <f>VLOOKUP(E108,VIP!$A$2:$O8965,8,FALSE)</f>
        <v>Si</v>
      </c>
      <c r="K108" s="115" t="str">
        <f>VLOOKUP(E108,VIP!$A$2:$O12539,6,0)</f>
        <v>NO</v>
      </c>
      <c r="L108" s="116" t="s">
        <v>2428</v>
      </c>
      <c r="M108" s="114" t="s">
        <v>2466</v>
      </c>
      <c r="N108" s="114" t="s">
        <v>2473</v>
      </c>
      <c r="O108" s="115" t="s">
        <v>2474</v>
      </c>
      <c r="P108" s="113"/>
      <c r="Q108" s="117" t="s">
        <v>2428</v>
      </c>
    </row>
    <row r="109" spans="1:17" s="95" customFormat="1" ht="18" x14ac:dyDescent="0.25">
      <c r="A109" s="115" t="str">
        <f>VLOOKUP(E109,'LISTADO ATM'!$A$2:$C$901,3,0)</f>
        <v>ESTE</v>
      </c>
      <c r="B109" s="110">
        <v>335830439</v>
      </c>
      <c r="C109" s="122">
        <v>44278.377106481479</v>
      </c>
      <c r="D109" s="115" t="s">
        <v>2469</v>
      </c>
      <c r="E109" s="109">
        <v>660</v>
      </c>
      <c r="F109" s="115" t="str">
        <f>VLOOKUP(E109,VIP!$A$2:$O12128,2,0)</f>
        <v>DRBR660</v>
      </c>
      <c r="G109" s="115" t="str">
        <f>VLOOKUP(E109,'LISTADO ATM'!$A$2:$B$900,2,0)</f>
        <v>ATM Oficina Romana Norte II</v>
      </c>
      <c r="H109" s="115" t="str">
        <f>VLOOKUP(E109,VIP!$A$2:$O17049,7,FALSE)</f>
        <v>N/A</v>
      </c>
      <c r="I109" s="115" t="str">
        <f>VLOOKUP(E109,VIP!$A$2:$O9014,8,FALSE)</f>
        <v>N/A</v>
      </c>
      <c r="J109" s="115" t="str">
        <f>VLOOKUP(E109,VIP!$A$2:$O8964,8,FALSE)</f>
        <v>N/A</v>
      </c>
      <c r="K109" s="115" t="str">
        <f>VLOOKUP(E109,VIP!$A$2:$O12538,6,0)</f>
        <v>N/A</v>
      </c>
      <c r="L109" s="116" t="s">
        <v>2428</v>
      </c>
      <c r="M109" s="126" t="s">
        <v>2502</v>
      </c>
      <c r="N109" s="114" t="s">
        <v>2473</v>
      </c>
      <c r="O109" s="115" t="s">
        <v>2474</v>
      </c>
      <c r="P109" s="113"/>
      <c r="Q109" s="125">
        <v>44273.610219907408</v>
      </c>
    </row>
    <row r="110" spans="1:17" s="95" customFormat="1" ht="18" x14ac:dyDescent="0.25">
      <c r="A110" s="115" t="str">
        <f>VLOOKUP(E110,'LISTADO ATM'!$A$2:$C$901,3,0)</f>
        <v>ESTE</v>
      </c>
      <c r="B110" s="110">
        <v>335830465</v>
      </c>
      <c r="C110" s="122">
        <v>44278.384953703702</v>
      </c>
      <c r="D110" s="115" t="s">
        <v>2189</v>
      </c>
      <c r="E110" s="109">
        <v>268</v>
      </c>
      <c r="F110" s="115" t="str">
        <f>VLOOKUP(E110,VIP!$A$2:$O12127,2,0)</f>
        <v>DRBR268</v>
      </c>
      <c r="G110" s="115" t="str">
        <f>VLOOKUP(E110,'LISTADO ATM'!$A$2:$B$900,2,0)</f>
        <v xml:space="preserve">ATM Autobanco La Altagracia (Higuey) </v>
      </c>
      <c r="H110" s="115" t="str">
        <f>VLOOKUP(E110,VIP!$A$2:$O17048,7,FALSE)</f>
        <v>Si</v>
      </c>
      <c r="I110" s="115" t="str">
        <f>VLOOKUP(E110,VIP!$A$2:$O9013,8,FALSE)</f>
        <v>Si</v>
      </c>
      <c r="J110" s="115" t="str">
        <f>VLOOKUP(E110,VIP!$A$2:$O8963,8,FALSE)</f>
        <v>Si</v>
      </c>
      <c r="K110" s="115" t="str">
        <f>VLOOKUP(E110,VIP!$A$2:$O12537,6,0)</f>
        <v>NO</v>
      </c>
      <c r="L110" s="116" t="s">
        <v>2228</v>
      </c>
      <c r="M110" s="126" t="s">
        <v>2502</v>
      </c>
      <c r="N110" s="114" t="s">
        <v>2473</v>
      </c>
      <c r="O110" s="115" t="s">
        <v>2475</v>
      </c>
      <c r="P110" s="113"/>
      <c r="Q110" s="125">
        <v>44273.610219907408</v>
      </c>
    </row>
    <row r="111" spans="1:17" s="95" customFormat="1" ht="18" x14ac:dyDescent="0.25">
      <c r="A111" s="115" t="str">
        <f>VLOOKUP(E111,'LISTADO ATM'!$A$2:$C$901,3,0)</f>
        <v>DISTRITO NACIONAL</v>
      </c>
      <c r="B111" s="110">
        <v>335830468</v>
      </c>
      <c r="C111" s="122">
        <v>44278.385625000003</v>
      </c>
      <c r="D111" s="115" t="s">
        <v>2189</v>
      </c>
      <c r="E111" s="109">
        <v>160</v>
      </c>
      <c r="F111" s="115" t="str">
        <f>VLOOKUP(E111,VIP!$A$2:$O12126,2,0)</f>
        <v>DRBR160</v>
      </c>
      <c r="G111" s="115" t="str">
        <f>VLOOKUP(E111,'LISTADO ATM'!$A$2:$B$900,2,0)</f>
        <v xml:space="preserve">ATM Oficina Herrera </v>
      </c>
      <c r="H111" s="115" t="str">
        <f>VLOOKUP(E111,VIP!$A$2:$O17047,7,FALSE)</f>
        <v>Si</v>
      </c>
      <c r="I111" s="115" t="str">
        <f>VLOOKUP(E111,VIP!$A$2:$O9012,8,FALSE)</f>
        <v>Si</v>
      </c>
      <c r="J111" s="115" t="str">
        <f>VLOOKUP(E111,VIP!$A$2:$O8962,8,FALSE)</f>
        <v>Si</v>
      </c>
      <c r="K111" s="115" t="str">
        <f>VLOOKUP(E111,VIP!$A$2:$O12536,6,0)</f>
        <v>NO</v>
      </c>
      <c r="L111" s="116" t="s">
        <v>2228</v>
      </c>
      <c r="M111" s="126" t="s">
        <v>2502</v>
      </c>
      <c r="N111" s="114" t="s">
        <v>2473</v>
      </c>
      <c r="O111" s="115" t="s">
        <v>2475</v>
      </c>
      <c r="P111" s="113"/>
      <c r="Q111" s="125">
        <v>44273.610219907408</v>
      </c>
    </row>
    <row r="112" spans="1:17" s="95" customFormat="1" ht="18" x14ac:dyDescent="0.25">
      <c r="A112" s="115" t="str">
        <f>VLOOKUP(E112,'LISTADO ATM'!$A$2:$C$901,3,0)</f>
        <v>NORTE</v>
      </c>
      <c r="B112" s="110">
        <v>335830470</v>
      </c>
      <c r="C112" s="122">
        <v>44278.386030092595</v>
      </c>
      <c r="D112" s="115" t="s">
        <v>2190</v>
      </c>
      <c r="E112" s="109">
        <v>991</v>
      </c>
      <c r="F112" s="115" t="str">
        <f>VLOOKUP(E112,VIP!$A$2:$O12125,2,0)</f>
        <v>DRBR991</v>
      </c>
      <c r="G112" s="115" t="str">
        <f>VLOOKUP(E112,'LISTADO ATM'!$A$2:$B$900,2,0)</f>
        <v xml:space="preserve">ATM UNP Las Matas de Santa Cruz </v>
      </c>
      <c r="H112" s="115" t="str">
        <f>VLOOKUP(E112,VIP!$A$2:$O17046,7,FALSE)</f>
        <v>Si</v>
      </c>
      <c r="I112" s="115" t="str">
        <f>VLOOKUP(E112,VIP!$A$2:$O9011,8,FALSE)</f>
        <v>Si</v>
      </c>
      <c r="J112" s="115" t="str">
        <f>VLOOKUP(E112,VIP!$A$2:$O8961,8,FALSE)</f>
        <v>Si</v>
      </c>
      <c r="K112" s="115" t="str">
        <f>VLOOKUP(E112,VIP!$A$2:$O12535,6,0)</f>
        <v>NO</v>
      </c>
      <c r="L112" s="116" t="s">
        <v>2489</v>
      </c>
      <c r="M112" s="114" t="s">
        <v>2466</v>
      </c>
      <c r="N112" s="114" t="s">
        <v>2473</v>
      </c>
      <c r="O112" s="115" t="s">
        <v>2523</v>
      </c>
      <c r="P112" s="113"/>
      <c r="Q112" s="117" t="s">
        <v>2489</v>
      </c>
    </row>
    <row r="113" spans="1:17" s="95" customFormat="1" ht="18" x14ac:dyDescent="0.25">
      <c r="A113" s="115" t="str">
        <f>VLOOKUP(E113,'LISTADO ATM'!$A$2:$C$901,3,0)</f>
        <v>DISTRITO NACIONAL</v>
      </c>
      <c r="B113" s="110">
        <v>335830503</v>
      </c>
      <c r="C113" s="122">
        <v>44278.395624999997</v>
      </c>
      <c r="D113" s="115" t="s">
        <v>2469</v>
      </c>
      <c r="E113" s="109">
        <v>267</v>
      </c>
      <c r="F113" s="115" t="str">
        <f>VLOOKUP(E113,VIP!$A$2:$O12124,2,0)</f>
        <v>DRBR267</v>
      </c>
      <c r="G113" s="115" t="str">
        <f>VLOOKUP(E113,'LISTADO ATM'!$A$2:$B$900,2,0)</f>
        <v xml:space="preserve">ATM Centro de Caja México </v>
      </c>
      <c r="H113" s="115" t="str">
        <f>VLOOKUP(E113,VIP!$A$2:$O17045,7,FALSE)</f>
        <v>Si</v>
      </c>
      <c r="I113" s="115" t="str">
        <f>VLOOKUP(E113,VIP!$A$2:$O9010,8,FALSE)</f>
        <v>Si</v>
      </c>
      <c r="J113" s="115" t="str">
        <f>VLOOKUP(E113,VIP!$A$2:$O8960,8,FALSE)</f>
        <v>Si</v>
      </c>
      <c r="K113" s="115" t="str">
        <f>VLOOKUP(E113,VIP!$A$2:$O12534,6,0)</f>
        <v>NO</v>
      </c>
      <c r="L113" s="116" t="s">
        <v>2459</v>
      </c>
      <c r="M113" s="126" t="s">
        <v>2502</v>
      </c>
      <c r="N113" s="114" t="s">
        <v>2473</v>
      </c>
      <c r="O113" s="115" t="s">
        <v>2474</v>
      </c>
      <c r="P113" s="113"/>
      <c r="Q113" s="125">
        <v>44273.610219907408</v>
      </c>
    </row>
    <row r="114" spans="1:17" s="95" customFormat="1" ht="18" x14ac:dyDescent="0.25">
      <c r="A114" s="115" t="str">
        <f>VLOOKUP(E114,'LISTADO ATM'!$A$2:$C$901,3,0)</f>
        <v>DISTRITO NACIONAL</v>
      </c>
      <c r="B114" s="110">
        <v>335830509</v>
      </c>
      <c r="C114" s="122">
        <v>44278.396412037036</v>
      </c>
      <c r="D114" s="115" t="s">
        <v>2469</v>
      </c>
      <c r="E114" s="109">
        <v>169</v>
      </c>
      <c r="F114" s="115" t="str">
        <f>VLOOKUP(E114,VIP!$A$2:$O12123,2,0)</f>
        <v>DRBR169</v>
      </c>
      <c r="G114" s="115" t="str">
        <f>VLOOKUP(E114,'LISTADO ATM'!$A$2:$B$900,2,0)</f>
        <v xml:space="preserve">ATM Oficina Caonabo </v>
      </c>
      <c r="H114" s="115" t="str">
        <f>VLOOKUP(E114,VIP!$A$2:$O17044,7,FALSE)</f>
        <v>Si</v>
      </c>
      <c r="I114" s="115" t="str">
        <f>VLOOKUP(E114,VIP!$A$2:$O9009,8,FALSE)</f>
        <v>Si</v>
      </c>
      <c r="J114" s="115" t="str">
        <f>VLOOKUP(E114,VIP!$A$2:$O8959,8,FALSE)</f>
        <v>Si</v>
      </c>
      <c r="K114" s="115" t="str">
        <f>VLOOKUP(E114,VIP!$A$2:$O12533,6,0)</f>
        <v>NO</v>
      </c>
      <c r="L114" s="116" t="s">
        <v>2459</v>
      </c>
      <c r="M114" s="126" t="s">
        <v>2502</v>
      </c>
      <c r="N114" s="114" t="s">
        <v>2473</v>
      </c>
      <c r="O114" s="115" t="s">
        <v>2474</v>
      </c>
      <c r="P114" s="113"/>
      <c r="Q114" s="125">
        <v>44273.610219907408</v>
      </c>
    </row>
    <row r="115" spans="1:17" s="95" customFormat="1" ht="18" x14ac:dyDescent="0.25">
      <c r="A115" s="115" t="str">
        <f>VLOOKUP(E115,'LISTADO ATM'!$A$2:$C$901,3,0)</f>
        <v>DISTRITO NACIONAL</v>
      </c>
      <c r="B115" s="110">
        <v>335830523</v>
      </c>
      <c r="C115" s="122">
        <v>44278.398854166669</v>
      </c>
      <c r="D115" s="115" t="s">
        <v>2189</v>
      </c>
      <c r="E115" s="109">
        <v>346</v>
      </c>
      <c r="F115" s="115" t="str">
        <f>VLOOKUP(E115,VIP!$A$2:$O12122,2,0)</f>
        <v>DRBR346</v>
      </c>
      <c r="G115" s="115" t="str">
        <f>VLOOKUP(E115,'LISTADO ATM'!$A$2:$B$900,2,0)</f>
        <v>ATM Ministerio de Industria y Comercio</v>
      </c>
      <c r="H115" s="115" t="str">
        <f>VLOOKUP(E115,VIP!$A$2:$O17043,7,FALSE)</f>
        <v>Si</v>
      </c>
      <c r="I115" s="115" t="str">
        <f>VLOOKUP(E115,VIP!$A$2:$O9008,8,FALSE)</f>
        <v>Si</v>
      </c>
      <c r="J115" s="115" t="str">
        <f>VLOOKUP(E115,VIP!$A$2:$O8958,8,FALSE)</f>
        <v>Si</v>
      </c>
      <c r="K115" s="115">
        <f>VLOOKUP(E115,VIP!$A$2:$O12532,6,0)</f>
        <v>0</v>
      </c>
      <c r="L115" s="116" t="s">
        <v>2437</v>
      </c>
      <c r="M115" s="126" t="s">
        <v>2502</v>
      </c>
      <c r="N115" s="114" t="s">
        <v>2473</v>
      </c>
      <c r="O115" s="115" t="s">
        <v>2475</v>
      </c>
      <c r="P115" s="113" t="s">
        <v>2524</v>
      </c>
      <c r="Q115" s="131">
        <v>44278.718055555553</v>
      </c>
    </row>
    <row r="116" spans="1:17" s="95" customFormat="1" ht="18" x14ac:dyDescent="0.25">
      <c r="A116" s="115" t="str">
        <f>VLOOKUP(E116,'LISTADO ATM'!$A$2:$C$901,3,0)</f>
        <v>DISTRITO NACIONAL</v>
      </c>
      <c r="B116" s="110">
        <v>335830580</v>
      </c>
      <c r="C116" s="122">
        <v>44278.408958333333</v>
      </c>
      <c r="D116" s="115" t="s">
        <v>2189</v>
      </c>
      <c r="E116" s="109">
        <v>318</v>
      </c>
      <c r="F116" s="115" t="str">
        <f>VLOOKUP(E116,VIP!$A$2:$O12121,2,0)</f>
        <v>DRBR318</v>
      </c>
      <c r="G116" s="115" t="str">
        <f>VLOOKUP(E116,'LISTADO ATM'!$A$2:$B$900,2,0)</f>
        <v>ATM Autoservicio Lope de Vega</v>
      </c>
      <c r="H116" s="115" t="str">
        <f>VLOOKUP(E116,VIP!$A$2:$O17042,7,FALSE)</f>
        <v>Si</v>
      </c>
      <c r="I116" s="115" t="str">
        <f>VLOOKUP(E116,VIP!$A$2:$O9007,8,FALSE)</f>
        <v>Si</v>
      </c>
      <c r="J116" s="115" t="str">
        <f>VLOOKUP(E116,VIP!$A$2:$O8957,8,FALSE)</f>
        <v>Si</v>
      </c>
      <c r="K116" s="115" t="str">
        <f>VLOOKUP(E116,VIP!$A$2:$O12531,6,0)</f>
        <v>NO</v>
      </c>
      <c r="L116" s="116" t="s">
        <v>2522</v>
      </c>
      <c r="M116" s="126" t="s">
        <v>2502</v>
      </c>
      <c r="N116" s="114" t="s">
        <v>2473</v>
      </c>
      <c r="O116" s="115" t="s">
        <v>2475</v>
      </c>
      <c r="P116" s="113"/>
      <c r="Q116" s="125">
        <v>44273.610219907408</v>
      </c>
    </row>
    <row r="117" spans="1:17" s="95" customFormat="1" ht="18" x14ac:dyDescent="0.25">
      <c r="A117" s="115" t="str">
        <f>VLOOKUP(E117,'LISTADO ATM'!$A$2:$C$901,3,0)</f>
        <v>NORTE</v>
      </c>
      <c r="B117" s="110">
        <v>335830597</v>
      </c>
      <c r="C117" s="122">
        <v>44278.413773148146</v>
      </c>
      <c r="D117" s="115" t="s">
        <v>2190</v>
      </c>
      <c r="E117" s="109">
        <v>518</v>
      </c>
      <c r="F117" s="115" t="str">
        <f>VLOOKUP(E117,VIP!$A$2:$O12120,2,0)</f>
        <v>DRBR518</v>
      </c>
      <c r="G117" s="115" t="str">
        <f>VLOOKUP(E117,'LISTADO ATM'!$A$2:$B$900,2,0)</f>
        <v xml:space="preserve">ATM Autobanco Los Alamos </v>
      </c>
      <c r="H117" s="115" t="str">
        <f>VLOOKUP(E117,VIP!$A$2:$O17041,7,FALSE)</f>
        <v>Si</v>
      </c>
      <c r="I117" s="115" t="str">
        <f>VLOOKUP(E117,VIP!$A$2:$O9006,8,FALSE)</f>
        <v>Si</v>
      </c>
      <c r="J117" s="115" t="str">
        <f>VLOOKUP(E117,VIP!$A$2:$O8956,8,FALSE)</f>
        <v>Si</v>
      </c>
      <c r="K117" s="115" t="str">
        <f>VLOOKUP(E117,VIP!$A$2:$O12530,6,0)</f>
        <v>NO</v>
      </c>
      <c r="L117" s="116" t="s">
        <v>2228</v>
      </c>
      <c r="M117" s="114" t="s">
        <v>2466</v>
      </c>
      <c r="N117" s="114" t="s">
        <v>2473</v>
      </c>
      <c r="O117" s="115" t="s">
        <v>2515</v>
      </c>
      <c r="P117" s="113"/>
      <c r="Q117" s="117" t="s">
        <v>2228</v>
      </c>
    </row>
    <row r="118" spans="1:17" s="95" customFormat="1" ht="18" x14ac:dyDescent="0.25">
      <c r="A118" s="115" t="str">
        <f>VLOOKUP(E118,'LISTADO ATM'!$A$2:$C$901,3,0)</f>
        <v>NORTE</v>
      </c>
      <c r="B118" s="110">
        <v>335830604</v>
      </c>
      <c r="C118" s="122">
        <v>44278.415081018517</v>
      </c>
      <c r="D118" s="115" t="s">
        <v>2496</v>
      </c>
      <c r="E118" s="109">
        <v>405</v>
      </c>
      <c r="F118" s="115" t="str">
        <f>VLOOKUP(E118,VIP!$A$2:$O12119,2,0)</f>
        <v>DRBR405</v>
      </c>
      <c r="G118" s="115" t="str">
        <f>VLOOKUP(E118,'LISTADO ATM'!$A$2:$B$900,2,0)</f>
        <v xml:space="preserve">ATM UNP Loma de Cabrera </v>
      </c>
      <c r="H118" s="115" t="str">
        <f>VLOOKUP(E118,VIP!$A$2:$O17040,7,FALSE)</f>
        <v>Si</v>
      </c>
      <c r="I118" s="115" t="str">
        <f>VLOOKUP(E118,VIP!$A$2:$O9005,8,FALSE)</f>
        <v>Si</v>
      </c>
      <c r="J118" s="115" t="str">
        <f>VLOOKUP(E118,VIP!$A$2:$O8955,8,FALSE)</f>
        <v>Si</v>
      </c>
      <c r="K118" s="115" t="str">
        <f>VLOOKUP(E118,VIP!$A$2:$O12529,6,0)</f>
        <v>NO</v>
      </c>
      <c r="L118" s="116" t="s">
        <v>2428</v>
      </c>
      <c r="M118" s="126" t="s">
        <v>2502</v>
      </c>
      <c r="N118" s="130" t="s">
        <v>2525</v>
      </c>
      <c r="O118" s="115" t="s">
        <v>2497</v>
      </c>
      <c r="P118" s="113"/>
      <c r="Q118" s="131">
        <v>44278.75</v>
      </c>
    </row>
    <row r="119" spans="1:17" s="95" customFormat="1" ht="18" x14ac:dyDescent="0.25">
      <c r="A119" s="115" t="str">
        <f>VLOOKUP(E119,'LISTADO ATM'!$A$2:$C$901,3,0)</f>
        <v>DISTRITO NACIONAL</v>
      </c>
      <c r="B119" s="110">
        <v>335830627</v>
      </c>
      <c r="C119" s="122">
        <v>44278.421018518522</v>
      </c>
      <c r="D119" s="115" t="s">
        <v>2469</v>
      </c>
      <c r="E119" s="109">
        <v>639</v>
      </c>
      <c r="F119" s="115" t="str">
        <f>VLOOKUP(E119,VIP!$A$2:$O12118,2,0)</f>
        <v>DRBR639</v>
      </c>
      <c r="G119" s="115" t="str">
        <f>VLOOKUP(E119,'LISTADO ATM'!$A$2:$B$900,2,0)</f>
        <v xml:space="preserve">ATM Comisión Militar MOPC </v>
      </c>
      <c r="H119" s="115" t="str">
        <f>VLOOKUP(E119,VIP!$A$2:$O17039,7,FALSE)</f>
        <v>Si</v>
      </c>
      <c r="I119" s="115" t="str">
        <f>VLOOKUP(E119,VIP!$A$2:$O9004,8,FALSE)</f>
        <v>Si</v>
      </c>
      <c r="J119" s="115" t="str">
        <f>VLOOKUP(E119,VIP!$A$2:$O8954,8,FALSE)</f>
        <v>Si</v>
      </c>
      <c r="K119" s="115" t="str">
        <f>VLOOKUP(E119,VIP!$A$2:$O12528,6,0)</f>
        <v>NO</v>
      </c>
      <c r="L119" s="116" t="s">
        <v>2459</v>
      </c>
      <c r="M119" s="126" t="s">
        <v>2502</v>
      </c>
      <c r="N119" s="114" t="s">
        <v>2473</v>
      </c>
      <c r="O119" s="115" t="s">
        <v>2474</v>
      </c>
      <c r="P119" s="113"/>
      <c r="Q119" s="125">
        <v>44273.610219907408</v>
      </c>
    </row>
    <row r="120" spans="1:17" s="95" customFormat="1" ht="18" x14ac:dyDescent="0.25">
      <c r="A120" s="115" t="str">
        <f>VLOOKUP(E120,'LISTADO ATM'!$A$2:$C$901,3,0)</f>
        <v>SUR</v>
      </c>
      <c r="B120" s="110">
        <v>335830654</v>
      </c>
      <c r="C120" s="122">
        <v>44278.428032407406</v>
      </c>
      <c r="D120" s="115" t="s">
        <v>2469</v>
      </c>
      <c r="E120" s="109">
        <v>615</v>
      </c>
      <c r="F120" s="115" t="str">
        <f>VLOOKUP(E120,VIP!$A$2:$O12117,2,0)</f>
        <v>DRBR418</v>
      </c>
      <c r="G120" s="115" t="str">
        <f>VLOOKUP(E120,'LISTADO ATM'!$A$2:$B$900,2,0)</f>
        <v xml:space="preserve">ATM Estación Sunix Cabral (Barahona) </v>
      </c>
      <c r="H120" s="115" t="str">
        <f>VLOOKUP(E120,VIP!$A$2:$O17038,7,FALSE)</f>
        <v>Si</v>
      </c>
      <c r="I120" s="115" t="str">
        <f>VLOOKUP(E120,VIP!$A$2:$O9003,8,FALSE)</f>
        <v>Si</v>
      </c>
      <c r="J120" s="115" t="str">
        <f>VLOOKUP(E120,VIP!$A$2:$O8953,8,FALSE)</f>
        <v>Si</v>
      </c>
      <c r="K120" s="115" t="str">
        <f>VLOOKUP(E120,VIP!$A$2:$O12527,6,0)</f>
        <v>NO</v>
      </c>
      <c r="L120" s="116" t="s">
        <v>2459</v>
      </c>
      <c r="M120" s="126" t="s">
        <v>2502</v>
      </c>
      <c r="N120" s="114" t="s">
        <v>2473</v>
      </c>
      <c r="O120" s="115" t="s">
        <v>2474</v>
      </c>
      <c r="P120" s="113"/>
      <c r="Q120" s="125">
        <v>44273.610219907408</v>
      </c>
    </row>
    <row r="121" spans="1:17" s="95" customFormat="1" ht="18" x14ac:dyDescent="0.25">
      <c r="A121" s="115" t="str">
        <f>VLOOKUP(E121,'LISTADO ATM'!$A$2:$C$901,3,0)</f>
        <v>ESTE</v>
      </c>
      <c r="B121" s="110">
        <v>335830659</v>
      </c>
      <c r="C121" s="122">
        <v>44278.429618055554</v>
      </c>
      <c r="D121" s="115" t="s">
        <v>2189</v>
      </c>
      <c r="E121" s="109">
        <v>204</v>
      </c>
      <c r="F121" s="115" t="str">
        <f>VLOOKUP(E121,VIP!$A$2:$O12116,2,0)</f>
        <v>DRBR204</v>
      </c>
      <c r="G121" s="115" t="str">
        <f>VLOOKUP(E121,'LISTADO ATM'!$A$2:$B$900,2,0)</f>
        <v>ATM Hotel Dominicus II</v>
      </c>
      <c r="H121" s="115" t="str">
        <f>VLOOKUP(E121,VIP!$A$2:$O17037,7,FALSE)</f>
        <v>Si</v>
      </c>
      <c r="I121" s="115" t="str">
        <f>VLOOKUP(E121,VIP!$A$2:$O9002,8,FALSE)</f>
        <v>Si</v>
      </c>
      <c r="J121" s="115" t="str">
        <f>VLOOKUP(E121,VIP!$A$2:$O8952,8,FALSE)</f>
        <v>Si</v>
      </c>
      <c r="K121" s="115" t="str">
        <f>VLOOKUP(E121,VIP!$A$2:$O12526,6,0)</f>
        <v>NO</v>
      </c>
      <c r="L121" s="116" t="s">
        <v>2254</v>
      </c>
      <c r="M121" s="126" t="s">
        <v>2502</v>
      </c>
      <c r="N121" s="114" t="s">
        <v>2473</v>
      </c>
      <c r="O121" s="115" t="s">
        <v>2475</v>
      </c>
      <c r="P121" s="113"/>
      <c r="Q121" s="131">
        <v>44278.636111111111</v>
      </c>
    </row>
    <row r="122" spans="1:17" s="95" customFormat="1" ht="18" x14ac:dyDescent="0.25">
      <c r="A122" s="115" t="str">
        <f>VLOOKUP(E122,'LISTADO ATM'!$A$2:$C$901,3,0)</f>
        <v>ESTE</v>
      </c>
      <c r="B122" s="110">
        <v>335830666</v>
      </c>
      <c r="C122" s="122">
        <v>44278.431168981479</v>
      </c>
      <c r="D122" s="115" t="s">
        <v>2469</v>
      </c>
      <c r="E122" s="109">
        <v>158</v>
      </c>
      <c r="F122" s="115" t="str">
        <f>VLOOKUP(E122,VIP!$A$2:$O12115,2,0)</f>
        <v>DRBR158</v>
      </c>
      <c r="G122" s="115" t="str">
        <f>VLOOKUP(E122,'LISTADO ATM'!$A$2:$B$900,2,0)</f>
        <v xml:space="preserve">ATM Oficina Romana Norte </v>
      </c>
      <c r="H122" s="115" t="str">
        <f>VLOOKUP(E122,VIP!$A$2:$O17036,7,FALSE)</f>
        <v>Si</v>
      </c>
      <c r="I122" s="115" t="str">
        <f>VLOOKUP(E122,VIP!$A$2:$O9001,8,FALSE)</f>
        <v>Si</v>
      </c>
      <c r="J122" s="115" t="str">
        <f>VLOOKUP(E122,VIP!$A$2:$O8951,8,FALSE)</f>
        <v>Si</v>
      </c>
      <c r="K122" s="115" t="str">
        <f>VLOOKUP(E122,VIP!$A$2:$O12525,6,0)</f>
        <v>SI</v>
      </c>
      <c r="L122" s="116" t="s">
        <v>2517</v>
      </c>
      <c r="M122" s="126" t="s">
        <v>2502</v>
      </c>
      <c r="N122" s="114" t="s">
        <v>2473</v>
      </c>
      <c r="O122" s="115" t="s">
        <v>2474</v>
      </c>
      <c r="P122" s="113"/>
      <c r="Q122" s="125">
        <v>44273.610219907408</v>
      </c>
    </row>
    <row r="123" spans="1:17" s="95" customFormat="1" ht="18" x14ac:dyDescent="0.25">
      <c r="A123" s="115" t="str">
        <f>VLOOKUP(E123,'LISTADO ATM'!$A$2:$C$901,3,0)</f>
        <v>DISTRITO NACIONAL</v>
      </c>
      <c r="B123" s="110">
        <v>335830689</v>
      </c>
      <c r="C123" s="122">
        <v>44278.436562499999</v>
      </c>
      <c r="D123" s="115" t="s">
        <v>2469</v>
      </c>
      <c r="E123" s="109">
        <v>607</v>
      </c>
      <c r="F123" s="115" t="str">
        <f>VLOOKUP(E123,VIP!$A$2:$O12114,2,0)</f>
        <v>DRBR607</v>
      </c>
      <c r="G123" s="115" t="str">
        <f>VLOOKUP(E123,'LISTADO ATM'!$A$2:$B$900,2,0)</f>
        <v xml:space="preserve">ATM ONAPI </v>
      </c>
      <c r="H123" s="115" t="str">
        <f>VLOOKUP(E123,VIP!$A$2:$O17035,7,FALSE)</f>
        <v>Si</v>
      </c>
      <c r="I123" s="115" t="str">
        <f>VLOOKUP(E123,VIP!$A$2:$O9000,8,FALSE)</f>
        <v>Si</v>
      </c>
      <c r="J123" s="115" t="str">
        <f>VLOOKUP(E123,VIP!$A$2:$O8950,8,FALSE)</f>
        <v>Si</v>
      </c>
      <c r="K123" s="115" t="str">
        <f>VLOOKUP(E123,VIP!$A$2:$O12524,6,0)</f>
        <v>NO</v>
      </c>
      <c r="L123" s="116" t="s">
        <v>2459</v>
      </c>
      <c r="M123" s="126" t="s">
        <v>2502</v>
      </c>
      <c r="N123" s="114" t="s">
        <v>2473</v>
      </c>
      <c r="O123" s="115" t="s">
        <v>2474</v>
      </c>
      <c r="P123" s="113"/>
      <c r="Q123" s="125">
        <v>44273.610219907408</v>
      </c>
    </row>
    <row r="124" spans="1:17" s="95" customFormat="1" ht="18" x14ac:dyDescent="0.25">
      <c r="A124" s="115" t="str">
        <f>VLOOKUP(E124,'LISTADO ATM'!$A$2:$C$901,3,0)</f>
        <v>ESTE</v>
      </c>
      <c r="B124" s="110">
        <v>335830713</v>
      </c>
      <c r="C124" s="122">
        <v>44278.441932870373</v>
      </c>
      <c r="D124" s="115" t="s">
        <v>2496</v>
      </c>
      <c r="E124" s="109">
        <v>219</v>
      </c>
      <c r="F124" s="115" t="str">
        <f>VLOOKUP(E124,VIP!$A$2:$O12113,2,0)</f>
        <v>DRBR219</v>
      </c>
      <c r="G124" s="115" t="str">
        <f>VLOOKUP(E124,'LISTADO ATM'!$A$2:$B$900,2,0)</f>
        <v xml:space="preserve">ATM Oficina La Altagracia (Higuey) </v>
      </c>
      <c r="H124" s="115" t="str">
        <f>VLOOKUP(E124,VIP!$A$2:$O17034,7,FALSE)</f>
        <v>Si</v>
      </c>
      <c r="I124" s="115" t="str">
        <f>VLOOKUP(E124,VIP!$A$2:$O8999,8,FALSE)</f>
        <v>Si</v>
      </c>
      <c r="J124" s="115" t="str">
        <f>VLOOKUP(E124,VIP!$A$2:$O8949,8,FALSE)</f>
        <v>Si</v>
      </c>
      <c r="K124" s="115" t="str">
        <f>VLOOKUP(E124,VIP!$A$2:$O12523,6,0)</f>
        <v>NO</v>
      </c>
      <c r="L124" s="116" t="s">
        <v>2517</v>
      </c>
      <c r="M124" s="126" t="s">
        <v>2502</v>
      </c>
      <c r="N124" s="130" t="s">
        <v>2525</v>
      </c>
      <c r="O124" s="115" t="s">
        <v>2497</v>
      </c>
      <c r="P124" s="113"/>
      <c r="Q124" s="125">
        <v>44273.610219907408</v>
      </c>
    </row>
    <row r="125" spans="1:17" s="95" customFormat="1" ht="18" x14ac:dyDescent="0.25">
      <c r="A125" s="115" t="str">
        <f>VLOOKUP(E125,'LISTADO ATM'!$A$2:$C$901,3,0)</f>
        <v>DISTRITO NACIONAL</v>
      </c>
      <c r="B125" s="110">
        <v>335830721</v>
      </c>
      <c r="C125" s="122">
        <v>44278.443680555552</v>
      </c>
      <c r="D125" s="115" t="s">
        <v>2189</v>
      </c>
      <c r="E125" s="109">
        <v>43</v>
      </c>
      <c r="F125" s="115" t="str">
        <f>VLOOKUP(E125,VIP!$A$2:$O12112,2,0)</f>
        <v>DRBR043</v>
      </c>
      <c r="G125" s="115" t="str">
        <f>VLOOKUP(E125,'LISTADO ATM'!$A$2:$B$900,2,0)</f>
        <v xml:space="preserve">ATM Zona Franca San Isidro </v>
      </c>
      <c r="H125" s="115" t="str">
        <f>VLOOKUP(E125,VIP!$A$2:$O17033,7,FALSE)</f>
        <v>Si</v>
      </c>
      <c r="I125" s="115" t="str">
        <f>VLOOKUP(E125,VIP!$A$2:$O8998,8,FALSE)</f>
        <v>No</v>
      </c>
      <c r="J125" s="115" t="str">
        <f>VLOOKUP(E125,VIP!$A$2:$O8948,8,FALSE)</f>
        <v>No</v>
      </c>
      <c r="K125" s="115" t="str">
        <f>VLOOKUP(E125,VIP!$A$2:$O12522,6,0)</f>
        <v>NO</v>
      </c>
      <c r="L125" s="116" t="s">
        <v>2489</v>
      </c>
      <c r="M125" s="126" t="s">
        <v>2502</v>
      </c>
      <c r="N125" s="114" t="s">
        <v>2473</v>
      </c>
      <c r="O125" s="115" t="s">
        <v>2475</v>
      </c>
      <c r="P125" s="113"/>
      <c r="Q125" s="125">
        <v>44273.610219907408</v>
      </c>
    </row>
    <row r="126" spans="1:17" s="95" customFormat="1" ht="18" x14ac:dyDescent="0.25">
      <c r="A126" s="115" t="str">
        <f>VLOOKUP(E126,'LISTADO ATM'!$A$2:$C$901,3,0)</f>
        <v>DISTRITO NACIONAL</v>
      </c>
      <c r="B126" s="110">
        <v>335830800</v>
      </c>
      <c r="C126" s="122">
        <v>44278.456400462965</v>
      </c>
      <c r="D126" s="115" t="s">
        <v>2189</v>
      </c>
      <c r="E126" s="109">
        <v>618</v>
      </c>
      <c r="F126" s="115" t="str">
        <f>VLOOKUP(E126,VIP!$A$2:$O12111,2,0)</f>
        <v>DRBR618</v>
      </c>
      <c r="G126" s="115" t="str">
        <f>VLOOKUP(E126,'LISTADO ATM'!$A$2:$B$900,2,0)</f>
        <v xml:space="preserve">ATM Bienes Nacionales </v>
      </c>
      <c r="H126" s="115" t="str">
        <f>VLOOKUP(E126,VIP!$A$2:$O17032,7,FALSE)</f>
        <v>Si</v>
      </c>
      <c r="I126" s="115" t="str">
        <f>VLOOKUP(E126,VIP!$A$2:$O8997,8,FALSE)</f>
        <v>Si</v>
      </c>
      <c r="J126" s="115" t="str">
        <f>VLOOKUP(E126,VIP!$A$2:$O8947,8,FALSE)</f>
        <v>Si</v>
      </c>
      <c r="K126" s="115" t="str">
        <f>VLOOKUP(E126,VIP!$A$2:$O12521,6,0)</f>
        <v>NO</v>
      </c>
      <c r="L126" s="116" t="s">
        <v>2228</v>
      </c>
      <c r="M126" s="114" t="s">
        <v>2466</v>
      </c>
      <c r="N126" s="114" t="s">
        <v>2473</v>
      </c>
      <c r="O126" s="115" t="s">
        <v>2475</v>
      </c>
      <c r="P126" s="113"/>
      <c r="Q126" s="117" t="s">
        <v>2228</v>
      </c>
    </row>
    <row r="127" spans="1:17" s="95" customFormat="1" ht="18" x14ac:dyDescent="0.25">
      <c r="A127" s="115" t="str">
        <f>VLOOKUP(E127,'LISTADO ATM'!$A$2:$C$901,3,0)</f>
        <v>NORTE</v>
      </c>
      <c r="B127" s="110">
        <v>335830807</v>
      </c>
      <c r="C127" s="122">
        <v>44278.458460648151</v>
      </c>
      <c r="D127" s="115" t="s">
        <v>2190</v>
      </c>
      <c r="E127" s="109">
        <v>388</v>
      </c>
      <c r="F127" s="115" t="str">
        <f>VLOOKUP(E127,VIP!$A$2:$O12110,2,0)</f>
        <v>DRBR388</v>
      </c>
      <c r="G127" s="115" t="str">
        <f>VLOOKUP(E127,'LISTADO ATM'!$A$2:$B$900,2,0)</f>
        <v xml:space="preserve">ATM Multicentro La Sirena Puerto Plata </v>
      </c>
      <c r="H127" s="115" t="str">
        <f>VLOOKUP(E127,VIP!$A$2:$O17031,7,FALSE)</f>
        <v>Si</v>
      </c>
      <c r="I127" s="115" t="str">
        <f>VLOOKUP(E127,VIP!$A$2:$O8996,8,FALSE)</f>
        <v>Si</v>
      </c>
      <c r="J127" s="115" t="str">
        <f>VLOOKUP(E127,VIP!$A$2:$O8946,8,FALSE)</f>
        <v>Si</v>
      </c>
      <c r="K127" s="115" t="str">
        <f>VLOOKUP(E127,VIP!$A$2:$O12520,6,0)</f>
        <v>NO</v>
      </c>
      <c r="L127" s="116" t="s">
        <v>2489</v>
      </c>
      <c r="M127" s="126" t="s">
        <v>2502</v>
      </c>
      <c r="N127" s="114" t="s">
        <v>2473</v>
      </c>
      <c r="O127" s="115" t="s">
        <v>2515</v>
      </c>
      <c r="P127" s="113"/>
      <c r="Q127" s="131">
        <v>44278.730555555558</v>
      </c>
    </row>
    <row r="128" spans="1:17" s="95" customFormat="1" ht="18" x14ac:dyDescent="0.25">
      <c r="A128" s="115" t="str">
        <f>VLOOKUP(E128,'LISTADO ATM'!$A$2:$C$901,3,0)</f>
        <v>DISTRITO NACIONAL</v>
      </c>
      <c r="B128" s="110">
        <v>335830810</v>
      </c>
      <c r="C128" s="122">
        <v>44278.459027777775</v>
      </c>
      <c r="D128" s="115" t="s">
        <v>2189</v>
      </c>
      <c r="E128" s="109">
        <v>31</v>
      </c>
      <c r="F128" s="115" t="str">
        <f>VLOOKUP(E128,VIP!$A$2:$O12109,2,0)</f>
        <v>DRBR031</v>
      </c>
      <c r="G128" s="115" t="str">
        <f>VLOOKUP(E128,'LISTADO ATM'!$A$2:$B$900,2,0)</f>
        <v xml:space="preserve">ATM Oficina San Martín I </v>
      </c>
      <c r="H128" s="115" t="str">
        <f>VLOOKUP(E128,VIP!$A$2:$O17030,7,FALSE)</f>
        <v>Si</v>
      </c>
      <c r="I128" s="115" t="str">
        <f>VLOOKUP(E128,VIP!$A$2:$O8995,8,FALSE)</f>
        <v>Si</v>
      </c>
      <c r="J128" s="115" t="str">
        <f>VLOOKUP(E128,VIP!$A$2:$O8945,8,FALSE)</f>
        <v>Si</v>
      </c>
      <c r="K128" s="115" t="str">
        <f>VLOOKUP(E128,VIP!$A$2:$O12519,6,0)</f>
        <v>NO</v>
      </c>
      <c r="L128" s="116" t="s">
        <v>2489</v>
      </c>
      <c r="M128" s="114" t="s">
        <v>2466</v>
      </c>
      <c r="N128" s="114" t="s">
        <v>2473</v>
      </c>
      <c r="O128" s="115" t="s">
        <v>2475</v>
      </c>
      <c r="P128" s="113"/>
      <c r="Q128" s="117" t="s">
        <v>2489</v>
      </c>
    </row>
    <row r="129" spans="1:17" s="95" customFormat="1" ht="18" x14ac:dyDescent="0.25">
      <c r="A129" s="115" t="str">
        <f>VLOOKUP(E129,'LISTADO ATM'!$A$2:$C$901,3,0)</f>
        <v>DISTRITO NACIONAL</v>
      </c>
      <c r="B129" s="110">
        <v>335830812</v>
      </c>
      <c r="C129" s="122">
        <v>44278.459293981483</v>
      </c>
      <c r="D129" s="115" t="s">
        <v>2189</v>
      </c>
      <c r="E129" s="109">
        <v>32</v>
      </c>
      <c r="F129" s="115" t="str">
        <f>VLOOKUP(E129,VIP!$A$2:$O12108,2,0)</f>
        <v>DRBR032</v>
      </c>
      <c r="G129" s="115" t="str">
        <f>VLOOKUP(E129,'LISTADO ATM'!$A$2:$B$900,2,0)</f>
        <v xml:space="preserve">ATM Oficina San Martín II </v>
      </c>
      <c r="H129" s="115" t="str">
        <f>VLOOKUP(E129,VIP!$A$2:$O17029,7,FALSE)</f>
        <v>Si</v>
      </c>
      <c r="I129" s="115" t="str">
        <f>VLOOKUP(E129,VIP!$A$2:$O8994,8,FALSE)</f>
        <v>Si</v>
      </c>
      <c r="J129" s="115" t="str">
        <f>VLOOKUP(E129,VIP!$A$2:$O8944,8,FALSE)</f>
        <v>Si</v>
      </c>
      <c r="K129" s="115" t="str">
        <f>VLOOKUP(E129,VIP!$A$2:$O12518,6,0)</f>
        <v>NO</v>
      </c>
      <c r="L129" s="116" t="s">
        <v>2489</v>
      </c>
      <c r="M129" s="114" t="s">
        <v>2466</v>
      </c>
      <c r="N129" s="114" t="s">
        <v>2473</v>
      </c>
      <c r="O129" s="115" t="s">
        <v>2475</v>
      </c>
      <c r="P129" s="113"/>
      <c r="Q129" s="117" t="s">
        <v>2489</v>
      </c>
    </row>
    <row r="130" spans="1:17" s="95" customFormat="1" ht="18" x14ac:dyDescent="0.25">
      <c r="A130" s="115" t="str">
        <f>VLOOKUP(E130,'LISTADO ATM'!$A$2:$C$901,3,0)</f>
        <v>DISTRITO NACIONAL</v>
      </c>
      <c r="B130" s="110">
        <v>335830903</v>
      </c>
      <c r="C130" s="122">
        <v>44278.486273148148</v>
      </c>
      <c r="D130" s="115" t="s">
        <v>2469</v>
      </c>
      <c r="E130" s="109">
        <v>887</v>
      </c>
      <c r="F130" s="115" t="str">
        <f>VLOOKUP(E130,VIP!$A$2:$O12117,2,0)</f>
        <v>DRBR887</v>
      </c>
      <c r="G130" s="115" t="str">
        <f>VLOOKUP(E130,'LISTADO ATM'!$A$2:$B$900,2,0)</f>
        <v>ATM S/M Bravo Los Proceres</v>
      </c>
      <c r="H130" s="115" t="str">
        <f>VLOOKUP(E130,VIP!$A$2:$O17038,7,FALSE)</f>
        <v>Si</v>
      </c>
      <c r="I130" s="115" t="str">
        <f>VLOOKUP(E130,VIP!$A$2:$O9003,8,FALSE)</f>
        <v>Si</v>
      </c>
      <c r="J130" s="115" t="str">
        <f>VLOOKUP(E130,VIP!$A$2:$O8953,8,FALSE)</f>
        <v>Si</v>
      </c>
      <c r="K130" s="115" t="str">
        <f>VLOOKUP(E130,VIP!$A$2:$O12527,6,0)</f>
        <v>NO</v>
      </c>
      <c r="L130" s="116" t="s">
        <v>2428</v>
      </c>
      <c r="M130" s="126" t="s">
        <v>2502</v>
      </c>
      <c r="N130" s="114" t="s">
        <v>2473</v>
      </c>
      <c r="O130" s="115" t="s">
        <v>2474</v>
      </c>
      <c r="P130" s="113"/>
      <c r="Q130" s="125">
        <v>44273.610219907408</v>
      </c>
    </row>
    <row r="131" spans="1:17" s="95" customFormat="1" ht="18" x14ac:dyDescent="0.25">
      <c r="A131" s="115" t="str">
        <f>VLOOKUP(E131,'LISTADO ATM'!$A$2:$C$901,3,0)</f>
        <v>SUR</v>
      </c>
      <c r="B131" s="110">
        <v>335830920</v>
      </c>
      <c r="C131" s="122">
        <v>44278.489965277775</v>
      </c>
      <c r="D131" s="115" t="s">
        <v>2469</v>
      </c>
      <c r="E131" s="109">
        <v>873</v>
      </c>
      <c r="F131" s="115" t="str">
        <f>VLOOKUP(E131,VIP!$A$2:$O12116,2,0)</f>
        <v>DRBR873</v>
      </c>
      <c r="G131" s="115" t="str">
        <f>VLOOKUP(E131,'LISTADO ATM'!$A$2:$B$900,2,0)</f>
        <v xml:space="preserve">ATM Centro de Caja San Cristóbal II </v>
      </c>
      <c r="H131" s="115" t="str">
        <f>VLOOKUP(E131,VIP!$A$2:$O17037,7,FALSE)</f>
        <v>Si</v>
      </c>
      <c r="I131" s="115" t="str">
        <f>VLOOKUP(E131,VIP!$A$2:$O9002,8,FALSE)</f>
        <v>Si</v>
      </c>
      <c r="J131" s="115" t="str">
        <f>VLOOKUP(E131,VIP!$A$2:$O8952,8,FALSE)</f>
        <v>Si</v>
      </c>
      <c r="K131" s="115" t="str">
        <f>VLOOKUP(E131,VIP!$A$2:$O12526,6,0)</f>
        <v>SI</v>
      </c>
      <c r="L131" s="116" t="s">
        <v>2459</v>
      </c>
      <c r="M131" s="126" t="s">
        <v>2502</v>
      </c>
      <c r="N131" s="114" t="s">
        <v>2473</v>
      </c>
      <c r="O131" s="115" t="s">
        <v>2474</v>
      </c>
      <c r="P131" s="113"/>
      <c r="Q131" s="125">
        <v>44273.610219907408</v>
      </c>
    </row>
    <row r="132" spans="1:17" s="95" customFormat="1" ht="18" x14ac:dyDescent="0.25">
      <c r="A132" s="115" t="str">
        <f>VLOOKUP(E132,'LISTADO ATM'!$A$2:$C$901,3,0)</f>
        <v>ESTE</v>
      </c>
      <c r="B132" s="110">
        <v>335830954</v>
      </c>
      <c r="C132" s="122">
        <v>44278.49858796296</v>
      </c>
      <c r="D132" s="115" t="s">
        <v>2189</v>
      </c>
      <c r="E132" s="109">
        <v>217</v>
      </c>
      <c r="F132" s="115" t="str">
        <f>VLOOKUP(E132,VIP!$A$2:$O12115,2,0)</f>
        <v>DRBR217</v>
      </c>
      <c r="G132" s="115" t="str">
        <f>VLOOKUP(E132,'LISTADO ATM'!$A$2:$B$900,2,0)</f>
        <v xml:space="preserve">ATM Oficina Bávaro </v>
      </c>
      <c r="H132" s="115" t="str">
        <f>VLOOKUP(E132,VIP!$A$2:$O17036,7,FALSE)</f>
        <v>Si</v>
      </c>
      <c r="I132" s="115" t="str">
        <f>VLOOKUP(E132,VIP!$A$2:$O9001,8,FALSE)</f>
        <v>Si</v>
      </c>
      <c r="J132" s="115" t="str">
        <f>VLOOKUP(E132,VIP!$A$2:$O8951,8,FALSE)</f>
        <v>Si</v>
      </c>
      <c r="K132" s="115" t="str">
        <f>VLOOKUP(E132,VIP!$A$2:$O12525,6,0)</f>
        <v>NO</v>
      </c>
      <c r="L132" s="116" t="s">
        <v>2228</v>
      </c>
      <c r="M132" s="114" t="s">
        <v>2466</v>
      </c>
      <c r="N132" s="114" t="s">
        <v>2473</v>
      </c>
      <c r="O132" s="115" t="s">
        <v>2475</v>
      </c>
      <c r="P132" s="113"/>
      <c r="Q132" s="117" t="s">
        <v>2228</v>
      </c>
    </row>
    <row r="133" spans="1:17" s="95" customFormat="1" ht="18" x14ac:dyDescent="0.25">
      <c r="A133" s="115" t="str">
        <f>VLOOKUP(E133,'LISTADO ATM'!$A$2:$C$901,3,0)</f>
        <v>NORTE</v>
      </c>
      <c r="B133" s="110">
        <v>335830975</v>
      </c>
      <c r="C133" s="122">
        <v>44278.507557870369</v>
      </c>
      <c r="D133" s="115" t="s">
        <v>2190</v>
      </c>
      <c r="E133" s="109">
        <v>95</v>
      </c>
      <c r="F133" s="115" t="str">
        <f>VLOOKUP(E133,VIP!$A$2:$O12114,2,0)</f>
        <v>DRBR095</v>
      </c>
      <c r="G133" s="115" t="str">
        <f>VLOOKUP(E133,'LISTADO ATM'!$A$2:$B$900,2,0)</f>
        <v xml:space="preserve">ATM Oficina Tenares </v>
      </c>
      <c r="H133" s="115" t="str">
        <f>VLOOKUP(E133,VIP!$A$2:$O17035,7,FALSE)</f>
        <v>Si</v>
      </c>
      <c r="I133" s="115" t="str">
        <f>VLOOKUP(E133,VIP!$A$2:$O9000,8,FALSE)</f>
        <v>Si</v>
      </c>
      <c r="J133" s="115" t="str">
        <f>VLOOKUP(E133,VIP!$A$2:$O8950,8,FALSE)</f>
        <v>Si</v>
      </c>
      <c r="K133" s="115" t="str">
        <f>VLOOKUP(E133,VIP!$A$2:$O12524,6,0)</f>
        <v>SI</v>
      </c>
      <c r="L133" s="116" t="s">
        <v>2228</v>
      </c>
      <c r="M133" s="126" t="s">
        <v>2502</v>
      </c>
      <c r="N133" s="114" t="s">
        <v>2473</v>
      </c>
      <c r="O133" s="115" t="s">
        <v>2515</v>
      </c>
      <c r="P133" s="113"/>
      <c r="Q133" s="125">
        <v>44273.610219907408</v>
      </c>
    </row>
    <row r="134" spans="1:17" s="95" customFormat="1" ht="18" x14ac:dyDescent="0.25">
      <c r="A134" s="115" t="str">
        <f>VLOOKUP(E134,'LISTADO ATM'!$A$2:$C$901,3,0)</f>
        <v>NORTE</v>
      </c>
      <c r="B134" s="110">
        <v>335830979</v>
      </c>
      <c r="C134" s="122">
        <v>44278.508217592593</v>
      </c>
      <c r="D134" s="115" t="s">
        <v>2190</v>
      </c>
      <c r="E134" s="109">
        <v>737</v>
      </c>
      <c r="F134" s="115" t="str">
        <f>VLOOKUP(E134,VIP!$A$2:$O12115,2,0)</f>
        <v>DRBR281</v>
      </c>
      <c r="G134" s="115" t="str">
        <f>VLOOKUP(E134,'LISTADO ATM'!$A$2:$B$900,2,0)</f>
        <v xml:space="preserve">ATM UNP Cabarete (Puerto Plata) </v>
      </c>
      <c r="H134" s="115" t="str">
        <f>VLOOKUP(E134,VIP!$A$2:$O17036,7,FALSE)</f>
        <v>Si</v>
      </c>
      <c r="I134" s="115" t="str">
        <f>VLOOKUP(E134,VIP!$A$2:$O9001,8,FALSE)</f>
        <v>Si</v>
      </c>
      <c r="J134" s="115" t="str">
        <f>VLOOKUP(E134,VIP!$A$2:$O8951,8,FALSE)</f>
        <v>Si</v>
      </c>
      <c r="K134" s="115" t="str">
        <f>VLOOKUP(E134,VIP!$A$2:$O12525,6,0)</f>
        <v>NO</v>
      </c>
      <c r="L134" s="116" t="s">
        <v>2431</v>
      </c>
      <c r="M134" s="126" t="s">
        <v>2502</v>
      </c>
      <c r="N134" s="114" t="s">
        <v>2525</v>
      </c>
      <c r="O134" s="115" t="s">
        <v>2515</v>
      </c>
      <c r="P134" s="113"/>
      <c r="Q134" s="125" t="s">
        <v>2431</v>
      </c>
    </row>
    <row r="135" spans="1:17" s="95" customFormat="1" ht="18" x14ac:dyDescent="0.25">
      <c r="A135" s="115" t="str">
        <f>VLOOKUP(E135,'LISTADO ATM'!$A$2:$C$901,3,0)</f>
        <v>DISTRITO NACIONAL</v>
      </c>
      <c r="B135" s="110">
        <v>335830980</v>
      </c>
      <c r="C135" s="122">
        <v>44278.508599537039</v>
      </c>
      <c r="D135" s="115" t="s">
        <v>2189</v>
      </c>
      <c r="E135" s="109">
        <v>883</v>
      </c>
      <c r="F135" s="115" t="str">
        <f>VLOOKUP(E135,VIP!$A$2:$O12113,2,0)</f>
        <v>DRBR883</v>
      </c>
      <c r="G135" s="115" t="str">
        <f>VLOOKUP(E135,'LISTADO ATM'!$A$2:$B$900,2,0)</f>
        <v xml:space="preserve">ATM Oficina Filadelfia Plaza </v>
      </c>
      <c r="H135" s="115" t="str">
        <f>VLOOKUP(E135,VIP!$A$2:$O17034,7,FALSE)</f>
        <v>Si</v>
      </c>
      <c r="I135" s="115" t="str">
        <f>VLOOKUP(E135,VIP!$A$2:$O8999,8,FALSE)</f>
        <v>Si</v>
      </c>
      <c r="J135" s="115" t="str">
        <f>VLOOKUP(E135,VIP!$A$2:$O8949,8,FALSE)</f>
        <v>Si</v>
      </c>
      <c r="K135" s="115" t="str">
        <f>VLOOKUP(E135,VIP!$A$2:$O12523,6,0)</f>
        <v>NO</v>
      </c>
      <c r="L135" s="116" t="s">
        <v>2489</v>
      </c>
      <c r="M135" s="126" t="s">
        <v>2502</v>
      </c>
      <c r="N135" s="114" t="s">
        <v>2473</v>
      </c>
      <c r="O135" s="115" t="s">
        <v>2475</v>
      </c>
      <c r="P135" s="113"/>
      <c r="Q135" s="131">
        <v>44278.728472222225</v>
      </c>
    </row>
    <row r="136" spans="1:17" s="95" customFormat="1" ht="18" x14ac:dyDescent="0.25">
      <c r="A136" s="115" t="str">
        <f>VLOOKUP(E136,'LISTADO ATM'!$A$2:$C$901,3,0)</f>
        <v>DISTRITO NACIONAL</v>
      </c>
      <c r="B136" s="110">
        <v>335831006</v>
      </c>
      <c r="C136" s="122">
        <v>44278.517881944441</v>
      </c>
      <c r="D136" s="115" t="s">
        <v>2496</v>
      </c>
      <c r="E136" s="109">
        <v>791</v>
      </c>
      <c r="F136" s="115" t="str">
        <f>VLOOKUP(E136,VIP!$A$2:$O12112,2,0)</f>
        <v>DRBR791</v>
      </c>
      <c r="G136" s="115" t="str">
        <f>VLOOKUP(E136,'LISTADO ATM'!$A$2:$B$900,2,0)</f>
        <v xml:space="preserve">ATM Oficina Sans Soucí </v>
      </c>
      <c r="H136" s="115" t="str">
        <f>VLOOKUP(E136,VIP!$A$2:$O17033,7,FALSE)</f>
        <v>Si</v>
      </c>
      <c r="I136" s="115" t="str">
        <f>VLOOKUP(E136,VIP!$A$2:$O8998,8,FALSE)</f>
        <v>No</v>
      </c>
      <c r="J136" s="115" t="str">
        <f>VLOOKUP(E136,VIP!$A$2:$O8948,8,FALSE)</f>
        <v>No</v>
      </c>
      <c r="K136" s="115" t="str">
        <f>VLOOKUP(E136,VIP!$A$2:$O12522,6,0)</f>
        <v>NO</v>
      </c>
      <c r="L136" s="116" t="s">
        <v>2428</v>
      </c>
      <c r="M136" s="126" t="s">
        <v>2502</v>
      </c>
      <c r="N136" s="130" t="s">
        <v>2525</v>
      </c>
      <c r="O136" s="115" t="s">
        <v>2497</v>
      </c>
      <c r="P136" s="113"/>
      <c r="Q136" s="125">
        <v>44273.610219907408</v>
      </c>
    </row>
    <row r="137" spans="1:17" s="95" customFormat="1" ht="18" x14ac:dyDescent="0.25">
      <c r="A137" s="115" t="str">
        <f>VLOOKUP(E137,'LISTADO ATM'!$A$2:$C$901,3,0)</f>
        <v>DISTRITO NACIONAL</v>
      </c>
      <c r="B137" s="110">
        <v>335831044</v>
      </c>
      <c r="C137" s="122">
        <v>44278.53162037037</v>
      </c>
      <c r="D137" s="115" t="s">
        <v>2469</v>
      </c>
      <c r="E137" s="109">
        <v>708</v>
      </c>
      <c r="F137" s="115" t="str">
        <f>VLOOKUP(E137,VIP!$A$2:$O12111,2,0)</f>
        <v>DRBR505</v>
      </c>
      <c r="G137" s="115" t="str">
        <f>VLOOKUP(E137,'LISTADO ATM'!$A$2:$B$900,2,0)</f>
        <v xml:space="preserve">ATM El Vestir De Hoy </v>
      </c>
      <c r="H137" s="115" t="str">
        <f>VLOOKUP(E137,VIP!$A$2:$O17032,7,FALSE)</f>
        <v>Si</v>
      </c>
      <c r="I137" s="115" t="str">
        <f>VLOOKUP(E137,VIP!$A$2:$O8997,8,FALSE)</f>
        <v>Si</v>
      </c>
      <c r="J137" s="115" t="str">
        <f>VLOOKUP(E137,VIP!$A$2:$O8947,8,FALSE)</f>
        <v>Si</v>
      </c>
      <c r="K137" s="115" t="str">
        <f>VLOOKUP(E137,VIP!$A$2:$O12521,6,0)</f>
        <v>NO</v>
      </c>
      <c r="L137" s="116" t="s">
        <v>2428</v>
      </c>
      <c r="M137" s="126" t="s">
        <v>2502</v>
      </c>
      <c r="N137" s="114" t="s">
        <v>2473</v>
      </c>
      <c r="O137" s="115" t="s">
        <v>2474</v>
      </c>
      <c r="P137" s="113"/>
      <c r="Q137" s="131">
        <v>44278.75</v>
      </c>
    </row>
    <row r="138" spans="1:17" s="95" customFormat="1" ht="18" x14ac:dyDescent="0.25">
      <c r="A138" s="115" t="str">
        <f>VLOOKUP(E138,'LISTADO ATM'!$A$2:$C$901,3,0)</f>
        <v>DISTRITO NACIONAL</v>
      </c>
      <c r="B138" s="110">
        <v>335831060</v>
      </c>
      <c r="C138" s="122">
        <v>44278.544270833336</v>
      </c>
      <c r="D138" s="115" t="s">
        <v>2469</v>
      </c>
      <c r="E138" s="109">
        <v>564</v>
      </c>
      <c r="F138" s="115" t="str">
        <f>VLOOKUP(E138,VIP!$A$2:$O12110,2,0)</f>
        <v>DRBR168</v>
      </c>
      <c r="G138" s="115" t="str">
        <f>VLOOKUP(E138,'LISTADO ATM'!$A$2:$B$900,2,0)</f>
        <v xml:space="preserve">ATM Ministerio de Agricultura </v>
      </c>
      <c r="H138" s="115" t="str">
        <f>VLOOKUP(E138,VIP!$A$2:$O17031,7,FALSE)</f>
        <v>Si</v>
      </c>
      <c r="I138" s="115" t="str">
        <f>VLOOKUP(E138,VIP!$A$2:$O8996,8,FALSE)</f>
        <v>Si</v>
      </c>
      <c r="J138" s="115" t="str">
        <f>VLOOKUP(E138,VIP!$A$2:$O8946,8,FALSE)</f>
        <v>Si</v>
      </c>
      <c r="K138" s="115" t="str">
        <f>VLOOKUP(E138,VIP!$A$2:$O12520,6,0)</f>
        <v>NO</v>
      </c>
      <c r="L138" s="116" t="s">
        <v>2428</v>
      </c>
      <c r="M138" s="114" t="s">
        <v>2466</v>
      </c>
      <c r="N138" s="114" t="s">
        <v>2473</v>
      </c>
      <c r="O138" s="115" t="s">
        <v>2474</v>
      </c>
      <c r="P138" s="113"/>
      <c r="Q138" s="117" t="s">
        <v>2428</v>
      </c>
    </row>
    <row r="139" spans="1:17" s="95" customFormat="1" ht="18" x14ac:dyDescent="0.25">
      <c r="A139" s="115" t="str">
        <f>VLOOKUP(E139,'LISTADO ATM'!$A$2:$C$901,3,0)</f>
        <v>DISTRITO NACIONAL</v>
      </c>
      <c r="B139" s="110">
        <v>335831073</v>
      </c>
      <c r="C139" s="122">
        <v>44278.552222222221</v>
      </c>
      <c r="D139" s="115" t="s">
        <v>2189</v>
      </c>
      <c r="E139" s="109">
        <v>244</v>
      </c>
      <c r="F139" s="115" t="str">
        <f>VLOOKUP(E139,VIP!$A$2:$O12109,2,0)</f>
        <v>DRBR244</v>
      </c>
      <c r="G139" s="115" t="str">
        <f>VLOOKUP(E139,'LISTADO ATM'!$A$2:$B$900,2,0)</f>
        <v xml:space="preserve">ATM Ministerio de Hacienda (antiguo Finanzas) </v>
      </c>
      <c r="H139" s="115" t="str">
        <f>VLOOKUP(E139,VIP!$A$2:$O17030,7,FALSE)</f>
        <v>Si</v>
      </c>
      <c r="I139" s="115" t="str">
        <f>VLOOKUP(E139,VIP!$A$2:$O8995,8,FALSE)</f>
        <v>Si</v>
      </c>
      <c r="J139" s="115" t="str">
        <f>VLOOKUP(E139,VIP!$A$2:$O8945,8,FALSE)</f>
        <v>Si</v>
      </c>
      <c r="K139" s="115" t="str">
        <f>VLOOKUP(E139,VIP!$A$2:$O12519,6,0)</f>
        <v>NO</v>
      </c>
      <c r="L139" s="116" t="s">
        <v>2228</v>
      </c>
      <c r="M139" s="114" t="s">
        <v>2466</v>
      </c>
      <c r="N139" s="114" t="s">
        <v>2473</v>
      </c>
      <c r="O139" s="115" t="s">
        <v>2475</v>
      </c>
      <c r="P139" s="113"/>
      <c r="Q139" s="117" t="s">
        <v>2228</v>
      </c>
    </row>
    <row r="140" spans="1:17" s="95" customFormat="1" ht="18" x14ac:dyDescent="0.25">
      <c r="A140" s="115" t="str">
        <f>VLOOKUP(E140,'LISTADO ATM'!$A$2:$C$901,3,0)</f>
        <v>ESTE</v>
      </c>
      <c r="B140" s="110">
        <v>335831080</v>
      </c>
      <c r="C140" s="122">
        <v>44278.555428240739</v>
      </c>
      <c r="D140" s="115" t="s">
        <v>2496</v>
      </c>
      <c r="E140" s="109">
        <v>385</v>
      </c>
      <c r="F140" s="115" t="str">
        <f>VLOOKUP(E140,VIP!$A$2:$O12124,2,0)</f>
        <v>DRBR385</v>
      </c>
      <c r="G140" s="115" t="str">
        <f>VLOOKUP(E140,'LISTADO ATM'!$A$2:$B$900,2,0)</f>
        <v xml:space="preserve">ATM Plaza Verón I </v>
      </c>
      <c r="H140" s="115" t="str">
        <f>VLOOKUP(E140,VIP!$A$2:$O17045,7,FALSE)</f>
        <v>Si</v>
      </c>
      <c r="I140" s="115" t="str">
        <f>VLOOKUP(E140,VIP!$A$2:$O9010,8,FALSE)</f>
        <v>Si</v>
      </c>
      <c r="J140" s="115" t="str">
        <f>VLOOKUP(E140,VIP!$A$2:$O8960,8,FALSE)</f>
        <v>Si</v>
      </c>
      <c r="K140" s="115" t="str">
        <f>VLOOKUP(E140,VIP!$A$2:$O12534,6,0)</f>
        <v>NO</v>
      </c>
      <c r="L140" s="116" t="s">
        <v>2501</v>
      </c>
      <c r="M140" s="126" t="s">
        <v>2502</v>
      </c>
      <c r="N140" s="130" t="s">
        <v>2525</v>
      </c>
      <c r="O140" s="115" t="s">
        <v>2497</v>
      </c>
      <c r="P140" s="113"/>
      <c r="Q140" s="131">
        <v>44278.686805555553</v>
      </c>
    </row>
    <row r="141" spans="1:17" s="95" customFormat="1" ht="18" x14ac:dyDescent="0.25">
      <c r="A141" s="115" t="str">
        <f>VLOOKUP(E141,'LISTADO ATM'!$A$2:$C$901,3,0)</f>
        <v>DISTRITO NACIONAL</v>
      </c>
      <c r="B141" s="110">
        <v>335831084</v>
      </c>
      <c r="C141" s="122">
        <v>44278.558923611112</v>
      </c>
      <c r="D141" s="115" t="s">
        <v>2189</v>
      </c>
      <c r="E141" s="109">
        <v>115</v>
      </c>
      <c r="F141" s="115" t="str">
        <f>VLOOKUP(E141,VIP!$A$2:$O12123,2,0)</f>
        <v>DRBR115</v>
      </c>
      <c r="G141" s="115" t="str">
        <f>VLOOKUP(E141,'LISTADO ATM'!$A$2:$B$900,2,0)</f>
        <v xml:space="preserve">ATM Oficina Megacentro I </v>
      </c>
      <c r="H141" s="115" t="str">
        <f>VLOOKUP(E141,VIP!$A$2:$O17044,7,FALSE)</f>
        <v>Si</v>
      </c>
      <c r="I141" s="115" t="str">
        <f>VLOOKUP(E141,VIP!$A$2:$O9009,8,FALSE)</f>
        <v>Si</v>
      </c>
      <c r="J141" s="115" t="str">
        <f>VLOOKUP(E141,VIP!$A$2:$O8959,8,FALSE)</f>
        <v>Si</v>
      </c>
      <c r="K141" s="115" t="str">
        <f>VLOOKUP(E141,VIP!$A$2:$O12533,6,0)</f>
        <v>SI</v>
      </c>
      <c r="L141" s="116" t="s">
        <v>2228</v>
      </c>
      <c r="M141" s="114" t="s">
        <v>2466</v>
      </c>
      <c r="N141" s="114" t="s">
        <v>2495</v>
      </c>
      <c r="O141" s="115" t="s">
        <v>2475</v>
      </c>
      <c r="P141" s="113"/>
      <c r="Q141" s="117" t="s">
        <v>2228</v>
      </c>
    </row>
    <row r="142" spans="1:17" s="95" customFormat="1" ht="18" x14ac:dyDescent="0.25">
      <c r="A142" s="115" t="str">
        <f>VLOOKUP(E142,'LISTADO ATM'!$A$2:$C$901,3,0)</f>
        <v>NORTE</v>
      </c>
      <c r="B142" s="110">
        <v>335831086</v>
      </c>
      <c r="C142" s="122">
        <v>44278.559687499997</v>
      </c>
      <c r="D142" s="115" t="s">
        <v>2190</v>
      </c>
      <c r="E142" s="109">
        <v>969</v>
      </c>
      <c r="F142" s="115" t="str">
        <f>VLOOKUP(E142,VIP!$A$2:$O12114,2,0)</f>
        <v>DRBR12F</v>
      </c>
      <c r="G142" s="115" t="str">
        <f>VLOOKUP(E142,'LISTADO ATM'!$A$2:$B$900,2,0)</f>
        <v xml:space="preserve">ATM Oficina El Sol I (Santiago) </v>
      </c>
      <c r="H142" s="115" t="str">
        <f>VLOOKUP(E142,VIP!$A$2:$O17035,7,FALSE)</f>
        <v>Si</v>
      </c>
      <c r="I142" s="115" t="str">
        <f>VLOOKUP(E142,VIP!$A$2:$O9000,8,FALSE)</f>
        <v>Si</v>
      </c>
      <c r="J142" s="115" t="str">
        <f>VLOOKUP(E142,VIP!$A$2:$O8950,8,FALSE)</f>
        <v>Si</v>
      </c>
      <c r="K142" s="115" t="str">
        <f>VLOOKUP(E142,VIP!$A$2:$O12524,6,0)</f>
        <v>SI</v>
      </c>
      <c r="L142" s="116" t="s">
        <v>2489</v>
      </c>
      <c r="M142" s="126" t="s">
        <v>2502</v>
      </c>
      <c r="N142" s="130" t="s">
        <v>2525</v>
      </c>
      <c r="O142" s="115" t="s">
        <v>2529</v>
      </c>
      <c r="P142" s="113"/>
      <c r="Q142" s="125" t="s">
        <v>2489</v>
      </c>
    </row>
    <row r="143" spans="1:17" s="95" customFormat="1" ht="18" x14ac:dyDescent="0.25">
      <c r="A143" s="115" t="str">
        <f>VLOOKUP(E143,'LISTADO ATM'!$A$2:$C$901,3,0)</f>
        <v>DISTRITO NACIONAL</v>
      </c>
      <c r="B143" s="110">
        <v>335831087</v>
      </c>
      <c r="C143" s="122">
        <v>44278.56013888889</v>
      </c>
      <c r="D143" s="115" t="s">
        <v>2189</v>
      </c>
      <c r="E143" s="109">
        <v>671</v>
      </c>
      <c r="F143" s="115" t="str">
        <f>VLOOKUP(E143,VIP!$A$2:$O12122,2,0)</f>
        <v>DRBR671</v>
      </c>
      <c r="G143" s="115" t="str">
        <f>VLOOKUP(E143,'LISTADO ATM'!$A$2:$B$900,2,0)</f>
        <v>ATM Ayuntamiento Sto. Dgo. Norte</v>
      </c>
      <c r="H143" s="115" t="str">
        <f>VLOOKUP(E143,VIP!$A$2:$O17043,7,FALSE)</f>
        <v>Si</v>
      </c>
      <c r="I143" s="115" t="str">
        <f>VLOOKUP(E143,VIP!$A$2:$O9008,8,FALSE)</f>
        <v>Si</v>
      </c>
      <c r="J143" s="115" t="str">
        <f>VLOOKUP(E143,VIP!$A$2:$O8958,8,FALSE)</f>
        <v>Si</v>
      </c>
      <c r="K143" s="115" t="str">
        <f>VLOOKUP(E143,VIP!$A$2:$O12532,6,0)</f>
        <v>NO</v>
      </c>
      <c r="L143" s="116" t="s">
        <v>2489</v>
      </c>
      <c r="M143" s="114" t="s">
        <v>2466</v>
      </c>
      <c r="N143" s="114" t="s">
        <v>2495</v>
      </c>
      <c r="O143" s="115" t="s">
        <v>2475</v>
      </c>
      <c r="P143" s="113"/>
      <c r="Q143" s="117" t="s">
        <v>2489</v>
      </c>
    </row>
    <row r="144" spans="1:17" s="95" customFormat="1" ht="18" x14ac:dyDescent="0.25">
      <c r="A144" s="115" t="str">
        <f>VLOOKUP(E144,'LISTADO ATM'!$A$2:$C$901,3,0)</f>
        <v>SUR</v>
      </c>
      <c r="B144" s="110">
        <v>335831089</v>
      </c>
      <c r="C144" s="122">
        <v>44278.561168981483</v>
      </c>
      <c r="D144" s="115" t="s">
        <v>2189</v>
      </c>
      <c r="E144" s="109">
        <v>968</v>
      </c>
      <c r="F144" s="115" t="str">
        <f>VLOOKUP(E144,VIP!$A$2:$O12121,2,0)</f>
        <v>DRBR24I</v>
      </c>
      <c r="G144" s="115" t="str">
        <f>VLOOKUP(E144,'LISTADO ATM'!$A$2:$B$900,2,0)</f>
        <v xml:space="preserve">ATM UNP Mercado Baní </v>
      </c>
      <c r="H144" s="115" t="str">
        <f>VLOOKUP(E144,VIP!$A$2:$O17042,7,FALSE)</f>
        <v>Si</v>
      </c>
      <c r="I144" s="115" t="str">
        <f>VLOOKUP(E144,VIP!$A$2:$O9007,8,FALSE)</f>
        <v>Si</v>
      </c>
      <c r="J144" s="115" t="str">
        <f>VLOOKUP(E144,VIP!$A$2:$O8957,8,FALSE)</f>
        <v>Si</v>
      </c>
      <c r="K144" s="115" t="str">
        <f>VLOOKUP(E144,VIP!$A$2:$O12531,6,0)</f>
        <v>SI</v>
      </c>
      <c r="L144" s="116" t="s">
        <v>2228</v>
      </c>
      <c r="M144" s="114" t="s">
        <v>2466</v>
      </c>
      <c r="N144" s="114" t="s">
        <v>2495</v>
      </c>
      <c r="O144" s="115" t="s">
        <v>2475</v>
      </c>
      <c r="P144" s="113"/>
      <c r="Q144" s="117" t="s">
        <v>2228</v>
      </c>
    </row>
    <row r="145" spans="1:17" s="95" customFormat="1" ht="18" x14ac:dyDescent="0.25">
      <c r="A145" s="115" t="str">
        <f>VLOOKUP(E145,'LISTADO ATM'!$A$2:$C$901,3,0)</f>
        <v>DISTRITO NACIONAL</v>
      </c>
      <c r="B145" s="110">
        <v>335831100</v>
      </c>
      <c r="C145" s="122">
        <v>44278.565428240741</v>
      </c>
      <c r="D145" s="115" t="s">
        <v>2469</v>
      </c>
      <c r="E145" s="109">
        <v>793</v>
      </c>
      <c r="F145" s="115" t="str">
        <f>VLOOKUP(E145,VIP!$A$2:$O12120,2,0)</f>
        <v>DRBR793</v>
      </c>
      <c r="G145" s="115" t="str">
        <f>VLOOKUP(E145,'LISTADO ATM'!$A$2:$B$900,2,0)</f>
        <v xml:space="preserve">ATM Centro de Caja Agora Mall </v>
      </c>
      <c r="H145" s="115" t="str">
        <f>VLOOKUP(E145,VIP!$A$2:$O17041,7,FALSE)</f>
        <v>Si</v>
      </c>
      <c r="I145" s="115" t="str">
        <f>VLOOKUP(E145,VIP!$A$2:$O9006,8,FALSE)</f>
        <v>Si</v>
      </c>
      <c r="J145" s="115" t="str">
        <f>VLOOKUP(E145,VIP!$A$2:$O8956,8,FALSE)</f>
        <v>Si</v>
      </c>
      <c r="K145" s="115" t="str">
        <f>VLOOKUP(E145,VIP!$A$2:$O12530,6,0)</f>
        <v>NO</v>
      </c>
      <c r="L145" s="116" t="s">
        <v>2428</v>
      </c>
      <c r="M145" s="114" t="s">
        <v>2466</v>
      </c>
      <c r="N145" s="114" t="s">
        <v>2473</v>
      </c>
      <c r="O145" s="115" t="s">
        <v>2474</v>
      </c>
      <c r="P145" s="113"/>
      <c r="Q145" s="117" t="s">
        <v>2428</v>
      </c>
    </row>
    <row r="146" spans="1:17" s="95" customFormat="1" ht="18" x14ac:dyDescent="0.25">
      <c r="A146" s="115" t="str">
        <f>VLOOKUP(E146,'LISTADO ATM'!$A$2:$C$901,3,0)</f>
        <v>DISTRITO NACIONAL</v>
      </c>
      <c r="B146" s="110">
        <v>335831107</v>
      </c>
      <c r="C146" s="122">
        <v>44278.568124999998</v>
      </c>
      <c r="D146" s="115" t="s">
        <v>2469</v>
      </c>
      <c r="E146" s="109">
        <v>563</v>
      </c>
      <c r="F146" s="115" t="str">
        <f>VLOOKUP(E146,VIP!$A$2:$O12119,2,0)</f>
        <v>DRBR233</v>
      </c>
      <c r="G146" s="115" t="str">
        <f>VLOOKUP(E146,'LISTADO ATM'!$A$2:$B$900,2,0)</f>
        <v xml:space="preserve">ATM Base Aérea San Isidro </v>
      </c>
      <c r="H146" s="115" t="str">
        <f>VLOOKUP(E146,VIP!$A$2:$O17040,7,FALSE)</f>
        <v>Si</v>
      </c>
      <c r="I146" s="115" t="str">
        <f>VLOOKUP(E146,VIP!$A$2:$O9005,8,FALSE)</f>
        <v>Si</v>
      </c>
      <c r="J146" s="115" t="str">
        <f>VLOOKUP(E146,VIP!$A$2:$O8955,8,FALSE)</f>
        <v>Si</v>
      </c>
      <c r="K146" s="115" t="str">
        <f>VLOOKUP(E146,VIP!$A$2:$O12529,6,0)</f>
        <v>NO</v>
      </c>
      <c r="L146" s="116" t="s">
        <v>2428</v>
      </c>
      <c r="M146" s="126" t="s">
        <v>2502</v>
      </c>
      <c r="N146" s="114" t="s">
        <v>2473</v>
      </c>
      <c r="O146" s="115" t="s">
        <v>2474</v>
      </c>
      <c r="P146" s="113"/>
      <c r="Q146" s="131">
        <v>44278.75</v>
      </c>
    </row>
    <row r="147" spans="1:17" s="95" customFormat="1" ht="18" x14ac:dyDescent="0.25">
      <c r="A147" s="115" t="str">
        <f>VLOOKUP(E147,'LISTADO ATM'!$A$2:$C$901,3,0)</f>
        <v>DISTRITO NACIONAL</v>
      </c>
      <c r="B147" s="110">
        <v>335831111</v>
      </c>
      <c r="C147" s="122">
        <v>44278.570092592592</v>
      </c>
      <c r="D147" s="115" t="s">
        <v>2189</v>
      </c>
      <c r="E147" s="109">
        <v>858</v>
      </c>
      <c r="F147" s="115" t="str">
        <f>VLOOKUP(E147,VIP!$A$2:$O12118,2,0)</f>
        <v>DRBR858</v>
      </c>
      <c r="G147" s="115" t="str">
        <f>VLOOKUP(E147,'LISTADO ATM'!$A$2:$B$900,2,0)</f>
        <v xml:space="preserve">ATM Cooperativa Maestros (COOPNAMA) </v>
      </c>
      <c r="H147" s="115" t="str">
        <f>VLOOKUP(E147,VIP!$A$2:$O17039,7,FALSE)</f>
        <v>Si</v>
      </c>
      <c r="I147" s="115" t="str">
        <f>VLOOKUP(E147,VIP!$A$2:$O9004,8,FALSE)</f>
        <v>No</v>
      </c>
      <c r="J147" s="115" t="str">
        <f>VLOOKUP(E147,VIP!$A$2:$O8954,8,FALSE)</f>
        <v>No</v>
      </c>
      <c r="K147" s="115" t="str">
        <f>VLOOKUP(E147,VIP!$A$2:$O12528,6,0)</f>
        <v>NO</v>
      </c>
      <c r="L147" s="116" t="s">
        <v>2489</v>
      </c>
      <c r="M147" s="114" t="s">
        <v>2466</v>
      </c>
      <c r="N147" s="114" t="s">
        <v>2495</v>
      </c>
      <c r="O147" s="115" t="s">
        <v>2475</v>
      </c>
      <c r="P147" s="113"/>
      <c r="Q147" s="117" t="s">
        <v>2489</v>
      </c>
    </row>
    <row r="148" spans="1:17" s="95" customFormat="1" ht="18" x14ac:dyDescent="0.25">
      <c r="A148" s="115" t="str">
        <f>VLOOKUP(E148,'LISTADO ATM'!$A$2:$C$901,3,0)</f>
        <v>ESTE</v>
      </c>
      <c r="B148" s="110">
        <v>335831115</v>
      </c>
      <c r="C148" s="122">
        <v>44278.571423611109</v>
      </c>
      <c r="D148" s="115" t="s">
        <v>2189</v>
      </c>
      <c r="E148" s="109">
        <v>963</v>
      </c>
      <c r="F148" s="115" t="str">
        <f>VLOOKUP(E148,VIP!$A$2:$O12117,2,0)</f>
        <v>DRBR963</v>
      </c>
      <c r="G148" s="115" t="str">
        <f>VLOOKUP(E148,'LISTADO ATM'!$A$2:$B$900,2,0)</f>
        <v xml:space="preserve">ATM Multiplaza La Romana </v>
      </c>
      <c r="H148" s="115" t="str">
        <f>VLOOKUP(E148,VIP!$A$2:$O17038,7,FALSE)</f>
        <v>Si</v>
      </c>
      <c r="I148" s="115" t="str">
        <f>VLOOKUP(E148,VIP!$A$2:$O9003,8,FALSE)</f>
        <v>Si</v>
      </c>
      <c r="J148" s="115" t="str">
        <f>VLOOKUP(E148,VIP!$A$2:$O8953,8,FALSE)</f>
        <v>Si</v>
      </c>
      <c r="K148" s="115" t="str">
        <f>VLOOKUP(E148,VIP!$A$2:$O12527,6,0)</f>
        <v>NO</v>
      </c>
      <c r="L148" s="116" t="s">
        <v>2228</v>
      </c>
      <c r="M148" s="114" t="s">
        <v>2466</v>
      </c>
      <c r="N148" s="114" t="s">
        <v>2495</v>
      </c>
      <c r="O148" s="115" t="s">
        <v>2475</v>
      </c>
      <c r="P148" s="113"/>
      <c r="Q148" s="117" t="s">
        <v>2228</v>
      </c>
    </row>
    <row r="149" spans="1:17" s="95" customFormat="1" ht="18" x14ac:dyDescent="0.25">
      <c r="A149" s="115" t="str">
        <f>VLOOKUP(E149,'LISTADO ATM'!$A$2:$C$901,3,0)</f>
        <v>SUR</v>
      </c>
      <c r="B149" s="110">
        <v>335831129</v>
      </c>
      <c r="C149" s="122">
        <v>44278.578587962962</v>
      </c>
      <c r="D149" s="115" t="s">
        <v>2469</v>
      </c>
      <c r="E149" s="109">
        <v>537</v>
      </c>
      <c r="F149" s="115" t="str">
        <f>VLOOKUP(E149,VIP!$A$2:$O12116,2,0)</f>
        <v>DRBR537</v>
      </c>
      <c r="G149" s="115" t="str">
        <f>VLOOKUP(E149,'LISTADO ATM'!$A$2:$B$900,2,0)</f>
        <v xml:space="preserve">ATM Estación Texaco Enriquillo (Barahona) </v>
      </c>
      <c r="H149" s="115" t="str">
        <f>VLOOKUP(E149,VIP!$A$2:$O17037,7,FALSE)</f>
        <v>Si</v>
      </c>
      <c r="I149" s="115" t="str">
        <f>VLOOKUP(E149,VIP!$A$2:$O9002,8,FALSE)</f>
        <v>Si</v>
      </c>
      <c r="J149" s="115" t="str">
        <f>VLOOKUP(E149,VIP!$A$2:$O8952,8,FALSE)</f>
        <v>Si</v>
      </c>
      <c r="K149" s="115" t="str">
        <f>VLOOKUP(E149,VIP!$A$2:$O12526,6,0)</f>
        <v>NO</v>
      </c>
      <c r="L149" s="116" t="s">
        <v>2459</v>
      </c>
      <c r="M149" s="114" t="s">
        <v>2466</v>
      </c>
      <c r="N149" s="114" t="s">
        <v>2473</v>
      </c>
      <c r="O149" s="115" t="s">
        <v>2474</v>
      </c>
      <c r="P149" s="113"/>
      <c r="Q149" s="117" t="s">
        <v>2459</v>
      </c>
    </row>
    <row r="150" spans="1:17" s="95" customFormat="1" ht="18" x14ac:dyDescent="0.25">
      <c r="A150" s="115" t="str">
        <f>VLOOKUP(E150,'LISTADO ATM'!$A$2:$C$901,3,0)</f>
        <v>NORTE</v>
      </c>
      <c r="B150" s="110">
        <v>335831131</v>
      </c>
      <c r="C150" s="122">
        <v>44278.579027777778</v>
      </c>
      <c r="D150" s="115" t="s">
        <v>2496</v>
      </c>
      <c r="E150" s="109">
        <v>595</v>
      </c>
      <c r="F150" s="115" t="str">
        <f>VLOOKUP(E150,VIP!$A$2:$O12113,2,0)</f>
        <v>DRBR595</v>
      </c>
      <c r="G150" s="115" t="str">
        <f>VLOOKUP(E150,'LISTADO ATM'!$A$2:$B$900,2,0)</f>
        <v xml:space="preserve">ATM S/M Central I (Santiago) </v>
      </c>
      <c r="H150" s="115" t="str">
        <f>VLOOKUP(E150,VIP!$A$2:$O17034,7,FALSE)</f>
        <v>Si</v>
      </c>
      <c r="I150" s="115" t="str">
        <f>VLOOKUP(E150,VIP!$A$2:$O8999,8,FALSE)</f>
        <v>Si</v>
      </c>
      <c r="J150" s="115" t="str">
        <f>VLOOKUP(E150,VIP!$A$2:$O8949,8,FALSE)</f>
        <v>Si</v>
      </c>
      <c r="K150" s="115" t="str">
        <f>VLOOKUP(E150,VIP!$A$2:$O12523,6,0)</f>
        <v>NO</v>
      </c>
      <c r="L150" s="116" t="s">
        <v>2530</v>
      </c>
      <c r="M150" s="126" t="s">
        <v>2502</v>
      </c>
      <c r="N150" s="130" t="s">
        <v>2525</v>
      </c>
      <c r="O150" s="115" t="s">
        <v>2528</v>
      </c>
      <c r="P150" s="130" t="s">
        <v>2531</v>
      </c>
      <c r="Q150" s="125" t="s">
        <v>2530</v>
      </c>
    </row>
    <row r="151" spans="1:17" s="95" customFormat="1" ht="18" x14ac:dyDescent="0.25">
      <c r="A151" s="115" t="str">
        <f>VLOOKUP(E151,'LISTADO ATM'!$A$2:$C$901,3,0)</f>
        <v>DISTRITO NACIONAL</v>
      </c>
      <c r="B151" s="110">
        <v>335831134</v>
      </c>
      <c r="C151" s="122">
        <v>44278.580381944441</v>
      </c>
      <c r="D151" s="115" t="s">
        <v>2496</v>
      </c>
      <c r="E151" s="109">
        <v>87</v>
      </c>
      <c r="F151" s="115" t="str">
        <f>VLOOKUP(E151,VIP!$A$2:$O12112,2,0)</f>
        <v>DRBR087</v>
      </c>
      <c r="G151" s="115" t="str">
        <f>VLOOKUP(E151,'LISTADO ATM'!$A$2:$B$900,2,0)</f>
        <v xml:space="preserve">ATM Autoservicio Sarasota </v>
      </c>
      <c r="H151" s="115" t="str">
        <f>VLOOKUP(E151,VIP!$A$2:$O17033,7,FALSE)</f>
        <v>Si</v>
      </c>
      <c r="I151" s="115" t="str">
        <f>VLOOKUP(E151,VIP!$A$2:$O8998,8,FALSE)</f>
        <v>Si</v>
      </c>
      <c r="J151" s="115" t="str">
        <f>VLOOKUP(E151,VIP!$A$2:$O8948,8,FALSE)</f>
        <v>Si</v>
      </c>
      <c r="K151" s="115" t="str">
        <f>VLOOKUP(E151,VIP!$A$2:$O12522,6,0)</f>
        <v>NO</v>
      </c>
      <c r="L151" s="116" t="s">
        <v>2530</v>
      </c>
      <c r="M151" s="126" t="s">
        <v>2502</v>
      </c>
      <c r="N151" s="130" t="s">
        <v>2525</v>
      </c>
      <c r="O151" s="115" t="s">
        <v>2528</v>
      </c>
      <c r="P151" s="130" t="s">
        <v>2531</v>
      </c>
      <c r="Q151" s="125" t="s">
        <v>2530</v>
      </c>
    </row>
    <row r="152" spans="1:17" s="95" customFormat="1" ht="18" x14ac:dyDescent="0.25">
      <c r="A152" s="115" t="str">
        <f>VLOOKUP(E152,'LISTADO ATM'!$A$2:$C$901,3,0)</f>
        <v>DISTRITO NACIONAL</v>
      </c>
      <c r="B152" s="110">
        <v>335831214</v>
      </c>
      <c r="C152" s="122">
        <v>44278.601886574077</v>
      </c>
      <c r="D152" s="115" t="s">
        <v>2189</v>
      </c>
      <c r="E152" s="109">
        <v>744</v>
      </c>
      <c r="F152" s="115" t="str">
        <f>VLOOKUP(E152,VIP!$A$2:$O12115,2,0)</f>
        <v>DRBR289</v>
      </c>
      <c r="G152" s="115" t="str">
        <f>VLOOKUP(E152,'LISTADO ATM'!$A$2:$B$900,2,0)</f>
        <v xml:space="preserve">ATM Multicentro La Sirena Venezuela </v>
      </c>
      <c r="H152" s="115" t="str">
        <f>VLOOKUP(E152,VIP!$A$2:$O17036,7,FALSE)</f>
        <v>Si</v>
      </c>
      <c r="I152" s="115" t="str">
        <f>VLOOKUP(E152,VIP!$A$2:$O9001,8,FALSE)</f>
        <v>Si</v>
      </c>
      <c r="J152" s="115" t="str">
        <f>VLOOKUP(E152,VIP!$A$2:$O8951,8,FALSE)</f>
        <v>Si</v>
      </c>
      <c r="K152" s="115" t="str">
        <f>VLOOKUP(E152,VIP!$A$2:$O12525,6,0)</f>
        <v>SI</v>
      </c>
      <c r="L152" s="116" t="s">
        <v>2489</v>
      </c>
      <c r="M152" s="114" t="s">
        <v>2466</v>
      </c>
      <c r="N152" s="114" t="s">
        <v>2495</v>
      </c>
      <c r="O152" s="115" t="s">
        <v>2475</v>
      </c>
      <c r="P152" s="113"/>
      <c r="Q152" s="117" t="s">
        <v>2489</v>
      </c>
    </row>
    <row r="153" spans="1:17" s="95" customFormat="1" ht="18" x14ac:dyDescent="0.25">
      <c r="A153" s="115" t="str">
        <f>VLOOKUP(E153,'LISTADO ATM'!$A$2:$C$901,3,0)</f>
        <v>NORTE</v>
      </c>
      <c r="B153" s="110">
        <v>335831254</v>
      </c>
      <c r="C153" s="122">
        <v>44278.615185185183</v>
      </c>
      <c r="D153" s="115" t="s">
        <v>2526</v>
      </c>
      <c r="E153" s="109">
        <v>747</v>
      </c>
      <c r="F153" s="115" t="str">
        <f>VLOOKUP(E153,VIP!$A$2:$O12114,2,0)</f>
        <v>DRBR200</v>
      </c>
      <c r="G153" s="115" t="str">
        <f>VLOOKUP(E153,'LISTADO ATM'!$A$2:$B$900,2,0)</f>
        <v xml:space="preserve">ATM Club BR (Santiago) </v>
      </c>
      <c r="H153" s="115" t="str">
        <f>VLOOKUP(E153,VIP!$A$2:$O17035,7,FALSE)</f>
        <v>Si</v>
      </c>
      <c r="I153" s="115" t="str">
        <f>VLOOKUP(E153,VIP!$A$2:$O9000,8,FALSE)</f>
        <v>Si</v>
      </c>
      <c r="J153" s="115" t="str">
        <f>VLOOKUP(E153,VIP!$A$2:$O8950,8,FALSE)</f>
        <v>Si</v>
      </c>
      <c r="K153" s="115" t="str">
        <f>VLOOKUP(E153,VIP!$A$2:$O12524,6,0)</f>
        <v>SI</v>
      </c>
      <c r="L153" s="116" t="s">
        <v>2428</v>
      </c>
      <c r="M153" s="114" t="s">
        <v>2466</v>
      </c>
      <c r="N153" s="114" t="s">
        <v>2473</v>
      </c>
      <c r="O153" s="115" t="s">
        <v>2527</v>
      </c>
      <c r="P153" s="113"/>
      <c r="Q153" s="117" t="s">
        <v>2428</v>
      </c>
    </row>
    <row r="154" spans="1:17" s="95" customFormat="1" ht="18" x14ac:dyDescent="0.25">
      <c r="A154" s="115" t="str">
        <f>VLOOKUP(E154,'LISTADO ATM'!$A$2:$C$901,3,0)</f>
        <v>NORTE</v>
      </c>
      <c r="B154" s="110">
        <v>335831261</v>
      </c>
      <c r="C154" s="122">
        <v>44278.617777777778</v>
      </c>
      <c r="D154" s="115" t="s">
        <v>2189</v>
      </c>
      <c r="E154" s="109">
        <v>181</v>
      </c>
      <c r="F154" s="115" t="str">
        <f>VLOOKUP(E154,VIP!$A$2:$O12113,2,0)</f>
        <v>DRBR181</v>
      </c>
      <c r="G154" s="115" t="str">
        <f>VLOOKUP(E154,'LISTADO ATM'!$A$2:$B$900,2,0)</f>
        <v xml:space="preserve">ATM Oficina Sabaneta </v>
      </c>
      <c r="H154" s="115" t="str">
        <f>VLOOKUP(E154,VIP!$A$2:$O17034,7,FALSE)</f>
        <v>Si</v>
      </c>
      <c r="I154" s="115" t="str">
        <f>VLOOKUP(E154,VIP!$A$2:$O8999,8,FALSE)</f>
        <v>Si</v>
      </c>
      <c r="J154" s="115" t="str">
        <f>VLOOKUP(E154,VIP!$A$2:$O8949,8,FALSE)</f>
        <v>Si</v>
      </c>
      <c r="K154" s="115" t="str">
        <f>VLOOKUP(E154,VIP!$A$2:$O12523,6,0)</f>
        <v>SI</v>
      </c>
      <c r="L154" s="116" t="s">
        <v>2228</v>
      </c>
      <c r="M154" s="126" t="s">
        <v>2502</v>
      </c>
      <c r="N154" s="114" t="s">
        <v>2473</v>
      </c>
      <c r="O154" s="115" t="s">
        <v>2475</v>
      </c>
      <c r="P154" s="113"/>
      <c r="Q154" s="131">
        <v>44278.724305555559</v>
      </c>
    </row>
    <row r="155" spans="1:17" s="95" customFormat="1" ht="18" x14ac:dyDescent="0.25">
      <c r="A155" s="115" t="str">
        <f>VLOOKUP(E155,'LISTADO ATM'!$A$2:$C$901,3,0)</f>
        <v>DISTRITO NACIONAL</v>
      </c>
      <c r="B155" s="110">
        <v>335831262</v>
      </c>
      <c r="C155" s="122">
        <v>44278.618252314816</v>
      </c>
      <c r="D155" s="115" t="s">
        <v>2189</v>
      </c>
      <c r="E155" s="109">
        <v>35</v>
      </c>
      <c r="F155" s="115" t="str">
        <f>VLOOKUP(E155,VIP!$A$2:$O12112,2,0)</f>
        <v>DRBR035</v>
      </c>
      <c r="G155" s="115" t="str">
        <f>VLOOKUP(E155,'LISTADO ATM'!$A$2:$B$900,2,0)</f>
        <v xml:space="preserve">ATM Dirección General de Aduanas I </v>
      </c>
      <c r="H155" s="115" t="str">
        <f>VLOOKUP(E155,VIP!$A$2:$O17033,7,FALSE)</f>
        <v>Si</v>
      </c>
      <c r="I155" s="115" t="str">
        <f>VLOOKUP(E155,VIP!$A$2:$O8998,8,FALSE)</f>
        <v>Si</v>
      </c>
      <c r="J155" s="115" t="str">
        <f>VLOOKUP(E155,VIP!$A$2:$O8948,8,FALSE)</f>
        <v>Si</v>
      </c>
      <c r="K155" s="115" t="str">
        <f>VLOOKUP(E155,VIP!$A$2:$O12522,6,0)</f>
        <v>NO</v>
      </c>
      <c r="L155" s="116" t="s">
        <v>2228</v>
      </c>
      <c r="M155" s="114" t="s">
        <v>2466</v>
      </c>
      <c r="N155" s="114" t="s">
        <v>2473</v>
      </c>
      <c r="O155" s="115" t="s">
        <v>2475</v>
      </c>
      <c r="P155" s="113"/>
      <c r="Q155" s="117" t="s">
        <v>2228</v>
      </c>
    </row>
    <row r="156" spans="1:17" s="95" customFormat="1" ht="18" x14ac:dyDescent="0.25">
      <c r="A156" s="115" t="str">
        <f>VLOOKUP(E156,'LISTADO ATM'!$A$2:$C$901,3,0)</f>
        <v>DISTRITO NACIONAL</v>
      </c>
      <c r="B156" s="110">
        <v>335831264</v>
      </c>
      <c r="C156" s="122">
        <v>44278.61917824074</v>
      </c>
      <c r="D156" s="115" t="s">
        <v>2189</v>
      </c>
      <c r="E156" s="109">
        <v>889</v>
      </c>
      <c r="F156" s="115" t="str">
        <f>VLOOKUP(E156,VIP!$A$2:$O12111,2,0)</f>
        <v>DRBR889</v>
      </c>
      <c r="G156" s="115" t="str">
        <f>VLOOKUP(E156,'LISTADO ATM'!$A$2:$B$900,2,0)</f>
        <v>ATM Oficina Plaza Lama Máximo Gómez II</v>
      </c>
      <c r="H156" s="115" t="str">
        <f>VLOOKUP(E156,VIP!$A$2:$O17032,7,FALSE)</f>
        <v>Si</v>
      </c>
      <c r="I156" s="115" t="str">
        <f>VLOOKUP(E156,VIP!$A$2:$O8997,8,FALSE)</f>
        <v>Si</v>
      </c>
      <c r="J156" s="115" t="str">
        <f>VLOOKUP(E156,VIP!$A$2:$O8947,8,FALSE)</f>
        <v>Si</v>
      </c>
      <c r="K156" s="115" t="str">
        <f>VLOOKUP(E156,VIP!$A$2:$O12521,6,0)</f>
        <v>NO</v>
      </c>
      <c r="L156" s="116" t="s">
        <v>2489</v>
      </c>
      <c r="M156" s="114" t="s">
        <v>2466</v>
      </c>
      <c r="N156" s="114" t="s">
        <v>2473</v>
      </c>
      <c r="O156" s="115" t="s">
        <v>2475</v>
      </c>
      <c r="P156" s="113"/>
      <c r="Q156" s="117" t="s">
        <v>2489</v>
      </c>
    </row>
    <row r="157" spans="1:17" s="95" customFormat="1" ht="18" x14ac:dyDescent="0.25">
      <c r="A157" s="115" t="str">
        <f>VLOOKUP(E157,'LISTADO ATM'!$A$2:$C$901,3,0)</f>
        <v>DISTRITO NACIONAL</v>
      </c>
      <c r="B157" s="110">
        <v>335831271</v>
      </c>
      <c r="C157" s="122">
        <v>44278.62091435185</v>
      </c>
      <c r="D157" s="115" t="s">
        <v>2189</v>
      </c>
      <c r="E157" s="109">
        <v>943</v>
      </c>
      <c r="F157" s="115" t="str">
        <f>VLOOKUP(E157,VIP!$A$2:$O12110,2,0)</f>
        <v>DRBR16K</v>
      </c>
      <c r="G157" s="115" t="str">
        <f>VLOOKUP(E157,'LISTADO ATM'!$A$2:$B$900,2,0)</f>
        <v xml:space="preserve">ATM Oficina Tránsito Terreste </v>
      </c>
      <c r="H157" s="115" t="str">
        <f>VLOOKUP(E157,VIP!$A$2:$O17031,7,FALSE)</f>
        <v>Si</v>
      </c>
      <c r="I157" s="115" t="str">
        <f>VLOOKUP(E157,VIP!$A$2:$O8996,8,FALSE)</f>
        <v>Si</v>
      </c>
      <c r="J157" s="115" t="str">
        <f>VLOOKUP(E157,VIP!$A$2:$O8946,8,FALSE)</f>
        <v>Si</v>
      </c>
      <c r="K157" s="115" t="str">
        <f>VLOOKUP(E157,VIP!$A$2:$O12520,6,0)</f>
        <v>NO</v>
      </c>
      <c r="L157" s="116" t="s">
        <v>2228</v>
      </c>
      <c r="M157" s="114" t="s">
        <v>2466</v>
      </c>
      <c r="N157" s="114" t="s">
        <v>2473</v>
      </c>
      <c r="O157" s="115" t="s">
        <v>2475</v>
      </c>
      <c r="P157" s="113"/>
      <c r="Q157" s="117" t="s">
        <v>2228</v>
      </c>
    </row>
    <row r="158" spans="1:17" ht="18" x14ac:dyDescent="0.25">
      <c r="A158" s="115" t="str">
        <f>VLOOKUP(E158,'LISTADO ATM'!$A$2:$C$901,3,0)</f>
        <v>DISTRITO NACIONAL</v>
      </c>
      <c r="B158" s="110">
        <v>335831283</v>
      </c>
      <c r="C158" s="122">
        <v>44278.627800925926</v>
      </c>
      <c r="D158" s="115" t="s">
        <v>2469</v>
      </c>
      <c r="E158" s="109">
        <v>527</v>
      </c>
      <c r="F158" s="115" t="str">
        <f>VLOOKUP(E158,VIP!$A$2:$O12132,2,0)</f>
        <v>DRBR527</v>
      </c>
      <c r="G158" s="115" t="str">
        <f>VLOOKUP(E158,'LISTADO ATM'!$A$2:$B$900,2,0)</f>
        <v>ATM Oficina Zona Oriental II</v>
      </c>
      <c r="H158" s="115" t="str">
        <f>VLOOKUP(E158,VIP!$A$2:$O17053,7,FALSE)</f>
        <v>Si</v>
      </c>
      <c r="I158" s="115" t="str">
        <f>VLOOKUP(E158,VIP!$A$2:$O9018,8,FALSE)</f>
        <v>Si</v>
      </c>
      <c r="J158" s="115" t="str">
        <f>VLOOKUP(E158,VIP!$A$2:$O8968,8,FALSE)</f>
        <v>Si</v>
      </c>
      <c r="K158" s="115" t="str">
        <f>VLOOKUP(E158,VIP!$A$2:$O12542,6,0)</f>
        <v>SI</v>
      </c>
      <c r="L158" s="116" t="s">
        <v>2501</v>
      </c>
      <c r="M158" s="114" t="s">
        <v>2466</v>
      </c>
      <c r="N158" s="114" t="s">
        <v>2473</v>
      </c>
      <c r="O158" s="115" t="s">
        <v>2474</v>
      </c>
      <c r="P158" s="113"/>
      <c r="Q158" s="117" t="s">
        <v>2501</v>
      </c>
    </row>
    <row r="159" spans="1:17" ht="18" x14ac:dyDescent="0.25">
      <c r="A159" s="115" t="str">
        <f>VLOOKUP(E159,'LISTADO ATM'!$A$2:$C$901,3,0)</f>
        <v>DISTRITO NACIONAL</v>
      </c>
      <c r="B159" s="110">
        <v>335831312</v>
      </c>
      <c r="C159" s="122">
        <v>44278.637662037036</v>
      </c>
      <c r="D159" s="115" t="s">
        <v>2189</v>
      </c>
      <c r="E159" s="109">
        <v>994</v>
      </c>
      <c r="F159" s="115" t="str">
        <f>VLOOKUP(E159,VIP!$A$2:$O12131,2,0)</f>
        <v>DRBR994</v>
      </c>
      <c r="G159" s="115" t="str">
        <f>VLOOKUP(E159,'LISTADO ATM'!$A$2:$B$900,2,0)</f>
        <v>ATM Telemicro</v>
      </c>
      <c r="H159" s="115" t="str">
        <f>VLOOKUP(E159,VIP!$A$2:$O17052,7,FALSE)</f>
        <v>Si</v>
      </c>
      <c r="I159" s="115" t="str">
        <f>VLOOKUP(E159,VIP!$A$2:$O9017,8,FALSE)</f>
        <v>Si</v>
      </c>
      <c r="J159" s="115" t="str">
        <f>VLOOKUP(E159,VIP!$A$2:$O8967,8,FALSE)</f>
        <v>Si</v>
      </c>
      <c r="K159" s="115" t="str">
        <f>VLOOKUP(E159,VIP!$A$2:$O12541,6,0)</f>
        <v>NO</v>
      </c>
      <c r="L159" s="116" t="s">
        <v>2254</v>
      </c>
      <c r="M159" s="114" t="s">
        <v>2466</v>
      </c>
      <c r="N159" s="114" t="s">
        <v>2473</v>
      </c>
      <c r="O159" s="115" t="s">
        <v>2475</v>
      </c>
      <c r="P159" s="113"/>
      <c r="Q159" s="117" t="s">
        <v>2254</v>
      </c>
    </row>
    <row r="160" spans="1:17" ht="18" x14ac:dyDescent="0.25">
      <c r="A160" s="115" t="str">
        <f>VLOOKUP(E160,'LISTADO ATM'!$A$2:$C$901,3,0)</f>
        <v>DISTRITO NACIONAL</v>
      </c>
      <c r="B160" s="110">
        <v>335831319</v>
      </c>
      <c r="C160" s="122">
        <v>44278.639027777775</v>
      </c>
      <c r="D160" s="115" t="s">
        <v>2189</v>
      </c>
      <c r="E160" s="109">
        <v>719</v>
      </c>
      <c r="F160" s="115" t="str">
        <f>VLOOKUP(E160,VIP!$A$2:$O12130,2,0)</f>
        <v>DRBR419</v>
      </c>
      <c r="G160" s="115" t="str">
        <f>VLOOKUP(E160,'LISTADO ATM'!$A$2:$B$900,2,0)</f>
        <v xml:space="preserve">ATM Ayuntamiento Municipal San Luís </v>
      </c>
      <c r="H160" s="115" t="str">
        <f>VLOOKUP(E160,VIP!$A$2:$O17051,7,FALSE)</f>
        <v>Si</v>
      </c>
      <c r="I160" s="115" t="str">
        <f>VLOOKUP(E160,VIP!$A$2:$O9016,8,FALSE)</f>
        <v>Si</v>
      </c>
      <c r="J160" s="115" t="str">
        <f>VLOOKUP(E160,VIP!$A$2:$O8966,8,FALSE)</f>
        <v>Si</v>
      </c>
      <c r="K160" s="115" t="str">
        <f>VLOOKUP(E160,VIP!$A$2:$O12540,6,0)</f>
        <v>NO</v>
      </c>
      <c r="L160" s="116" t="s">
        <v>2431</v>
      </c>
      <c r="M160" s="114" t="s">
        <v>2466</v>
      </c>
      <c r="N160" s="114" t="s">
        <v>2473</v>
      </c>
      <c r="O160" s="115" t="s">
        <v>2475</v>
      </c>
      <c r="P160" s="113"/>
      <c r="Q160" s="117" t="s">
        <v>2431</v>
      </c>
    </row>
    <row r="161" spans="1:17" ht="18" x14ac:dyDescent="0.25">
      <c r="A161" s="115" t="str">
        <f>VLOOKUP(E161,'LISTADO ATM'!$A$2:$C$901,3,0)</f>
        <v>DISTRITO NACIONAL</v>
      </c>
      <c r="B161" s="110">
        <v>335831359</v>
      </c>
      <c r="C161" s="122">
        <v>44278.650300925925</v>
      </c>
      <c r="D161" s="115" t="s">
        <v>2469</v>
      </c>
      <c r="E161" s="109">
        <v>785</v>
      </c>
      <c r="F161" s="115" t="str">
        <f>VLOOKUP(E161,VIP!$A$2:$O12129,2,0)</f>
        <v>DRBR785</v>
      </c>
      <c r="G161" s="115" t="str">
        <f>VLOOKUP(E161,'LISTADO ATM'!$A$2:$B$900,2,0)</f>
        <v xml:space="preserve">ATM S/M Nacional Máximo Gómez </v>
      </c>
      <c r="H161" s="115" t="str">
        <f>VLOOKUP(E161,VIP!$A$2:$O17050,7,FALSE)</f>
        <v>Si</v>
      </c>
      <c r="I161" s="115" t="str">
        <f>VLOOKUP(E161,VIP!$A$2:$O9015,8,FALSE)</f>
        <v>Si</v>
      </c>
      <c r="J161" s="115" t="str">
        <f>VLOOKUP(E161,VIP!$A$2:$O8965,8,FALSE)</f>
        <v>Si</v>
      </c>
      <c r="K161" s="115" t="str">
        <f>VLOOKUP(E161,VIP!$A$2:$O12539,6,0)</f>
        <v>NO</v>
      </c>
      <c r="L161" s="116" t="s">
        <v>2428</v>
      </c>
      <c r="M161" s="114" t="s">
        <v>2466</v>
      </c>
      <c r="N161" s="114" t="s">
        <v>2473</v>
      </c>
      <c r="O161" s="115" t="s">
        <v>2474</v>
      </c>
      <c r="P161" s="113"/>
      <c r="Q161" s="117" t="s">
        <v>2428</v>
      </c>
    </row>
    <row r="162" spans="1:17" ht="18" x14ac:dyDescent="0.25">
      <c r="A162" s="115" t="str">
        <f>VLOOKUP(E162,'LISTADO ATM'!$A$2:$C$901,3,0)</f>
        <v>DISTRITO NACIONAL</v>
      </c>
      <c r="B162" s="110">
        <v>335831368</v>
      </c>
      <c r="C162" s="122">
        <v>44278.652754629627</v>
      </c>
      <c r="D162" s="115" t="s">
        <v>2469</v>
      </c>
      <c r="E162" s="109">
        <v>437</v>
      </c>
      <c r="F162" s="115" t="str">
        <f>VLOOKUP(E162,VIP!$A$2:$O12128,2,0)</f>
        <v>DRBR437</v>
      </c>
      <c r="G162" s="115" t="str">
        <f>VLOOKUP(E162,'LISTADO ATM'!$A$2:$B$900,2,0)</f>
        <v xml:space="preserve">ATM Autobanco Torre III </v>
      </c>
      <c r="H162" s="115" t="str">
        <f>VLOOKUP(E162,VIP!$A$2:$O17049,7,FALSE)</f>
        <v>Si</v>
      </c>
      <c r="I162" s="115" t="str">
        <f>VLOOKUP(E162,VIP!$A$2:$O9014,8,FALSE)</f>
        <v>Si</v>
      </c>
      <c r="J162" s="115" t="str">
        <f>VLOOKUP(E162,VIP!$A$2:$O8964,8,FALSE)</f>
        <v>Si</v>
      </c>
      <c r="K162" s="115" t="str">
        <f>VLOOKUP(E162,VIP!$A$2:$O12538,6,0)</f>
        <v>SI</v>
      </c>
      <c r="L162" s="116" t="s">
        <v>2459</v>
      </c>
      <c r="M162" s="114" t="s">
        <v>2466</v>
      </c>
      <c r="N162" s="114" t="s">
        <v>2473</v>
      </c>
      <c r="O162" s="115" t="s">
        <v>2474</v>
      </c>
      <c r="P162" s="113"/>
      <c r="Q162" s="117" t="s">
        <v>2534</v>
      </c>
    </row>
    <row r="163" spans="1:17" ht="18" x14ac:dyDescent="0.25">
      <c r="A163" s="115" t="str">
        <f>VLOOKUP(E163,'LISTADO ATM'!$A$2:$C$901,3,0)</f>
        <v>NORTE</v>
      </c>
      <c r="B163" s="110">
        <v>335831375</v>
      </c>
      <c r="C163" s="122">
        <v>44278.654918981483</v>
      </c>
      <c r="D163" s="115" t="s">
        <v>2190</v>
      </c>
      <c r="E163" s="109">
        <v>397</v>
      </c>
      <c r="F163" s="115" t="str">
        <f>VLOOKUP(E163,VIP!$A$2:$O12127,2,0)</f>
        <v>DRBR397</v>
      </c>
      <c r="G163" s="115" t="str">
        <f>VLOOKUP(E163,'LISTADO ATM'!$A$2:$B$900,2,0)</f>
        <v xml:space="preserve">ATM Autobanco San Francisco de Macoris </v>
      </c>
      <c r="H163" s="115" t="str">
        <f>VLOOKUP(E163,VIP!$A$2:$O17048,7,FALSE)</f>
        <v>Si</v>
      </c>
      <c r="I163" s="115" t="str">
        <f>VLOOKUP(E163,VIP!$A$2:$O9013,8,FALSE)</f>
        <v>Si</v>
      </c>
      <c r="J163" s="115" t="str">
        <f>VLOOKUP(E163,VIP!$A$2:$O8963,8,FALSE)</f>
        <v>Si</v>
      </c>
      <c r="K163" s="115" t="str">
        <f>VLOOKUP(E163,VIP!$A$2:$O12537,6,0)</f>
        <v>NO</v>
      </c>
      <c r="L163" s="116" t="s">
        <v>2228</v>
      </c>
      <c r="M163" s="114" t="s">
        <v>2466</v>
      </c>
      <c r="N163" s="114" t="s">
        <v>2473</v>
      </c>
      <c r="O163" s="115" t="s">
        <v>2515</v>
      </c>
      <c r="P163" s="113"/>
      <c r="Q163" s="117" t="s">
        <v>2228</v>
      </c>
    </row>
    <row r="164" spans="1:17" ht="18" x14ac:dyDescent="0.25">
      <c r="A164" s="115" t="str">
        <f>VLOOKUP(E164,'LISTADO ATM'!$A$2:$C$901,3,0)</f>
        <v>NORTE</v>
      </c>
      <c r="B164" s="110">
        <v>335831383</v>
      </c>
      <c r="C164" s="122">
        <v>44278.656944444447</v>
      </c>
      <c r="D164" s="115" t="s">
        <v>2469</v>
      </c>
      <c r="E164" s="109">
        <v>851</v>
      </c>
      <c r="F164" s="115" t="str">
        <f>VLOOKUP(E164,VIP!$A$2:$O12126,2,0)</f>
        <v>DRBR851</v>
      </c>
      <c r="G164" s="115" t="str">
        <f>VLOOKUP(E164,'LISTADO ATM'!$A$2:$B$900,2,0)</f>
        <v xml:space="preserve">ATM Hospital Vinicio Calventi </v>
      </c>
      <c r="H164" s="115" t="str">
        <f>VLOOKUP(E164,VIP!$A$2:$O17047,7,FALSE)</f>
        <v>Si</v>
      </c>
      <c r="I164" s="115" t="str">
        <f>VLOOKUP(E164,VIP!$A$2:$O9012,8,FALSE)</f>
        <v>Si</v>
      </c>
      <c r="J164" s="115" t="str">
        <f>VLOOKUP(E164,VIP!$A$2:$O8962,8,FALSE)</f>
        <v>Si</v>
      </c>
      <c r="K164" s="115" t="str">
        <f>VLOOKUP(E164,VIP!$A$2:$O12536,6,0)</f>
        <v>NO</v>
      </c>
      <c r="L164" s="116" t="s">
        <v>2459</v>
      </c>
      <c r="M164" s="114" t="s">
        <v>2466</v>
      </c>
      <c r="N164" s="114" t="s">
        <v>2473</v>
      </c>
      <c r="O164" s="115" t="s">
        <v>2474</v>
      </c>
      <c r="P164" s="113"/>
      <c r="Q164" s="117" t="s">
        <v>2534</v>
      </c>
    </row>
    <row r="165" spans="1:17" ht="18" x14ac:dyDescent="0.25">
      <c r="A165" s="115" t="str">
        <f>VLOOKUP(E165,'LISTADO ATM'!$A$2:$C$901,3,0)</f>
        <v>NORTE</v>
      </c>
      <c r="B165" s="110">
        <v>335831391</v>
      </c>
      <c r="C165" s="122">
        <v>44278.660844907405</v>
      </c>
      <c r="D165" s="115" t="s">
        <v>2190</v>
      </c>
      <c r="E165" s="109">
        <v>189</v>
      </c>
      <c r="F165" s="115" t="str">
        <f>VLOOKUP(E165,VIP!$A$2:$O12125,2,0)</f>
        <v>DRBR189</v>
      </c>
      <c r="G165" s="115" t="str">
        <f>VLOOKUP(E165,'LISTADO ATM'!$A$2:$B$900,2,0)</f>
        <v xml:space="preserve">ATM Comando Regional Cibao Central P.N. </v>
      </c>
      <c r="H165" s="115" t="str">
        <f>VLOOKUP(E165,VIP!$A$2:$O17046,7,FALSE)</f>
        <v>Si</v>
      </c>
      <c r="I165" s="115" t="str">
        <f>VLOOKUP(E165,VIP!$A$2:$O9011,8,FALSE)</f>
        <v>Si</v>
      </c>
      <c r="J165" s="115" t="str">
        <f>VLOOKUP(E165,VIP!$A$2:$O8961,8,FALSE)</f>
        <v>Si</v>
      </c>
      <c r="K165" s="115" t="str">
        <f>VLOOKUP(E165,VIP!$A$2:$O12535,6,0)</f>
        <v>NO</v>
      </c>
      <c r="L165" s="116" t="s">
        <v>2228</v>
      </c>
      <c r="M165" s="114" t="s">
        <v>2466</v>
      </c>
      <c r="N165" s="114" t="s">
        <v>2473</v>
      </c>
      <c r="O165" s="115" t="s">
        <v>2515</v>
      </c>
      <c r="P165" s="113"/>
      <c r="Q165" s="117" t="s">
        <v>2228</v>
      </c>
    </row>
    <row r="166" spans="1:17" ht="18" x14ac:dyDescent="0.25">
      <c r="A166" s="115" t="str">
        <f>VLOOKUP(E166,'LISTADO ATM'!$A$2:$C$901,3,0)</f>
        <v>ESTE</v>
      </c>
      <c r="B166" s="110">
        <v>335831393</v>
      </c>
      <c r="C166" s="122">
        <v>44278.661006944443</v>
      </c>
      <c r="D166" s="115" t="s">
        <v>2469</v>
      </c>
      <c r="E166" s="109">
        <v>211</v>
      </c>
      <c r="F166" s="115" t="str">
        <f>VLOOKUP(E166,VIP!$A$2:$O12124,2,0)</f>
        <v>DRBR211</v>
      </c>
      <c r="G166" s="115" t="str">
        <f>VLOOKUP(E166,'LISTADO ATM'!$A$2:$B$900,2,0)</f>
        <v xml:space="preserve">ATM Oficina La Romana I </v>
      </c>
      <c r="H166" s="115" t="str">
        <f>VLOOKUP(E166,VIP!$A$2:$O17045,7,FALSE)</f>
        <v>Si</v>
      </c>
      <c r="I166" s="115" t="str">
        <f>VLOOKUP(E166,VIP!$A$2:$O9010,8,FALSE)</f>
        <v>Si</v>
      </c>
      <c r="J166" s="115" t="str">
        <f>VLOOKUP(E166,VIP!$A$2:$O8960,8,FALSE)</f>
        <v>Si</v>
      </c>
      <c r="K166" s="115" t="str">
        <f>VLOOKUP(E166,VIP!$A$2:$O12534,6,0)</f>
        <v>NO</v>
      </c>
      <c r="L166" s="116" t="s">
        <v>2428</v>
      </c>
      <c r="M166" s="114" t="s">
        <v>2466</v>
      </c>
      <c r="N166" s="114" t="s">
        <v>2473</v>
      </c>
      <c r="O166" s="115" t="s">
        <v>2474</v>
      </c>
      <c r="P166" s="113"/>
      <c r="Q166" s="117" t="s">
        <v>2428</v>
      </c>
    </row>
    <row r="167" spans="1:17" ht="18" x14ac:dyDescent="0.25">
      <c r="A167" s="115" t="str">
        <f>VLOOKUP(E167,'LISTADO ATM'!$A$2:$C$901,3,0)</f>
        <v>ESTE</v>
      </c>
      <c r="B167" s="110">
        <v>335831397</v>
      </c>
      <c r="C167" s="122">
        <v>44278.662256944444</v>
      </c>
      <c r="D167" s="115" t="s">
        <v>2469</v>
      </c>
      <c r="E167" s="109">
        <v>114</v>
      </c>
      <c r="F167" s="115" t="str">
        <f>VLOOKUP(E167,VIP!$A$2:$O12123,2,0)</f>
        <v>DRBR114</v>
      </c>
      <c r="G167" s="115" t="str">
        <f>VLOOKUP(E167,'LISTADO ATM'!$A$2:$B$900,2,0)</f>
        <v xml:space="preserve">ATM Oficina Hato Mayor </v>
      </c>
      <c r="H167" s="115" t="str">
        <f>VLOOKUP(E167,VIP!$A$2:$O17044,7,FALSE)</f>
        <v>Si</v>
      </c>
      <c r="I167" s="115" t="str">
        <f>VLOOKUP(E167,VIP!$A$2:$O9009,8,FALSE)</f>
        <v>Si</v>
      </c>
      <c r="J167" s="115" t="str">
        <f>VLOOKUP(E167,VIP!$A$2:$O8959,8,FALSE)</f>
        <v>Si</v>
      </c>
      <c r="K167" s="115" t="str">
        <f>VLOOKUP(E167,VIP!$A$2:$O12533,6,0)</f>
        <v>NO</v>
      </c>
      <c r="L167" s="116" t="s">
        <v>2517</v>
      </c>
      <c r="M167" s="114" t="s">
        <v>2466</v>
      </c>
      <c r="N167" s="114" t="s">
        <v>2473</v>
      </c>
      <c r="O167" s="115" t="s">
        <v>2474</v>
      </c>
      <c r="P167" s="113"/>
      <c r="Q167" s="117" t="s">
        <v>2533</v>
      </c>
    </row>
    <row r="168" spans="1:17" ht="18" x14ac:dyDescent="0.25">
      <c r="A168" s="115" t="str">
        <f>VLOOKUP(E168,'LISTADO ATM'!$A$2:$C$901,3,0)</f>
        <v>DISTRITO NACIONAL</v>
      </c>
      <c r="B168" s="110">
        <v>335831403</v>
      </c>
      <c r="C168" s="122">
        <v>44278.663217592592</v>
      </c>
      <c r="D168" s="115" t="s">
        <v>2469</v>
      </c>
      <c r="E168" s="109">
        <v>312</v>
      </c>
      <c r="F168" s="115" t="str">
        <f>VLOOKUP(E168,VIP!$A$2:$O12122,2,0)</f>
        <v>DRBR312</v>
      </c>
      <c r="G168" s="115" t="str">
        <f>VLOOKUP(E168,'LISTADO ATM'!$A$2:$B$900,2,0)</f>
        <v xml:space="preserve">ATM Oficina Tiradentes II (Naco) </v>
      </c>
      <c r="H168" s="115" t="str">
        <f>VLOOKUP(E168,VIP!$A$2:$O17043,7,FALSE)</f>
        <v>Si</v>
      </c>
      <c r="I168" s="115" t="str">
        <f>VLOOKUP(E168,VIP!$A$2:$O9008,8,FALSE)</f>
        <v>Si</v>
      </c>
      <c r="J168" s="115" t="str">
        <f>VLOOKUP(E168,VIP!$A$2:$O8958,8,FALSE)</f>
        <v>Si</v>
      </c>
      <c r="K168" s="115" t="str">
        <f>VLOOKUP(E168,VIP!$A$2:$O12532,6,0)</f>
        <v>NO</v>
      </c>
      <c r="L168" s="116" t="s">
        <v>2517</v>
      </c>
      <c r="M168" s="114" t="s">
        <v>2466</v>
      </c>
      <c r="N168" s="114" t="s">
        <v>2473</v>
      </c>
      <c r="O168" s="115" t="s">
        <v>2474</v>
      </c>
      <c r="P168" s="113"/>
      <c r="Q168" s="117" t="s">
        <v>2533</v>
      </c>
    </row>
    <row r="169" spans="1:17" ht="18" x14ac:dyDescent="0.25">
      <c r="A169" s="115" t="str">
        <f>VLOOKUP(E169,'LISTADO ATM'!$A$2:$C$901,3,0)</f>
        <v>NORTE</v>
      </c>
      <c r="B169" s="110">
        <v>335831404</v>
      </c>
      <c r="C169" s="122">
        <v>44278.663391203707</v>
      </c>
      <c r="D169" s="115" t="s">
        <v>2190</v>
      </c>
      <c r="E169" s="109">
        <v>942</v>
      </c>
      <c r="F169" s="115" t="str">
        <f>VLOOKUP(E169,VIP!$A$2:$O12121,2,0)</f>
        <v>DRBR942</v>
      </c>
      <c r="G169" s="115" t="str">
        <f>VLOOKUP(E169,'LISTADO ATM'!$A$2:$B$900,2,0)</f>
        <v xml:space="preserve">ATM Estación Texaco La Vega </v>
      </c>
      <c r="H169" s="115" t="str">
        <f>VLOOKUP(E169,VIP!$A$2:$O17042,7,FALSE)</f>
        <v>Si</v>
      </c>
      <c r="I169" s="115" t="str">
        <f>VLOOKUP(E169,VIP!$A$2:$O9007,8,FALSE)</f>
        <v>Si</v>
      </c>
      <c r="J169" s="115" t="str">
        <f>VLOOKUP(E169,VIP!$A$2:$O8957,8,FALSE)</f>
        <v>Si</v>
      </c>
      <c r="K169" s="115" t="str">
        <f>VLOOKUP(E169,VIP!$A$2:$O12531,6,0)</f>
        <v>NO</v>
      </c>
      <c r="L169" s="116" t="s">
        <v>2228</v>
      </c>
      <c r="M169" s="114" t="s">
        <v>2466</v>
      </c>
      <c r="N169" s="114" t="s">
        <v>2473</v>
      </c>
      <c r="O169" s="115" t="s">
        <v>2515</v>
      </c>
      <c r="P169" s="113"/>
      <c r="Q169" s="117" t="s">
        <v>2228</v>
      </c>
    </row>
    <row r="170" spans="1:17" ht="18" x14ac:dyDescent="0.25">
      <c r="A170" s="115" t="str">
        <f>VLOOKUP(E170,'LISTADO ATM'!$A$2:$C$901,3,0)</f>
        <v>DISTRITO NACIONAL</v>
      </c>
      <c r="B170" s="110">
        <v>335831461</v>
      </c>
      <c r="C170" s="122">
        <v>44278.67527777778</v>
      </c>
      <c r="D170" s="115" t="s">
        <v>2469</v>
      </c>
      <c r="E170" s="109">
        <v>406</v>
      </c>
      <c r="F170" s="115" t="str">
        <f>VLOOKUP(E170,VIP!$A$2:$O12120,2,0)</f>
        <v>DRBR406</v>
      </c>
      <c r="G170" s="115" t="str">
        <f>VLOOKUP(E170,'LISTADO ATM'!$A$2:$B$900,2,0)</f>
        <v xml:space="preserve">ATM UNP Plaza Lama Máximo Gómez </v>
      </c>
      <c r="H170" s="115" t="str">
        <f>VLOOKUP(E170,VIP!$A$2:$O17041,7,FALSE)</f>
        <v>Si</v>
      </c>
      <c r="I170" s="115" t="str">
        <f>VLOOKUP(E170,VIP!$A$2:$O9006,8,FALSE)</f>
        <v>Si</v>
      </c>
      <c r="J170" s="115" t="str">
        <f>VLOOKUP(E170,VIP!$A$2:$O8956,8,FALSE)</f>
        <v>Si</v>
      </c>
      <c r="K170" s="115" t="str">
        <f>VLOOKUP(E170,VIP!$A$2:$O12530,6,0)</f>
        <v>SI</v>
      </c>
      <c r="L170" s="116" t="s">
        <v>2428</v>
      </c>
      <c r="M170" s="114" t="s">
        <v>2466</v>
      </c>
      <c r="N170" s="114" t="s">
        <v>2473</v>
      </c>
      <c r="O170" s="115" t="s">
        <v>2474</v>
      </c>
      <c r="P170" s="113"/>
      <c r="Q170" s="117" t="s">
        <v>2428</v>
      </c>
    </row>
    <row r="171" spans="1:17" ht="18" x14ac:dyDescent="0.25">
      <c r="A171" s="115" t="str">
        <f>VLOOKUP(E171,'LISTADO ATM'!$A$2:$C$901,3,0)</f>
        <v>SUR</v>
      </c>
      <c r="B171" s="110">
        <v>335831528</v>
      </c>
      <c r="C171" s="122">
        <v>44278.689571759256</v>
      </c>
      <c r="D171" s="115" t="s">
        <v>2496</v>
      </c>
      <c r="E171" s="109">
        <v>101</v>
      </c>
      <c r="F171" s="115" t="str">
        <f>VLOOKUP(E171,VIP!$A$2:$O12119,2,0)</f>
        <v>DRBR101</v>
      </c>
      <c r="G171" s="115" t="str">
        <f>VLOOKUP(E171,'LISTADO ATM'!$A$2:$B$900,2,0)</f>
        <v xml:space="preserve">ATM Oficina San Juan de la Maguana I </v>
      </c>
      <c r="H171" s="115" t="str">
        <f>VLOOKUP(E171,VIP!$A$2:$O17040,7,FALSE)</f>
        <v>Si</v>
      </c>
      <c r="I171" s="115" t="str">
        <f>VLOOKUP(E171,VIP!$A$2:$O9005,8,FALSE)</f>
        <v>Si</v>
      </c>
      <c r="J171" s="115" t="str">
        <f>VLOOKUP(E171,VIP!$A$2:$O8955,8,FALSE)</f>
        <v>Si</v>
      </c>
      <c r="K171" s="115" t="str">
        <f>VLOOKUP(E171,VIP!$A$2:$O12529,6,0)</f>
        <v>SI</v>
      </c>
      <c r="L171" s="116" t="s">
        <v>2428</v>
      </c>
      <c r="M171" s="114" t="s">
        <v>2466</v>
      </c>
      <c r="N171" s="114" t="s">
        <v>2473</v>
      </c>
      <c r="O171" s="115" t="s">
        <v>2497</v>
      </c>
      <c r="P171" s="113"/>
      <c r="Q171" s="117" t="s">
        <v>2428</v>
      </c>
    </row>
    <row r="172" spans="1:17" ht="18" x14ac:dyDescent="0.25">
      <c r="A172" s="115" t="str">
        <f>VLOOKUP(E172,'LISTADO ATM'!$A$2:$C$901,3,0)</f>
        <v>SUR</v>
      </c>
      <c r="B172" s="110">
        <v>335831535</v>
      </c>
      <c r="C172" s="122">
        <v>44278.69153935185</v>
      </c>
      <c r="D172" s="115" t="s">
        <v>2496</v>
      </c>
      <c r="E172" s="109">
        <v>829</v>
      </c>
      <c r="F172" s="115" t="str">
        <f>VLOOKUP(E172,VIP!$A$2:$O12118,2,0)</f>
        <v>DRBR829</v>
      </c>
      <c r="G172" s="115" t="str">
        <f>VLOOKUP(E172,'LISTADO ATM'!$A$2:$B$900,2,0)</f>
        <v xml:space="preserve">ATM UNP Multicentro Sirena Baní </v>
      </c>
      <c r="H172" s="115" t="str">
        <f>VLOOKUP(E172,VIP!$A$2:$O17039,7,FALSE)</f>
        <v>Si</v>
      </c>
      <c r="I172" s="115" t="str">
        <f>VLOOKUP(E172,VIP!$A$2:$O9004,8,FALSE)</f>
        <v>Si</v>
      </c>
      <c r="J172" s="115" t="str">
        <f>VLOOKUP(E172,VIP!$A$2:$O8954,8,FALSE)</f>
        <v>Si</v>
      </c>
      <c r="K172" s="115" t="str">
        <f>VLOOKUP(E172,VIP!$A$2:$O12528,6,0)</f>
        <v>NO</v>
      </c>
      <c r="L172" s="116" t="s">
        <v>2428</v>
      </c>
      <c r="M172" s="114" t="s">
        <v>2466</v>
      </c>
      <c r="N172" s="114" t="s">
        <v>2473</v>
      </c>
      <c r="O172" s="115" t="s">
        <v>2497</v>
      </c>
      <c r="P172" s="113"/>
      <c r="Q172" s="117" t="s">
        <v>2428</v>
      </c>
    </row>
    <row r="173" spans="1:17" ht="18" x14ac:dyDescent="0.25">
      <c r="A173" s="115" t="str">
        <f>VLOOKUP(E173,'LISTADO ATM'!$A$2:$C$901,3,0)</f>
        <v>DISTRITO NACIONAL</v>
      </c>
      <c r="B173" s="110">
        <v>335831545</v>
      </c>
      <c r="C173" s="122">
        <v>44278.69462962963</v>
      </c>
      <c r="D173" s="115" t="s">
        <v>2496</v>
      </c>
      <c r="E173" s="109">
        <v>39</v>
      </c>
      <c r="F173" s="115" t="str">
        <f>VLOOKUP(E173,VIP!$A$2:$O12117,2,0)</f>
        <v>DRBR039</v>
      </c>
      <c r="G173" s="115" t="str">
        <f>VLOOKUP(E173,'LISTADO ATM'!$A$2:$B$900,2,0)</f>
        <v xml:space="preserve">ATM Oficina Ovando </v>
      </c>
      <c r="H173" s="115" t="str">
        <f>VLOOKUP(E173,VIP!$A$2:$O17038,7,FALSE)</f>
        <v>Si</v>
      </c>
      <c r="I173" s="115" t="str">
        <f>VLOOKUP(E173,VIP!$A$2:$O9003,8,FALSE)</f>
        <v>No</v>
      </c>
      <c r="J173" s="115" t="str">
        <f>VLOOKUP(E173,VIP!$A$2:$O8953,8,FALSE)</f>
        <v>No</v>
      </c>
      <c r="K173" s="115" t="str">
        <f>VLOOKUP(E173,VIP!$A$2:$O12527,6,0)</f>
        <v>NO</v>
      </c>
      <c r="L173" s="116" t="s">
        <v>2459</v>
      </c>
      <c r="M173" s="114" t="s">
        <v>2466</v>
      </c>
      <c r="N173" s="114" t="s">
        <v>2473</v>
      </c>
      <c r="O173" s="115" t="s">
        <v>2497</v>
      </c>
      <c r="P173" s="113"/>
      <c r="Q173" s="117" t="s">
        <v>2534</v>
      </c>
    </row>
    <row r="174" spans="1:17" ht="18" x14ac:dyDescent="0.25">
      <c r="A174" s="115" t="str">
        <f>VLOOKUP(E174,'LISTADO ATM'!$A$2:$C$901,3,0)</f>
        <v>DISTRITO NACIONAL</v>
      </c>
      <c r="B174" s="110">
        <v>335831549</v>
      </c>
      <c r="C174" s="122">
        <v>44278.696180555555</v>
      </c>
      <c r="D174" s="115" t="s">
        <v>2469</v>
      </c>
      <c r="E174" s="109">
        <v>587</v>
      </c>
      <c r="F174" s="115" t="str">
        <f>VLOOKUP(E174,VIP!$A$2:$O12116,2,0)</f>
        <v>DRBR123</v>
      </c>
      <c r="G174" s="115" t="str">
        <f>VLOOKUP(E174,'LISTADO ATM'!$A$2:$B$900,2,0)</f>
        <v xml:space="preserve">ATM Cuerpo de Ayudantes Militares </v>
      </c>
      <c r="H174" s="115" t="str">
        <f>VLOOKUP(E174,VIP!$A$2:$O17037,7,FALSE)</f>
        <v>Si</v>
      </c>
      <c r="I174" s="115" t="str">
        <f>VLOOKUP(E174,VIP!$A$2:$O9002,8,FALSE)</f>
        <v>Si</v>
      </c>
      <c r="J174" s="115" t="str">
        <f>VLOOKUP(E174,VIP!$A$2:$O8952,8,FALSE)</f>
        <v>Si</v>
      </c>
      <c r="K174" s="115" t="str">
        <f>VLOOKUP(E174,VIP!$A$2:$O12526,6,0)</f>
        <v>NO</v>
      </c>
      <c r="L174" s="116" t="s">
        <v>2459</v>
      </c>
      <c r="M174" s="114" t="s">
        <v>2466</v>
      </c>
      <c r="N174" s="114" t="s">
        <v>2473</v>
      </c>
      <c r="O174" s="115" t="s">
        <v>2474</v>
      </c>
      <c r="P174" s="113"/>
      <c r="Q174" s="117" t="s">
        <v>2534</v>
      </c>
    </row>
    <row r="175" spans="1:17" ht="18" x14ac:dyDescent="0.25">
      <c r="A175" s="115" t="str">
        <f>VLOOKUP(E175,'LISTADO ATM'!$A$2:$C$901,3,0)</f>
        <v>DISTRITO NACIONAL</v>
      </c>
      <c r="B175" s="110">
        <v>335831561</v>
      </c>
      <c r="C175" s="122">
        <v>44278.700428240743</v>
      </c>
      <c r="D175" s="115" t="s">
        <v>2189</v>
      </c>
      <c r="E175" s="109">
        <v>517</v>
      </c>
      <c r="F175" s="115" t="str">
        <f>VLOOKUP(E175,VIP!$A$2:$O12115,2,0)</f>
        <v>DRBR517</v>
      </c>
      <c r="G175" s="115" t="str">
        <f>VLOOKUP(E175,'LISTADO ATM'!$A$2:$B$900,2,0)</f>
        <v xml:space="preserve">ATM Autobanco Oficina Sans Soucí </v>
      </c>
      <c r="H175" s="115" t="str">
        <f>VLOOKUP(E175,VIP!$A$2:$O17036,7,FALSE)</f>
        <v>Si</v>
      </c>
      <c r="I175" s="115" t="str">
        <f>VLOOKUP(E175,VIP!$A$2:$O9001,8,FALSE)</f>
        <v>Si</v>
      </c>
      <c r="J175" s="115" t="str">
        <f>VLOOKUP(E175,VIP!$A$2:$O8951,8,FALSE)</f>
        <v>Si</v>
      </c>
      <c r="K175" s="115" t="str">
        <f>VLOOKUP(E175,VIP!$A$2:$O12525,6,0)</f>
        <v>SI</v>
      </c>
      <c r="L175" s="116" t="s">
        <v>2228</v>
      </c>
      <c r="M175" s="114" t="s">
        <v>2466</v>
      </c>
      <c r="N175" s="114" t="s">
        <v>2473</v>
      </c>
      <c r="O175" s="115" t="s">
        <v>2475</v>
      </c>
      <c r="P175" s="113"/>
      <c r="Q175" s="117" t="s">
        <v>2228</v>
      </c>
    </row>
    <row r="176" spans="1:17" ht="18" x14ac:dyDescent="0.25">
      <c r="A176" s="115" t="str">
        <f>VLOOKUP(E176,'LISTADO ATM'!$A$2:$C$901,3,0)</f>
        <v>DISTRITO NACIONAL</v>
      </c>
      <c r="B176" s="110">
        <v>335831571</v>
      </c>
      <c r="C176" s="122">
        <v>44278.704016203701</v>
      </c>
      <c r="D176" s="115" t="s">
        <v>2189</v>
      </c>
      <c r="E176" s="109">
        <v>790</v>
      </c>
      <c r="F176" s="115" t="str">
        <f>VLOOKUP(E176,VIP!$A$2:$O12114,2,0)</f>
        <v>DRBR16I</v>
      </c>
      <c r="G176" s="115" t="str">
        <f>VLOOKUP(E176,'LISTADO ATM'!$A$2:$B$900,2,0)</f>
        <v xml:space="preserve">ATM Oficina Bella Vista Mall I </v>
      </c>
      <c r="H176" s="115" t="str">
        <f>VLOOKUP(E176,VIP!$A$2:$O17035,7,FALSE)</f>
        <v>Si</v>
      </c>
      <c r="I176" s="115" t="str">
        <f>VLOOKUP(E176,VIP!$A$2:$O9000,8,FALSE)</f>
        <v>Si</v>
      </c>
      <c r="J176" s="115" t="str">
        <f>VLOOKUP(E176,VIP!$A$2:$O8950,8,FALSE)</f>
        <v>Si</v>
      </c>
      <c r="K176" s="115" t="str">
        <f>VLOOKUP(E176,VIP!$A$2:$O12524,6,0)</f>
        <v>SI</v>
      </c>
      <c r="L176" s="116" t="s">
        <v>2489</v>
      </c>
      <c r="M176" s="114" t="s">
        <v>2466</v>
      </c>
      <c r="N176" s="114" t="s">
        <v>2473</v>
      </c>
      <c r="O176" s="115" t="s">
        <v>2475</v>
      </c>
      <c r="P176" s="113"/>
      <c r="Q176" s="117" t="s">
        <v>2489</v>
      </c>
    </row>
    <row r="177" spans="1:17" ht="18" x14ac:dyDescent="0.25">
      <c r="A177" s="115" t="str">
        <f>VLOOKUP(E177,'LISTADO ATM'!$A$2:$C$901,3,0)</f>
        <v>DISTRITO NACIONAL</v>
      </c>
      <c r="B177" s="110">
        <v>335831588</v>
      </c>
      <c r="C177" s="122">
        <v>44278.70989583333</v>
      </c>
      <c r="D177" s="115" t="s">
        <v>2189</v>
      </c>
      <c r="E177" s="109">
        <v>688</v>
      </c>
      <c r="F177" s="115" t="str">
        <f>VLOOKUP(E177,VIP!$A$2:$O12113,2,0)</f>
        <v>DRBR688</v>
      </c>
      <c r="G177" s="115" t="str">
        <f>VLOOKUP(E177,'LISTADO ATM'!$A$2:$B$900,2,0)</f>
        <v>ATM Innova Centro Ave. Kennedy</v>
      </c>
      <c r="H177" s="115" t="str">
        <f>VLOOKUP(E177,VIP!$A$2:$O17034,7,FALSE)</f>
        <v>Si</v>
      </c>
      <c r="I177" s="115" t="str">
        <f>VLOOKUP(E177,VIP!$A$2:$O8999,8,FALSE)</f>
        <v>Si</v>
      </c>
      <c r="J177" s="115" t="str">
        <f>VLOOKUP(E177,VIP!$A$2:$O8949,8,FALSE)</f>
        <v>Si</v>
      </c>
      <c r="K177" s="115" t="str">
        <f>VLOOKUP(E177,VIP!$A$2:$O12523,6,0)</f>
        <v>NO</v>
      </c>
      <c r="L177" s="116" t="s">
        <v>2489</v>
      </c>
      <c r="M177" s="114" t="s">
        <v>2466</v>
      </c>
      <c r="N177" s="114" t="s">
        <v>2473</v>
      </c>
      <c r="O177" s="115" t="s">
        <v>2475</v>
      </c>
      <c r="P177" s="113"/>
      <c r="Q177" s="117" t="s">
        <v>2489</v>
      </c>
    </row>
    <row r="178" spans="1:17" ht="18" x14ac:dyDescent="0.25">
      <c r="A178" s="115" t="str">
        <f>VLOOKUP(E178,'LISTADO ATM'!$A$2:$C$901,3,0)</f>
        <v>DISTRITO NACIONAL</v>
      </c>
      <c r="B178" s="110">
        <v>335831599</v>
      </c>
      <c r="C178" s="122">
        <v>44278.716365740744</v>
      </c>
      <c r="D178" s="115" t="s">
        <v>2189</v>
      </c>
      <c r="E178" s="109">
        <v>709</v>
      </c>
      <c r="F178" s="115" t="str">
        <f>VLOOKUP(E178,VIP!$A$2:$O12112,2,0)</f>
        <v>DRBR01N</v>
      </c>
      <c r="G178" s="115" t="str">
        <f>VLOOKUP(E178,'LISTADO ATM'!$A$2:$B$900,2,0)</f>
        <v xml:space="preserve">ATM Seguros Maestro SEMMA  </v>
      </c>
      <c r="H178" s="115" t="str">
        <f>VLOOKUP(E178,VIP!$A$2:$O17033,7,FALSE)</f>
        <v>Si</v>
      </c>
      <c r="I178" s="115" t="str">
        <f>VLOOKUP(E178,VIP!$A$2:$O8998,8,FALSE)</f>
        <v>Si</v>
      </c>
      <c r="J178" s="115" t="str">
        <f>VLOOKUP(E178,VIP!$A$2:$O8948,8,FALSE)</f>
        <v>Si</v>
      </c>
      <c r="K178" s="115" t="str">
        <f>VLOOKUP(E178,VIP!$A$2:$O12522,6,0)</f>
        <v>NO</v>
      </c>
      <c r="L178" s="116" t="s">
        <v>2437</v>
      </c>
      <c r="M178" s="114" t="s">
        <v>2466</v>
      </c>
      <c r="N178" s="114" t="s">
        <v>2473</v>
      </c>
      <c r="O178" s="115" t="s">
        <v>2475</v>
      </c>
      <c r="P178" s="113"/>
      <c r="Q178" s="117" t="s">
        <v>2437</v>
      </c>
    </row>
    <row r="179" spans="1:17" ht="18" x14ac:dyDescent="0.25">
      <c r="A179" s="115" t="str">
        <f>VLOOKUP(E179,'LISTADO ATM'!$A$2:$C$901,3,0)</f>
        <v>NORTE</v>
      </c>
      <c r="B179" s="110">
        <v>335831602</v>
      </c>
      <c r="C179" s="122">
        <v>44278.720324074071</v>
      </c>
      <c r="D179" s="115" t="s">
        <v>2526</v>
      </c>
      <c r="E179" s="109">
        <v>291</v>
      </c>
      <c r="F179" s="115" t="str">
        <f>VLOOKUP(E179,VIP!$A$2:$O12111,2,0)</f>
        <v>DRBR291</v>
      </c>
      <c r="G179" s="115" t="str">
        <f>VLOOKUP(E179,'LISTADO ATM'!$A$2:$B$900,2,0)</f>
        <v xml:space="preserve">ATM S/M Jumbo Las Colinas </v>
      </c>
      <c r="H179" s="115" t="str">
        <f>VLOOKUP(E179,VIP!$A$2:$O17032,7,FALSE)</f>
        <v>Si</v>
      </c>
      <c r="I179" s="115" t="str">
        <f>VLOOKUP(E179,VIP!$A$2:$O8997,8,FALSE)</f>
        <v>Si</v>
      </c>
      <c r="J179" s="115" t="str">
        <f>VLOOKUP(E179,VIP!$A$2:$O8947,8,FALSE)</f>
        <v>Si</v>
      </c>
      <c r="K179" s="115" t="str">
        <f>VLOOKUP(E179,VIP!$A$2:$O12521,6,0)</f>
        <v>NO</v>
      </c>
      <c r="L179" s="116" t="s">
        <v>2517</v>
      </c>
      <c r="M179" s="114" t="s">
        <v>2466</v>
      </c>
      <c r="N179" s="114" t="s">
        <v>2473</v>
      </c>
      <c r="O179" s="115" t="s">
        <v>2527</v>
      </c>
      <c r="P179" s="113"/>
      <c r="Q179" s="117" t="s">
        <v>2533</v>
      </c>
    </row>
  </sheetData>
  <autoFilter ref="A4:Q157">
    <sortState ref="A5:Q179">
      <sortCondition ref="C4:C1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5:E30">
    <cfRule type="duplicateValues" dxfId="608" priority="722"/>
    <cfRule type="duplicateValues" dxfId="607" priority="723"/>
  </conditionalFormatting>
  <conditionalFormatting sqref="E25:E30">
    <cfRule type="duplicateValues" dxfId="606" priority="721"/>
  </conditionalFormatting>
  <conditionalFormatting sqref="E25:E30">
    <cfRule type="duplicateValues" dxfId="605" priority="720"/>
  </conditionalFormatting>
  <conditionalFormatting sqref="E25:E30">
    <cfRule type="duplicateValues" dxfId="604" priority="718"/>
    <cfRule type="duplicateValues" dxfId="603" priority="719"/>
  </conditionalFormatting>
  <conditionalFormatting sqref="E25:E30">
    <cfRule type="duplicateValues" dxfId="602" priority="716"/>
    <cfRule type="duplicateValues" dxfId="601" priority="717"/>
  </conditionalFormatting>
  <conditionalFormatting sqref="E25:E30">
    <cfRule type="duplicateValues" dxfId="600" priority="715"/>
  </conditionalFormatting>
  <conditionalFormatting sqref="B25:B30">
    <cfRule type="duplicateValues" dxfId="599" priority="713"/>
    <cfRule type="duplicateValues" dxfId="598" priority="714"/>
  </conditionalFormatting>
  <conditionalFormatting sqref="B25:B30">
    <cfRule type="duplicateValues" dxfId="597" priority="712"/>
  </conditionalFormatting>
  <conditionalFormatting sqref="B25:B30">
    <cfRule type="duplicateValues" dxfId="596" priority="711"/>
  </conditionalFormatting>
  <conditionalFormatting sqref="B25:B30">
    <cfRule type="duplicateValues" dxfId="595" priority="709"/>
    <cfRule type="duplicateValues" dxfId="594" priority="710"/>
  </conditionalFormatting>
  <conditionalFormatting sqref="B25:B30">
    <cfRule type="duplicateValues" dxfId="593" priority="708"/>
  </conditionalFormatting>
  <conditionalFormatting sqref="E25:E30">
    <cfRule type="duplicateValues" dxfId="592" priority="705"/>
    <cfRule type="duplicateValues" dxfId="591" priority="706"/>
    <cfRule type="duplicateValues" dxfId="590" priority="707"/>
  </conditionalFormatting>
  <conditionalFormatting sqref="B25:B30">
    <cfRule type="duplicateValues" dxfId="589" priority="704"/>
  </conditionalFormatting>
  <conditionalFormatting sqref="E25:E30">
    <cfRule type="duplicateValues" dxfId="588" priority="703"/>
  </conditionalFormatting>
  <conditionalFormatting sqref="B25:B30">
    <cfRule type="duplicateValues" dxfId="587" priority="702"/>
  </conditionalFormatting>
  <conditionalFormatting sqref="E25:E30">
    <cfRule type="duplicateValues" dxfId="586" priority="701"/>
  </conditionalFormatting>
  <conditionalFormatting sqref="B25:B30">
    <cfRule type="duplicateValues" dxfId="585" priority="700"/>
  </conditionalFormatting>
  <conditionalFormatting sqref="E25:E30">
    <cfRule type="duplicateValues" dxfId="584" priority="699"/>
  </conditionalFormatting>
  <conditionalFormatting sqref="B25:B30">
    <cfRule type="duplicateValues" dxfId="583" priority="698"/>
  </conditionalFormatting>
  <conditionalFormatting sqref="E25:E30">
    <cfRule type="duplicateValues" dxfId="582" priority="697"/>
  </conditionalFormatting>
  <conditionalFormatting sqref="E25:E30">
    <cfRule type="duplicateValues" dxfId="581" priority="694"/>
    <cfRule type="duplicateValues" dxfId="580" priority="695"/>
    <cfRule type="duplicateValues" dxfId="579" priority="696"/>
  </conditionalFormatting>
  <conditionalFormatting sqref="E25:E30">
    <cfRule type="duplicateValues" dxfId="578" priority="692"/>
    <cfRule type="duplicateValues" dxfId="577" priority="693"/>
  </conditionalFormatting>
  <conditionalFormatting sqref="E25:E30">
    <cfRule type="duplicateValues" dxfId="576" priority="691"/>
  </conditionalFormatting>
  <conditionalFormatting sqref="E25:E30">
    <cfRule type="duplicateValues" dxfId="575" priority="690"/>
  </conditionalFormatting>
  <conditionalFormatting sqref="E25:E30">
    <cfRule type="duplicateValues" dxfId="574" priority="688"/>
    <cfRule type="duplicateValues" dxfId="573" priority="689"/>
  </conditionalFormatting>
  <conditionalFormatting sqref="B25:B30">
    <cfRule type="duplicateValues" dxfId="572" priority="687"/>
  </conditionalFormatting>
  <conditionalFormatting sqref="B25:B30">
    <cfRule type="duplicateValues" dxfId="571" priority="686"/>
  </conditionalFormatting>
  <conditionalFormatting sqref="B25:B30">
    <cfRule type="duplicateValues" dxfId="570" priority="684"/>
    <cfRule type="duplicateValues" dxfId="569" priority="685"/>
  </conditionalFormatting>
  <conditionalFormatting sqref="B25:B30">
    <cfRule type="duplicateValues" dxfId="568" priority="683"/>
  </conditionalFormatting>
  <conditionalFormatting sqref="E25:E30">
    <cfRule type="duplicateValues" dxfId="567" priority="682"/>
  </conditionalFormatting>
  <conditionalFormatting sqref="E25:E30">
    <cfRule type="duplicateValues" dxfId="566" priority="681"/>
  </conditionalFormatting>
  <conditionalFormatting sqref="B25:B30">
    <cfRule type="duplicateValues" dxfId="565" priority="680"/>
  </conditionalFormatting>
  <conditionalFormatting sqref="E25:E30">
    <cfRule type="duplicateValues" dxfId="564" priority="679"/>
  </conditionalFormatting>
  <conditionalFormatting sqref="E25:E30">
    <cfRule type="duplicateValues" dxfId="563" priority="678"/>
  </conditionalFormatting>
  <conditionalFormatting sqref="B25:B30">
    <cfRule type="duplicateValues" dxfId="562" priority="677"/>
  </conditionalFormatting>
  <conditionalFormatting sqref="E31:E33">
    <cfRule type="duplicateValues" dxfId="561" priority="656"/>
    <cfRule type="duplicateValues" dxfId="560" priority="657"/>
  </conditionalFormatting>
  <conditionalFormatting sqref="E31:E33">
    <cfRule type="duplicateValues" dxfId="559" priority="655"/>
  </conditionalFormatting>
  <conditionalFormatting sqref="E31:E33">
    <cfRule type="duplicateValues" dxfId="558" priority="654"/>
  </conditionalFormatting>
  <conditionalFormatting sqref="E31:E33">
    <cfRule type="duplicateValues" dxfId="557" priority="652"/>
    <cfRule type="duplicateValues" dxfId="556" priority="653"/>
  </conditionalFormatting>
  <conditionalFormatting sqref="E31:E33">
    <cfRule type="duplicateValues" dxfId="555" priority="650"/>
    <cfRule type="duplicateValues" dxfId="554" priority="651"/>
  </conditionalFormatting>
  <conditionalFormatting sqref="E31:E33">
    <cfRule type="duplicateValues" dxfId="553" priority="649"/>
  </conditionalFormatting>
  <conditionalFormatting sqref="E31:E33">
    <cfRule type="duplicateValues" dxfId="552" priority="646"/>
    <cfRule type="duplicateValues" dxfId="551" priority="647"/>
    <cfRule type="duplicateValues" dxfId="550" priority="648"/>
  </conditionalFormatting>
  <conditionalFormatting sqref="E31:E33">
    <cfRule type="duplicateValues" dxfId="549" priority="645"/>
  </conditionalFormatting>
  <conditionalFormatting sqref="E31:E33">
    <cfRule type="duplicateValues" dxfId="548" priority="644"/>
  </conditionalFormatting>
  <conditionalFormatting sqref="E31:E33">
    <cfRule type="duplicateValues" dxfId="547" priority="643"/>
  </conditionalFormatting>
  <conditionalFormatting sqref="E31:E33">
    <cfRule type="duplicateValues" dxfId="546" priority="642"/>
  </conditionalFormatting>
  <conditionalFormatting sqref="E31:E33">
    <cfRule type="duplicateValues" dxfId="545" priority="639"/>
    <cfRule type="duplicateValues" dxfId="544" priority="640"/>
    <cfRule type="duplicateValues" dxfId="543" priority="641"/>
  </conditionalFormatting>
  <conditionalFormatting sqref="E31:E33">
    <cfRule type="duplicateValues" dxfId="542" priority="637"/>
    <cfRule type="duplicateValues" dxfId="541" priority="638"/>
  </conditionalFormatting>
  <conditionalFormatting sqref="E31:E33">
    <cfRule type="duplicateValues" dxfId="540" priority="636"/>
  </conditionalFormatting>
  <conditionalFormatting sqref="E31:E33">
    <cfRule type="duplicateValues" dxfId="539" priority="635"/>
  </conditionalFormatting>
  <conditionalFormatting sqref="E31:E33">
    <cfRule type="duplicateValues" dxfId="538" priority="633"/>
    <cfRule type="duplicateValues" dxfId="537" priority="634"/>
  </conditionalFormatting>
  <conditionalFormatting sqref="E31:E33">
    <cfRule type="duplicateValues" dxfId="536" priority="632"/>
  </conditionalFormatting>
  <conditionalFormatting sqref="E31:E33">
    <cfRule type="duplicateValues" dxfId="535" priority="631"/>
  </conditionalFormatting>
  <conditionalFormatting sqref="E31:E33">
    <cfRule type="duplicateValues" dxfId="534" priority="630"/>
  </conditionalFormatting>
  <conditionalFormatting sqref="E31:E33">
    <cfRule type="duplicateValues" dxfId="533" priority="629"/>
  </conditionalFormatting>
  <conditionalFormatting sqref="E37:E42">
    <cfRule type="duplicateValues" dxfId="532" priority="598"/>
    <cfRule type="duplicateValues" dxfId="531" priority="599"/>
  </conditionalFormatting>
  <conditionalFormatting sqref="E37:E42">
    <cfRule type="duplicateValues" dxfId="530" priority="597"/>
  </conditionalFormatting>
  <conditionalFormatting sqref="E37:E42">
    <cfRule type="duplicateValues" dxfId="529" priority="596"/>
  </conditionalFormatting>
  <conditionalFormatting sqref="E37:E42">
    <cfRule type="duplicateValues" dxfId="528" priority="594"/>
    <cfRule type="duplicateValues" dxfId="527" priority="595"/>
  </conditionalFormatting>
  <conditionalFormatting sqref="E37:E42">
    <cfRule type="duplicateValues" dxfId="526" priority="592"/>
    <cfRule type="duplicateValues" dxfId="525" priority="593"/>
  </conditionalFormatting>
  <conditionalFormatting sqref="E37:E42">
    <cfRule type="duplicateValues" dxfId="524" priority="591"/>
  </conditionalFormatting>
  <conditionalFormatting sqref="E37:E42">
    <cfRule type="duplicateValues" dxfId="523" priority="588"/>
    <cfRule type="duplicateValues" dxfId="522" priority="589"/>
    <cfRule type="duplicateValues" dxfId="521" priority="590"/>
  </conditionalFormatting>
  <conditionalFormatting sqref="E37:E42">
    <cfRule type="duplicateValues" dxfId="520" priority="587"/>
  </conditionalFormatting>
  <conditionalFormatting sqref="E37:E42">
    <cfRule type="duplicateValues" dxfId="519" priority="586"/>
  </conditionalFormatting>
  <conditionalFormatting sqref="E37:E42">
    <cfRule type="duplicateValues" dxfId="518" priority="585"/>
  </conditionalFormatting>
  <conditionalFormatting sqref="E37:E42">
    <cfRule type="duplicateValues" dxfId="517" priority="584"/>
  </conditionalFormatting>
  <conditionalFormatting sqref="E37:E42">
    <cfRule type="duplicateValues" dxfId="516" priority="581"/>
    <cfRule type="duplicateValues" dxfId="515" priority="582"/>
    <cfRule type="duplicateValues" dxfId="514" priority="583"/>
  </conditionalFormatting>
  <conditionalFormatting sqref="E37:E42">
    <cfRule type="duplicateValues" dxfId="513" priority="579"/>
    <cfRule type="duplicateValues" dxfId="512" priority="580"/>
  </conditionalFormatting>
  <conditionalFormatting sqref="E37:E42">
    <cfRule type="duplicateValues" dxfId="511" priority="578"/>
  </conditionalFormatting>
  <conditionalFormatting sqref="E37:E42">
    <cfRule type="duplicateValues" dxfId="510" priority="577"/>
  </conditionalFormatting>
  <conditionalFormatting sqref="E37:E42">
    <cfRule type="duplicateValues" dxfId="509" priority="575"/>
    <cfRule type="duplicateValues" dxfId="508" priority="576"/>
  </conditionalFormatting>
  <conditionalFormatting sqref="E37:E42">
    <cfRule type="duplicateValues" dxfId="507" priority="574"/>
  </conditionalFormatting>
  <conditionalFormatting sqref="E37:E42">
    <cfRule type="duplicateValues" dxfId="506" priority="573"/>
  </conditionalFormatting>
  <conditionalFormatting sqref="E37:E42">
    <cfRule type="duplicateValues" dxfId="505" priority="572"/>
  </conditionalFormatting>
  <conditionalFormatting sqref="E37:E42">
    <cfRule type="duplicateValues" dxfId="504" priority="571"/>
  </conditionalFormatting>
  <conditionalFormatting sqref="E45">
    <cfRule type="duplicateValues" dxfId="503" priority="122916"/>
    <cfRule type="duplicateValues" dxfId="502" priority="122917"/>
  </conditionalFormatting>
  <conditionalFormatting sqref="E45">
    <cfRule type="duplicateValues" dxfId="501" priority="122918"/>
  </conditionalFormatting>
  <conditionalFormatting sqref="E45">
    <cfRule type="duplicateValues" dxfId="500" priority="122925"/>
    <cfRule type="duplicateValues" dxfId="499" priority="122926"/>
    <cfRule type="duplicateValues" dxfId="498" priority="122927"/>
  </conditionalFormatting>
  <conditionalFormatting sqref="E34">
    <cfRule type="duplicateValues" dxfId="497" priority="540"/>
    <cfRule type="duplicateValues" dxfId="496" priority="541"/>
  </conditionalFormatting>
  <conditionalFormatting sqref="E34">
    <cfRule type="duplicateValues" dxfId="495" priority="539"/>
  </conditionalFormatting>
  <conditionalFormatting sqref="E34">
    <cfRule type="duplicateValues" dxfId="494" priority="538"/>
  </conditionalFormatting>
  <conditionalFormatting sqref="E34">
    <cfRule type="duplicateValues" dxfId="493" priority="536"/>
    <cfRule type="duplicateValues" dxfId="492" priority="537"/>
  </conditionalFormatting>
  <conditionalFormatting sqref="E34">
    <cfRule type="duplicateValues" dxfId="491" priority="534"/>
    <cfRule type="duplicateValues" dxfId="490" priority="535"/>
  </conditionalFormatting>
  <conditionalFormatting sqref="E34">
    <cfRule type="duplicateValues" dxfId="489" priority="533"/>
  </conditionalFormatting>
  <conditionalFormatting sqref="E34">
    <cfRule type="duplicateValues" dxfId="488" priority="530"/>
    <cfRule type="duplicateValues" dxfId="487" priority="531"/>
    <cfRule type="duplicateValues" dxfId="486" priority="532"/>
  </conditionalFormatting>
  <conditionalFormatting sqref="E34">
    <cfRule type="duplicateValues" dxfId="485" priority="529"/>
  </conditionalFormatting>
  <conditionalFormatting sqref="E34">
    <cfRule type="duplicateValues" dxfId="484" priority="528"/>
  </conditionalFormatting>
  <conditionalFormatting sqref="E34">
    <cfRule type="duplicateValues" dxfId="483" priority="527"/>
  </conditionalFormatting>
  <conditionalFormatting sqref="E34">
    <cfRule type="duplicateValues" dxfId="482" priority="526"/>
  </conditionalFormatting>
  <conditionalFormatting sqref="E34">
    <cfRule type="duplicateValues" dxfId="481" priority="523"/>
    <cfRule type="duplicateValues" dxfId="480" priority="524"/>
    <cfRule type="duplicateValues" dxfId="479" priority="525"/>
  </conditionalFormatting>
  <conditionalFormatting sqref="E34">
    <cfRule type="duplicateValues" dxfId="478" priority="521"/>
    <cfRule type="duplicateValues" dxfId="477" priority="522"/>
  </conditionalFormatting>
  <conditionalFormatting sqref="E34">
    <cfRule type="duplicateValues" dxfId="476" priority="520"/>
  </conditionalFormatting>
  <conditionalFormatting sqref="E34">
    <cfRule type="duplicateValues" dxfId="475" priority="519"/>
  </conditionalFormatting>
  <conditionalFormatting sqref="E34">
    <cfRule type="duplicateValues" dxfId="474" priority="517"/>
    <cfRule type="duplicateValues" dxfId="473" priority="518"/>
  </conditionalFormatting>
  <conditionalFormatting sqref="E34">
    <cfRule type="duplicateValues" dxfId="472" priority="516"/>
  </conditionalFormatting>
  <conditionalFormatting sqref="E34">
    <cfRule type="duplicateValues" dxfId="471" priority="515"/>
  </conditionalFormatting>
  <conditionalFormatting sqref="E34">
    <cfRule type="duplicateValues" dxfId="470" priority="514"/>
  </conditionalFormatting>
  <conditionalFormatting sqref="E34">
    <cfRule type="duplicateValues" dxfId="469" priority="513"/>
  </conditionalFormatting>
  <conditionalFormatting sqref="E36">
    <cfRule type="duplicateValues" dxfId="468" priority="511"/>
    <cfRule type="duplicateValues" dxfId="467" priority="512"/>
  </conditionalFormatting>
  <conditionalFormatting sqref="E36">
    <cfRule type="duplicateValues" dxfId="466" priority="510"/>
  </conditionalFormatting>
  <conditionalFormatting sqref="E36">
    <cfRule type="duplicateValues" dxfId="465" priority="509"/>
  </conditionalFormatting>
  <conditionalFormatting sqref="E36">
    <cfRule type="duplicateValues" dxfId="464" priority="507"/>
    <cfRule type="duplicateValues" dxfId="463" priority="508"/>
  </conditionalFormatting>
  <conditionalFormatting sqref="E36">
    <cfRule type="duplicateValues" dxfId="462" priority="505"/>
    <cfRule type="duplicateValues" dxfId="461" priority="506"/>
  </conditionalFormatting>
  <conditionalFormatting sqref="E36">
    <cfRule type="duplicateValues" dxfId="460" priority="504"/>
  </conditionalFormatting>
  <conditionalFormatting sqref="E36">
    <cfRule type="duplicateValues" dxfId="459" priority="501"/>
    <cfRule type="duplicateValues" dxfId="458" priority="502"/>
    <cfRule type="duplicateValues" dxfId="457" priority="503"/>
  </conditionalFormatting>
  <conditionalFormatting sqref="E36">
    <cfRule type="duplicateValues" dxfId="456" priority="500"/>
  </conditionalFormatting>
  <conditionalFormatting sqref="E36">
    <cfRule type="duplicateValues" dxfId="455" priority="499"/>
  </conditionalFormatting>
  <conditionalFormatting sqref="E36">
    <cfRule type="duplicateValues" dxfId="454" priority="498"/>
  </conditionalFormatting>
  <conditionalFormatting sqref="E36">
    <cfRule type="duplicateValues" dxfId="453" priority="497"/>
  </conditionalFormatting>
  <conditionalFormatting sqref="E36">
    <cfRule type="duplicateValues" dxfId="452" priority="494"/>
    <cfRule type="duplicateValues" dxfId="451" priority="495"/>
    <cfRule type="duplicateValues" dxfId="450" priority="496"/>
  </conditionalFormatting>
  <conditionalFormatting sqref="E36">
    <cfRule type="duplicateValues" dxfId="449" priority="492"/>
    <cfRule type="duplicateValues" dxfId="448" priority="493"/>
  </conditionalFormatting>
  <conditionalFormatting sqref="E36">
    <cfRule type="duplicateValues" dxfId="447" priority="491"/>
  </conditionalFormatting>
  <conditionalFormatting sqref="E36">
    <cfRule type="duplicateValues" dxfId="446" priority="490"/>
  </conditionalFormatting>
  <conditionalFormatting sqref="E36">
    <cfRule type="duplicateValues" dxfId="445" priority="488"/>
    <cfRule type="duplicateValues" dxfId="444" priority="489"/>
  </conditionalFormatting>
  <conditionalFormatting sqref="E36">
    <cfRule type="duplicateValues" dxfId="443" priority="487"/>
  </conditionalFormatting>
  <conditionalFormatting sqref="E36">
    <cfRule type="duplicateValues" dxfId="442" priority="486"/>
  </conditionalFormatting>
  <conditionalFormatting sqref="E36">
    <cfRule type="duplicateValues" dxfId="441" priority="485"/>
  </conditionalFormatting>
  <conditionalFormatting sqref="E36">
    <cfRule type="duplicateValues" dxfId="440" priority="484"/>
  </conditionalFormatting>
  <conditionalFormatting sqref="E43:E44">
    <cfRule type="duplicateValues" dxfId="439" priority="482"/>
    <cfRule type="duplicateValues" dxfId="438" priority="483"/>
  </conditionalFormatting>
  <conditionalFormatting sqref="E43:E44">
    <cfRule type="duplicateValues" dxfId="437" priority="481"/>
  </conditionalFormatting>
  <conditionalFormatting sqref="E43:E44">
    <cfRule type="duplicateValues" dxfId="436" priority="480"/>
  </conditionalFormatting>
  <conditionalFormatting sqref="E43:E44">
    <cfRule type="duplicateValues" dxfId="435" priority="478"/>
    <cfRule type="duplicateValues" dxfId="434" priority="479"/>
  </conditionalFormatting>
  <conditionalFormatting sqref="E43:E44">
    <cfRule type="duplicateValues" dxfId="433" priority="476"/>
    <cfRule type="duplicateValues" dxfId="432" priority="477"/>
  </conditionalFormatting>
  <conditionalFormatting sqref="E43:E44">
    <cfRule type="duplicateValues" dxfId="431" priority="475"/>
  </conditionalFormatting>
  <conditionalFormatting sqref="E43:E44">
    <cfRule type="duplicateValues" dxfId="430" priority="472"/>
    <cfRule type="duplicateValues" dxfId="429" priority="473"/>
    <cfRule type="duplicateValues" dxfId="428" priority="474"/>
  </conditionalFormatting>
  <conditionalFormatting sqref="E43:E44">
    <cfRule type="duplicateValues" dxfId="427" priority="471"/>
  </conditionalFormatting>
  <conditionalFormatting sqref="E43:E44">
    <cfRule type="duplicateValues" dxfId="426" priority="470"/>
  </conditionalFormatting>
  <conditionalFormatting sqref="E43:E44">
    <cfRule type="duplicateValues" dxfId="425" priority="469"/>
  </conditionalFormatting>
  <conditionalFormatting sqref="E43:E44">
    <cfRule type="duplicateValues" dxfId="424" priority="468"/>
  </conditionalFormatting>
  <conditionalFormatting sqref="E43:E44">
    <cfRule type="duplicateValues" dxfId="423" priority="465"/>
    <cfRule type="duplicateValues" dxfId="422" priority="466"/>
    <cfRule type="duplicateValues" dxfId="421" priority="467"/>
  </conditionalFormatting>
  <conditionalFormatting sqref="E43:E44">
    <cfRule type="duplicateValues" dxfId="420" priority="463"/>
    <cfRule type="duplicateValues" dxfId="419" priority="464"/>
  </conditionalFormatting>
  <conditionalFormatting sqref="E43:E44">
    <cfRule type="duplicateValues" dxfId="418" priority="462"/>
  </conditionalFormatting>
  <conditionalFormatting sqref="E43:E44">
    <cfRule type="duplicateValues" dxfId="417" priority="461"/>
  </conditionalFormatting>
  <conditionalFormatting sqref="E43:E44">
    <cfRule type="duplicateValues" dxfId="416" priority="459"/>
    <cfRule type="duplicateValues" dxfId="415" priority="460"/>
  </conditionalFormatting>
  <conditionalFormatting sqref="E43:E44">
    <cfRule type="duplicateValues" dxfId="414" priority="458"/>
  </conditionalFormatting>
  <conditionalFormatting sqref="E43:E44">
    <cfRule type="duplicateValues" dxfId="413" priority="457"/>
  </conditionalFormatting>
  <conditionalFormatting sqref="E43:E44">
    <cfRule type="duplicateValues" dxfId="412" priority="456"/>
  </conditionalFormatting>
  <conditionalFormatting sqref="E43:E44">
    <cfRule type="duplicateValues" dxfId="411" priority="455"/>
  </conditionalFormatting>
  <conditionalFormatting sqref="E48">
    <cfRule type="duplicateValues" dxfId="410" priority="429"/>
    <cfRule type="duplicateValues" dxfId="409" priority="430"/>
  </conditionalFormatting>
  <conditionalFormatting sqref="E48">
    <cfRule type="duplicateValues" dxfId="408" priority="428"/>
  </conditionalFormatting>
  <conditionalFormatting sqref="E48">
    <cfRule type="duplicateValues" dxfId="407" priority="425"/>
    <cfRule type="duplicateValues" dxfId="406" priority="426"/>
    <cfRule type="duplicateValues" dxfId="405" priority="427"/>
  </conditionalFormatting>
  <conditionalFormatting sqref="B48">
    <cfRule type="duplicateValues" dxfId="404" priority="423"/>
    <cfRule type="duplicateValues" dxfId="403" priority="424"/>
  </conditionalFormatting>
  <conditionalFormatting sqref="B48">
    <cfRule type="duplicateValues" dxfId="402" priority="422"/>
  </conditionalFormatting>
  <conditionalFormatting sqref="B48">
    <cfRule type="duplicateValues" dxfId="401" priority="421"/>
  </conditionalFormatting>
  <conditionalFormatting sqref="B48">
    <cfRule type="duplicateValues" dxfId="400" priority="419"/>
    <cfRule type="duplicateValues" dxfId="399" priority="420"/>
  </conditionalFormatting>
  <conditionalFormatting sqref="B48">
    <cfRule type="duplicateValues" dxfId="398" priority="418"/>
  </conditionalFormatting>
  <conditionalFormatting sqref="B48">
    <cfRule type="duplicateValues" dxfId="397" priority="417"/>
  </conditionalFormatting>
  <conditionalFormatting sqref="B48">
    <cfRule type="duplicateValues" dxfId="396" priority="416"/>
  </conditionalFormatting>
  <conditionalFormatting sqref="B48">
    <cfRule type="duplicateValues" dxfId="395" priority="415"/>
  </conditionalFormatting>
  <conditionalFormatting sqref="B48">
    <cfRule type="duplicateValues" dxfId="394" priority="414"/>
  </conditionalFormatting>
  <conditionalFormatting sqref="B48">
    <cfRule type="duplicateValues" dxfId="393" priority="413"/>
  </conditionalFormatting>
  <conditionalFormatting sqref="B48">
    <cfRule type="duplicateValues" dxfId="392" priority="412"/>
  </conditionalFormatting>
  <conditionalFormatting sqref="B48">
    <cfRule type="duplicateValues" dxfId="391" priority="410"/>
    <cfRule type="duplicateValues" dxfId="390" priority="411"/>
  </conditionalFormatting>
  <conditionalFormatting sqref="B48">
    <cfRule type="duplicateValues" dxfId="389" priority="409"/>
  </conditionalFormatting>
  <conditionalFormatting sqref="B48">
    <cfRule type="duplicateValues" dxfId="388" priority="408"/>
  </conditionalFormatting>
  <conditionalFormatting sqref="B48">
    <cfRule type="duplicateValues" dxfId="387" priority="407"/>
  </conditionalFormatting>
  <conditionalFormatting sqref="E180:E1048576 E71:E79 E31:E69 E1:E4">
    <cfRule type="duplicateValues" dxfId="386" priority="122928"/>
    <cfRule type="duplicateValues" dxfId="385" priority="122929"/>
  </conditionalFormatting>
  <conditionalFormatting sqref="E180:E1048576 E71:E79 E31:E69 E1:E4">
    <cfRule type="duplicateValues" dxfId="384" priority="122938"/>
  </conditionalFormatting>
  <conditionalFormatting sqref="E180:E1048576 E71:E79 E31:E69">
    <cfRule type="duplicateValues" dxfId="383" priority="122943"/>
  </conditionalFormatting>
  <conditionalFormatting sqref="E180:E1048576 E71:E79 E31:E69">
    <cfRule type="duplicateValues" dxfId="382" priority="122947"/>
    <cfRule type="duplicateValues" dxfId="381" priority="122948"/>
  </conditionalFormatting>
  <conditionalFormatting sqref="B180:B1048576 B1:B4">
    <cfRule type="duplicateValues" dxfId="380" priority="122955"/>
    <cfRule type="duplicateValues" dxfId="379" priority="122956"/>
  </conditionalFormatting>
  <conditionalFormatting sqref="B180:B1048576">
    <cfRule type="duplicateValues" dxfId="378" priority="122963"/>
  </conditionalFormatting>
  <conditionalFormatting sqref="B180:B1048576 B1:B4">
    <cfRule type="duplicateValues" dxfId="377" priority="122966"/>
  </conditionalFormatting>
  <conditionalFormatting sqref="B180:B1048576">
    <cfRule type="duplicateValues" dxfId="376" priority="122970"/>
    <cfRule type="duplicateValues" dxfId="375" priority="122971"/>
  </conditionalFormatting>
  <conditionalFormatting sqref="E180:E1048576 E71:E79 E31:E69 E1:E4">
    <cfRule type="duplicateValues" dxfId="374" priority="122976"/>
    <cfRule type="duplicateValues" dxfId="373" priority="122977"/>
    <cfRule type="duplicateValues" dxfId="372" priority="122978"/>
  </conditionalFormatting>
  <conditionalFormatting sqref="E180:E1048576 E71:E79 E31:E69 E1:E12">
    <cfRule type="duplicateValues" dxfId="371" priority="123054"/>
  </conditionalFormatting>
  <conditionalFormatting sqref="B180:B1048576 B1:B24">
    <cfRule type="duplicateValues" dxfId="370" priority="123058"/>
  </conditionalFormatting>
  <conditionalFormatting sqref="E180:E1048576 E71:E79 E1:E69">
    <cfRule type="duplicateValues" dxfId="369" priority="123061"/>
  </conditionalFormatting>
  <conditionalFormatting sqref="B49:B55">
    <cfRule type="duplicateValues" dxfId="368" priority="247"/>
    <cfRule type="duplicateValues" dxfId="367" priority="248"/>
  </conditionalFormatting>
  <conditionalFormatting sqref="B49:B55">
    <cfRule type="duplicateValues" dxfId="366" priority="246"/>
  </conditionalFormatting>
  <conditionalFormatting sqref="B49:B55">
    <cfRule type="duplicateValues" dxfId="365" priority="245"/>
  </conditionalFormatting>
  <conditionalFormatting sqref="B49:B55">
    <cfRule type="duplicateValues" dxfId="364" priority="243"/>
    <cfRule type="duplicateValues" dxfId="363" priority="244"/>
  </conditionalFormatting>
  <conditionalFormatting sqref="B49:B55">
    <cfRule type="duplicateValues" dxfId="362" priority="242"/>
  </conditionalFormatting>
  <conditionalFormatting sqref="B49:B55">
    <cfRule type="duplicateValues" dxfId="361" priority="241"/>
  </conditionalFormatting>
  <conditionalFormatting sqref="B49:B55">
    <cfRule type="duplicateValues" dxfId="360" priority="240"/>
  </conditionalFormatting>
  <conditionalFormatting sqref="B49:B55">
    <cfRule type="duplicateValues" dxfId="359" priority="239"/>
  </conditionalFormatting>
  <conditionalFormatting sqref="B49:B55">
    <cfRule type="duplicateValues" dxfId="358" priority="238"/>
  </conditionalFormatting>
  <conditionalFormatting sqref="B49:B55">
    <cfRule type="duplicateValues" dxfId="357" priority="237"/>
  </conditionalFormatting>
  <conditionalFormatting sqref="B49:B55">
    <cfRule type="duplicateValues" dxfId="356" priority="236"/>
  </conditionalFormatting>
  <conditionalFormatting sqref="B49:B55">
    <cfRule type="duplicateValues" dxfId="355" priority="234"/>
    <cfRule type="duplicateValues" dxfId="354" priority="235"/>
  </conditionalFormatting>
  <conditionalFormatting sqref="B49:B55">
    <cfRule type="duplicateValues" dxfId="353" priority="233"/>
  </conditionalFormatting>
  <conditionalFormatting sqref="B49:B55">
    <cfRule type="duplicateValues" dxfId="352" priority="232"/>
  </conditionalFormatting>
  <conditionalFormatting sqref="B49:B55">
    <cfRule type="duplicateValues" dxfId="351" priority="231"/>
  </conditionalFormatting>
  <conditionalFormatting sqref="E49:E55">
    <cfRule type="duplicateValues" dxfId="350" priority="229"/>
    <cfRule type="duplicateValues" dxfId="349" priority="230"/>
  </conditionalFormatting>
  <conditionalFormatting sqref="E49:E55">
    <cfRule type="duplicateValues" dxfId="348" priority="228"/>
  </conditionalFormatting>
  <conditionalFormatting sqref="E49:E55">
    <cfRule type="duplicateValues" dxfId="347" priority="225"/>
    <cfRule type="duplicateValues" dxfId="346" priority="226"/>
    <cfRule type="duplicateValues" dxfId="345" priority="227"/>
  </conditionalFormatting>
  <conditionalFormatting sqref="E46:E47">
    <cfRule type="duplicateValues" dxfId="344" priority="123062"/>
    <cfRule type="duplicateValues" dxfId="343" priority="123063"/>
  </conditionalFormatting>
  <conditionalFormatting sqref="E46:E47">
    <cfRule type="duplicateValues" dxfId="342" priority="123066"/>
  </conditionalFormatting>
  <conditionalFormatting sqref="E46:E47">
    <cfRule type="duplicateValues" dxfId="341" priority="123068"/>
    <cfRule type="duplicateValues" dxfId="340" priority="123069"/>
    <cfRule type="duplicateValues" dxfId="339" priority="123070"/>
  </conditionalFormatting>
  <conditionalFormatting sqref="B46:B47">
    <cfRule type="duplicateValues" dxfId="338" priority="123074"/>
    <cfRule type="duplicateValues" dxfId="337" priority="123075"/>
  </conditionalFormatting>
  <conditionalFormatting sqref="B46:B47">
    <cfRule type="duplicateValues" dxfId="336" priority="123078"/>
  </conditionalFormatting>
  <conditionalFormatting sqref="E56:E57">
    <cfRule type="duplicateValues" dxfId="335" priority="223"/>
    <cfRule type="duplicateValues" dxfId="334" priority="224"/>
  </conditionalFormatting>
  <conditionalFormatting sqref="E56:E57">
    <cfRule type="duplicateValues" dxfId="333" priority="222"/>
  </conditionalFormatting>
  <conditionalFormatting sqref="E56:E57">
    <cfRule type="duplicateValues" dxfId="332" priority="219"/>
    <cfRule type="duplicateValues" dxfId="331" priority="220"/>
    <cfRule type="duplicateValues" dxfId="330" priority="221"/>
  </conditionalFormatting>
  <conditionalFormatting sqref="E58:E61">
    <cfRule type="duplicateValues" dxfId="329" priority="217"/>
    <cfRule type="duplicateValues" dxfId="328" priority="218"/>
  </conditionalFormatting>
  <conditionalFormatting sqref="E58:E61">
    <cfRule type="duplicateValues" dxfId="327" priority="216"/>
  </conditionalFormatting>
  <conditionalFormatting sqref="E58:E61">
    <cfRule type="duplicateValues" dxfId="326" priority="213"/>
    <cfRule type="duplicateValues" dxfId="325" priority="214"/>
    <cfRule type="duplicateValues" dxfId="324" priority="215"/>
  </conditionalFormatting>
  <conditionalFormatting sqref="B56:B61">
    <cfRule type="duplicateValues" dxfId="323" priority="211"/>
    <cfRule type="duplicateValues" dxfId="322" priority="212"/>
  </conditionalFormatting>
  <conditionalFormatting sqref="B56:B61">
    <cfRule type="duplicateValues" dxfId="321" priority="210"/>
  </conditionalFormatting>
  <conditionalFormatting sqref="B56:B61">
    <cfRule type="duplicateValues" dxfId="320" priority="209"/>
  </conditionalFormatting>
  <conditionalFormatting sqref="B56:B61">
    <cfRule type="duplicateValues" dxfId="319" priority="207"/>
    <cfRule type="duplicateValues" dxfId="318" priority="208"/>
  </conditionalFormatting>
  <conditionalFormatting sqref="B56:B61">
    <cfRule type="duplicateValues" dxfId="317" priority="206"/>
  </conditionalFormatting>
  <conditionalFormatting sqref="B56:B61">
    <cfRule type="duplicateValues" dxfId="316" priority="205"/>
  </conditionalFormatting>
  <conditionalFormatting sqref="B56:B61">
    <cfRule type="duplicateValues" dxfId="315" priority="204"/>
  </conditionalFormatting>
  <conditionalFormatting sqref="B56:B61">
    <cfRule type="duplicateValues" dxfId="314" priority="203"/>
  </conditionalFormatting>
  <conditionalFormatting sqref="B56:B61">
    <cfRule type="duplicateValues" dxfId="313" priority="202"/>
  </conditionalFormatting>
  <conditionalFormatting sqref="B56:B61">
    <cfRule type="duplicateValues" dxfId="312" priority="201"/>
  </conditionalFormatting>
  <conditionalFormatting sqref="B56:B61">
    <cfRule type="duplicateValues" dxfId="311" priority="200"/>
  </conditionalFormatting>
  <conditionalFormatting sqref="B56:B61">
    <cfRule type="duplicateValues" dxfId="310" priority="198"/>
    <cfRule type="duplicateValues" dxfId="309" priority="199"/>
  </conditionalFormatting>
  <conditionalFormatting sqref="B56:B61">
    <cfRule type="duplicateValues" dxfId="308" priority="197"/>
  </conditionalFormatting>
  <conditionalFormatting sqref="B56:B61">
    <cfRule type="duplicateValues" dxfId="307" priority="196"/>
  </conditionalFormatting>
  <conditionalFormatting sqref="B56:B61">
    <cfRule type="duplicateValues" dxfId="306" priority="195"/>
  </conditionalFormatting>
  <conditionalFormatting sqref="B62:B68">
    <cfRule type="duplicateValues" dxfId="305" priority="193"/>
    <cfRule type="duplicateValues" dxfId="304" priority="194"/>
  </conditionalFormatting>
  <conditionalFormatting sqref="B62:B68">
    <cfRule type="duplicateValues" dxfId="303" priority="192"/>
  </conditionalFormatting>
  <conditionalFormatting sqref="B62:B68">
    <cfRule type="duplicateValues" dxfId="302" priority="191"/>
  </conditionalFormatting>
  <conditionalFormatting sqref="B62:B68">
    <cfRule type="duplicateValues" dxfId="301" priority="189"/>
    <cfRule type="duplicateValues" dxfId="300" priority="190"/>
  </conditionalFormatting>
  <conditionalFormatting sqref="B62:B68">
    <cfRule type="duplicateValues" dxfId="299" priority="188"/>
  </conditionalFormatting>
  <conditionalFormatting sqref="B62:B68">
    <cfRule type="duplicateValues" dxfId="298" priority="187"/>
  </conditionalFormatting>
  <conditionalFormatting sqref="B62:B68">
    <cfRule type="duplicateValues" dxfId="297" priority="186"/>
  </conditionalFormatting>
  <conditionalFormatting sqref="B62:B68">
    <cfRule type="duplicateValues" dxfId="296" priority="185"/>
  </conditionalFormatting>
  <conditionalFormatting sqref="B62:B68">
    <cfRule type="duplicateValues" dxfId="295" priority="184"/>
  </conditionalFormatting>
  <conditionalFormatting sqref="B62:B68">
    <cfRule type="duplicateValues" dxfId="294" priority="183"/>
  </conditionalFormatting>
  <conditionalFormatting sqref="B62:B68">
    <cfRule type="duplicateValues" dxfId="293" priority="182"/>
  </conditionalFormatting>
  <conditionalFormatting sqref="B62:B68">
    <cfRule type="duplicateValues" dxfId="292" priority="180"/>
    <cfRule type="duplicateValues" dxfId="291" priority="181"/>
  </conditionalFormatting>
  <conditionalFormatting sqref="B62:B68">
    <cfRule type="duplicateValues" dxfId="290" priority="179"/>
  </conditionalFormatting>
  <conditionalFormatting sqref="B62:B68">
    <cfRule type="duplicateValues" dxfId="289" priority="178"/>
  </conditionalFormatting>
  <conditionalFormatting sqref="B62:B68">
    <cfRule type="duplicateValues" dxfId="288" priority="177"/>
  </conditionalFormatting>
  <conditionalFormatting sqref="E62:E68">
    <cfRule type="duplicateValues" dxfId="287" priority="175"/>
    <cfRule type="duplicateValues" dxfId="286" priority="176"/>
  </conditionalFormatting>
  <conditionalFormatting sqref="E62:E68">
    <cfRule type="duplicateValues" dxfId="285" priority="174"/>
  </conditionalFormatting>
  <conditionalFormatting sqref="E62:E68">
    <cfRule type="duplicateValues" dxfId="284" priority="171"/>
    <cfRule type="duplicateValues" dxfId="283" priority="172"/>
    <cfRule type="duplicateValues" dxfId="282" priority="173"/>
  </conditionalFormatting>
  <conditionalFormatting sqref="E70">
    <cfRule type="duplicateValues" dxfId="281" priority="145"/>
    <cfRule type="duplicateValues" dxfId="280" priority="146"/>
  </conditionalFormatting>
  <conditionalFormatting sqref="E70">
    <cfRule type="duplicateValues" dxfId="279" priority="144"/>
  </conditionalFormatting>
  <conditionalFormatting sqref="E70">
    <cfRule type="duplicateValues" dxfId="278" priority="143"/>
  </conditionalFormatting>
  <conditionalFormatting sqref="E70">
    <cfRule type="duplicateValues" dxfId="277" priority="141"/>
    <cfRule type="duplicateValues" dxfId="276" priority="142"/>
  </conditionalFormatting>
  <conditionalFormatting sqref="E70">
    <cfRule type="duplicateValues" dxfId="275" priority="138"/>
    <cfRule type="duplicateValues" dxfId="274" priority="139"/>
    <cfRule type="duplicateValues" dxfId="273" priority="140"/>
  </conditionalFormatting>
  <conditionalFormatting sqref="E70">
    <cfRule type="duplicateValues" dxfId="272" priority="137"/>
  </conditionalFormatting>
  <conditionalFormatting sqref="E70">
    <cfRule type="duplicateValues" dxfId="271" priority="136"/>
  </conditionalFormatting>
  <conditionalFormatting sqref="B70">
    <cfRule type="duplicateValues" dxfId="270" priority="134"/>
    <cfRule type="duplicateValues" dxfId="269" priority="135"/>
  </conditionalFormatting>
  <conditionalFormatting sqref="B70">
    <cfRule type="duplicateValues" dxfId="268" priority="133"/>
  </conditionalFormatting>
  <conditionalFormatting sqref="B70">
    <cfRule type="duplicateValues" dxfId="267" priority="132"/>
  </conditionalFormatting>
  <conditionalFormatting sqref="B70">
    <cfRule type="duplicateValues" dxfId="266" priority="130"/>
    <cfRule type="duplicateValues" dxfId="265" priority="131"/>
  </conditionalFormatting>
  <conditionalFormatting sqref="B70">
    <cfRule type="duplicateValues" dxfId="264" priority="129"/>
  </conditionalFormatting>
  <conditionalFormatting sqref="B70">
    <cfRule type="duplicateValues" dxfId="263" priority="128"/>
  </conditionalFormatting>
  <conditionalFormatting sqref="B70">
    <cfRule type="duplicateValues" dxfId="262" priority="127"/>
  </conditionalFormatting>
  <conditionalFormatting sqref="B70">
    <cfRule type="duplicateValues" dxfId="261" priority="126"/>
  </conditionalFormatting>
  <conditionalFormatting sqref="B70">
    <cfRule type="duplicateValues" dxfId="260" priority="125"/>
  </conditionalFormatting>
  <conditionalFormatting sqref="B70">
    <cfRule type="duplicateValues" dxfId="259" priority="124"/>
  </conditionalFormatting>
  <conditionalFormatting sqref="B70">
    <cfRule type="duplicateValues" dxfId="258" priority="123"/>
  </conditionalFormatting>
  <conditionalFormatting sqref="B70">
    <cfRule type="duplicateValues" dxfId="257" priority="121"/>
    <cfRule type="duplicateValues" dxfId="256" priority="122"/>
  </conditionalFormatting>
  <conditionalFormatting sqref="B70">
    <cfRule type="duplicateValues" dxfId="255" priority="120"/>
  </conditionalFormatting>
  <conditionalFormatting sqref="B70">
    <cfRule type="duplicateValues" dxfId="254" priority="119"/>
  </conditionalFormatting>
  <conditionalFormatting sqref="B70">
    <cfRule type="duplicateValues" dxfId="253" priority="118"/>
  </conditionalFormatting>
  <conditionalFormatting sqref="E70">
    <cfRule type="duplicateValues" dxfId="252" priority="116"/>
    <cfRule type="duplicateValues" dxfId="251" priority="117"/>
  </conditionalFormatting>
  <conditionalFormatting sqref="E70">
    <cfRule type="duplicateValues" dxfId="250" priority="115"/>
  </conditionalFormatting>
  <conditionalFormatting sqref="E70">
    <cfRule type="duplicateValues" dxfId="249" priority="112"/>
    <cfRule type="duplicateValues" dxfId="248" priority="113"/>
    <cfRule type="duplicateValues" dxfId="247" priority="114"/>
  </conditionalFormatting>
  <conditionalFormatting sqref="B69 B71:B79">
    <cfRule type="duplicateValues" dxfId="246" priority="123274"/>
    <cfRule type="duplicateValues" dxfId="245" priority="123275"/>
  </conditionalFormatting>
  <conditionalFormatting sqref="B69 B71:B79">
    <cfRule type="duplicateValues" dxfId="244" priority="123278"/>
  </conditionalFormatting>
  <conditionalFormatting sqref="E69 E71:E79">
    <cfRule type="duplicateValues" dxfId="243" priority="123280"/>
    <cfRule type="duplicateValues" dxfId="242" priority="123281"/>
  </conditionalFormatting>
  <conditionalFormatting sqref="E69 E71:E79">
    <cfRule type="duplicateValues" dxfId="241" priority="123284"/>
  </conditionalFormatting>
  <conditionalFormatting sqref="E69 E71:E79">
    <cfRule type="duplicateValues" dxfId="240" priority="123286"/>
    <cfRule type="duplicateValues" dxfId="239" priority="123287"/>
    <cfRule type="duplicateValues" dxfId="238" priority="123288"/>
  </conditionalFormatting>
  <conditionalFormatting sqref="E180:E1048576 E1:E79">
    <cfRule type="duplicateValues" dxfId="237" priority="111"/>
  </conditionalFormatting>
  <conditionalFormatting sqref="B31:B45">
    <cfRule type="duplicateValues" dxfId="236" priority="123289"/>
    <cfRule type="duplicateValues" dxfId="235" priority="123290"/>
  </conditionalFormatting>
  <conditionalFormatting sqref="B31:B45">
    <cfRule type="duplicateValues" dxfId="234" priority="123293"/>
  </conditionalFormatting>
  <conditionalFormatting sqref="E35">
    <cfRule type="duplicateValues" dxfId="233" priority="123325"/>
    <cfRule type="duplicateValues" dxfId="232" priority="123326"/>
  </conditionalFormatting>
  <conditionalFormatting sqref="E35">
    <cfRule type="duplicateValues" dxfId="231" priority="123327"/>
  </conditionalFormatting>
  <conditionalFormatting sqref="E35">
    <cfRule type="duplicateValues" dxfId="230" priority="123334"/>
    <cfRule type="duplicateValues" dxfId="229" priority="123335"/>
    <cfRule type="duplicateValues" dxfId="228" priority="123336"/>
  </conditionalFormatting>
  <conditionalFormatting sqref="E180:E1048576 E1:E97">
    <cfRule type="duplicateValues" dxfId="227" priority="89"/>
  </conditionalFormatting>
  <conditionalFormatting sqref="E98:E121">
    <cfRule type="duplicateValues" dxfId="226" priority="88"/>
  </conditionalFormatting>
  <conditionalFormatting sqref="E98:E121">
    <cfRule type="duplicateValues" dxfId="225" priority="86"/>
    <cfRule type="duplicateValues" dxfId="224" priority="87"/>
  </conditionalFormatting>
  <conditionalFormatting sqref="E98:E121">
    <cfRule type="duplicateValues" dxfId="223" priority="85"/>
  </conditionalFormatting>
  <conditionalFormatting sqref="E98:E121">
    <cfRule type="duplicateValues" dxfId="222" priority="82"/>
    <cfRule type="duplicateValues" dxfId="221" priority="83"/>
    <cfRule type="duplicateValues" dxfId="220" priority="84"/>
  </conditionalFormatting>
  <conditionalFormatting sqref="B98:B121">
    <cfRule type="duplicateValues" dxfId="219" priority="80"/>
    <cfRule type="duplicateValues" dxfId="218" priority="81"/>
  </conditionalFormatting>
  <conditionalFormatting sqref="B98:B121">
    <cfRule type="duplicateValues" dxfId="217" priority="79"/>
  </conditionalFormatting>
  <conditionalFormatting sqref="E180:E1048576 E1:E121">
    <cfRule type="duplicateValues" dxfId="216" priority="78"/>
  </conditionalFormatting>
  <conditionalFormatting sqref="B180:B1048576 B1:B121">
    <cfRule type="duplicateValues" dxfId="215" priority="77"/>
  </conditionalFormatting>
  <conditionalFormatting sqref="E122:E129">
    <cfRule type="duplicateValues" dxfId="214" priority="76"/>
  </conditionalFormatting>
  <conditionalFormatting sqref="E122:E129">
    <cfRule type="duplicateValues" dxfId="213" priority="74"/>
    <cfRule type="duplicateValues" dxfId="212" priority="75"/>
  </conditionalFormatting>
  <conditionalFormatting sqref="E122:E129">
    <cfRule type="duplicateValues" dxfId="211" priority="73"/>
  </conditionalFormatting>
  <conditionalFormatting sqref="E122:E129">
    <cfRule type="duplicateValues" dxfId="210" priority="70"/>
    <cfRule type="duplicateValues" dxfId="209" priority="71"/>
    <cfRule type="duplicateValues" dxfId="208" priority="72"/>
  </conditionalFormatting>
  <conditionalFormatting sqref="B122:B129">
    <cfRule type="duplicateValues" dxfId="207" priority="68"/>
    <cfRule type="duplicateValues" dxfId="206" priority="69"/>
  </conditionalFormatting>
  <conditionalFormatting sqref="B122:B129">
    <cfRule type="duplicateValues" dxfId="205" priority="67"/>
  </conditionalFormatting>
  <conditionalFormatting sqref="E122:E129">
    <cfRule type="duplicateValues" dxfId="204" priority="66"/>
  </conditionalFormatting>
  <conditionalFormatting sqref="B122:B129">
    <cfRule type="duplicateValues" dxfId="203" priority="65"/>
  </conditionalFormatting>
  <conditionalFormatting sqref="E180:E1048576 E1:E129">
    <cfRule type="duplicateValues" dxfId="202" priority="64"/>
  </conditionalFormatting>
  <conditionalFormatting sqref="E130:E138">
    <cfRule type="duplicateValues" dxfId="201" priority="63"/>
  </conditionalFormatting>
  <conditionalFormatting sqref="E130:E138">
    <cfRule type="duplicateValues" dxfId="200" priority="61"/>
    <cfRule type="duplicateValues" dxfId="199" priority="62"/>
  </conditionalFormatting>
  <conditionalFormatting sqref="E130:E138">
    <cfRule type="duplicateValues" dxfId="198" priority="60"/>
  </conditionalFormatting>
  <conditionalFormatting sqref="E130:E138">
    <cfRule type="duplicateValues" dxfId="197" priority="57"/>
    <cfRule type="duplicateValues" dxfId="196" priority="58"/>
    <cfRule type="duplicateValues" dxfId="195" priority="59"/>
  </conditionalFormatting>
  <conditionalFormatting sqref="B130:B138">
    <cfRule type="duplicateValues" dxfId="194" priority="55"/>
    <cfRule type="duplicateValues" dxfId="193" priority="56"/>
  </conditionalFormatting>
  <conditionalFormatting sqref="B130:B138">
    <cfRule type="duplicateValues" dxfId="192" priority="54"/>
  </conditionalFormatting>
  <conditionalFormatting sqref="E130:E138">
    <cfRule type="duplicateValues" dxfId="191" priority="53"/>
  </conditionalFormatting>
  <conditionalFormatting sqref="B130:B138">
    <cfRule type="duplicateValues" dxfId="190" priority="52"/>
  </conditionalFormatting>
  <conditionalFormatting sqref="E130:E138">
    <cfRule type="duplicateValues" dxfId="189" priority="51"/>
  </conditionalFormatting>
  <conditionalFormatting sqref="E80:E97">
    <cfRule type="duplicateValues" dxfId="188" priority="123946"/>
    <cfRule type="duplicateValues" dxfId="187" priority="123947"/>
  </conditionalFormatting>
  <conditionalFormatting sqref="E80:E97">
    <cfRule type="duplicateValues" dxfId="186" priority="123950"/>
  </conditionalFormatting>
  <conditionalFormatting sqref="E80:E97">
    <cfRule type="duplicateValues" dxfId="185" priority="123952"/>
    <cfRule type="duplicateValues" dxfId="184" priority="123953"/>
    <cfRule type="duplicateValues" dxfId="183" priority="123954"/>
  </conditionalFormatting>
  <conditionalFormatting sqref="B80:B97">
    <cfRule type="duplicateValues" dxfId="182" priority="123958"/>
    <cfRule type="duplicateValues" dxfId="181" priority="123959"/>
  </conditionalFormatting>
  <conditionalFormatting sqref="B80:B97">
    <cfRule type="duplicateValues" dxfId="180" priority="123962"/>
  </conditionalFormatting>
  <conditionalFormatting sqref="E139:E153">
    <cfRule type="duplicateValues" dxfId="179" priority="50"/>
  </conditionalFormatting>
  <conditionalFormatting sqref="E139:E153">
    <cfRule type="duplicateValues" dxfId="178" priority="48"/>
    <cfRule type="duplicateValues" dxfId="177" priority="49"/>
  </conditionalFormatting>
  <conditionalFormatting sqref="E139:E153">
    <cfRule type="duplicateValues" dxfId="176" priority="47"/>
  </conditionalFormatting>
  <conditionalFormatting sqref="E139:E153">
    <cfRule type="duplicateValues" dxfId="175" priority="44"/>
    <cfRule type="duplicateValues" dxfId="174" priority="45"/>
    <cfRule type="duplicateValues" dxfId="173" priority="46"/>
  </conditionalFormatting>
  <conditionalFormatting sqref="B139:B153">
    <cfRule type="duplicateValues" dxfId="172" priority="42"/>
    <cfRule type="duplicateValues" dxfId="171" priority="43"/>
  </conditionalFormatting>
  <conditionalFormatting sqref="B139:B153">
    <cfRule type="duplicateValues" dxfId="170" priority="41"/>
  </conditionalFormatting>
  <conditionalFormatting sqref="E139:E153">
    <cfRule type="duplicateValues" dxfId="169" priority="40"/>
  </conditionalFormatting>
  <conditionalFormatting sqref="B139:B153">
    <cfRule type="duplicateValues" dxfId="168" priority="39"/>
  </conditionalFormatting>
  <conditionalFormatting sqref="E139:E153">
    <cfRule type="duplicateValues" dxfId="167" priority="38"/>
  </conditionalFormatting>
  <conditionalFormatting sqref="E180:E1048576 E1:E153">
    <cfRule type="duplicateValues" dxfId="166" priority="37"/>
  </conditionalFormatting>
  <conditionalFormatting sqref="E154:E157">
    <cfRule type="duplicateValues" dxfId="165" priority="36"/>
  </conditionalFormatting>
  <conditionalFormatting sqref="E154:E157">
    <cfRule type="duplicateValues" dxfId="164" priority="35"/>
  </conditionalFormatting>
  <conditionalFormatting sqref="B154:B157">
    <cfRule type="duplicateValues" dxfId="163" priority="34"/>
  </conditionalFormatting>
  <conditionalFormatting sqref="E154:E157">
    <cfRule type="duplicateValues" dxfId="162" priority="33"/>
  </conditionalFormatting>
  <conditionalFormatting sqref="E154:E157">
    <cfRule type="duplicateValues" dxfId="161" priority="31"/>
    <cfRule type="duplicateValues" dxfId="160" priority="32"/>
  </conditionalFormatting>
  <conditionalFormatting sqref="E154:E157">
    <cfRule type="duplicateValues" dxfId="159" priority="30"/>
  </conditionalFormatting>
  <conditionalFormatting sqref="E154:E157">
    <cfRule type="duplicateValues" dxfId="158" priority="27"/>
    <cfRule type="duplicateValues" dxfId="157" priority="28"/>
    <cfRule type="duplicateValues" dxfId="156" priority="29"/>
  </conditionalFormatting>
  <conditionalFormatting sqref="B154:B157">
    <cfRule type="duplicateValues" dxfId="155" priority="25"/>
    <cfRule type="duplicateValues" dxfId="154" priority="26"/>
  </conditionalFormatting>
  <conditionalFormatting sqref="B154:B157">
    <cfRule type="duplicateValues" dxfId="153" priority="24"/>
  </conditionalFormatting>
  <conditionalFormatting sqref="E154:E157">
    <cfRule type="duplicateValues" dxfId="152" priority="23"/>
  </conditionalFormatting>
  <conditionalFormatting sqref="E180:E1048576 E1:E157">
    <cfRule type="duplicateValues" dxfId="151" priority="21"/>
    <cfRule type="duplicateValues" dxfId="150" priority="22"/>
  </conditionalFormatting>
  <conditionalFormatting sqref="E158:E179">
    <cfRule type="duplicateValues" dxfId="149" priority="20"/>
  </conditionalFormatting>
  <conditionalFormatting sqref="E158:E179">
    <cfRule type="duplicateValues" dxfId="148" priority="19"/>
  </conditionalFormatting>
  <conditionalFormatting sqref="B158:B179">
    <cfRule type="duplicateValues" dxfId="147" priority="18"/>
  </conditionalFormatting>
  <conditionalFormatting sqref="E158:E179">
    <cfRule type="duplicateValues" dxfId="146" priority="17"/>
  </conditionalFormatting>
  <conditionalFormatting sqref="E158:E179">
    <cfRule type="duplicateValues" dxfId="145" priority="15"/>
    <cfRule type="duplicateValues" dxfId="144" priority="16"/>
  </conditionalFormatting>
  <conditionalFormatting sqref="E158:E179">
    <cfRule type="duplicateValues" dxfId="143" priority="14"/>
  </conditionalFormatting>
  <conditionalFormatting sqref="E158:E179">
    <cfRule type="duplicateValues" dxfId="142" priority="11"/>
    <cfRule type="duplicateValues" dxfId="141" priority="12"/>
    <cfRule type="duplicateValues" dxfId="140" priority="13"/>
  </conditionalFormatting>
  <conditionalFormatting sqref="B158:B179">
    <cfRule type="duplicateValues" dxfId="139" priority="9"/>
    <cfRule type="duplicateValues" dxfId="138" priority="10"/>
  </conditionalFormatting>
  <conditionalFormatting sqref="B158:B179">
    <cfRule type="duplicateValues" dxfId="137" priority="8"/>
  </conditionalFormatting>
  <conditionalFormatting sqref="E158:E179">
    <cfRule type="duplicateValues" dxfId="136" priority="7"/>
  </conditionalFormatting>
  <conditionalFormatting sqref="E158:E179">
    <cfRule type="duplicateValues" dxfId="135" priority="5"/>
    <cfRule type="duplicateValues" dxfId="134" priority="6"/>
  </conditionalFormatting>
  <conditionalFormatting sqref="E1:E1048576">
    <cfRule type="duplicateValues" dxfId="133" priority="1"/>
    <cfRule type="duplicateValues" dxfId="132" priority="4"/>
  </conditionalFormatting>
  <conditionalFormatting sqref="B1:B1048576">
    <cfRule type="duplicateValues" dxfId="131" priority="2"/>
    <cfRule type="duplicateValues" dxfId="130" priority="3"/>
  </conditionalFormatting>
  <conditionalFormatting sqref="E13:E24">
    <cfRule type="duplicateValues" dxfId="129" priority="124185"/>
    <cfRule type="duplicateValues" dxfId="128" priority="124186"/>
  </conditionalFormatting>
  <conditionalFormatting sqref="E13:E24">
    <cfRule type="duplicateValues" dxfId="127" priority="124189"/>
  </conditionalFormatting>
  <conditionalFormatting sqref="B13:B24">
    <cfRule type="duplicateValues" dxfId="126" priority="124203"/>
    <cfRule type="duplicateValues" dxfId="125" priority="124204"/>
  </conditionalFormatting>
  <conditionalFormatting sqref="B13:B24">
    <cfRule type="duplicateValues" dxfId="124" priority="124207"/>
  </conditionalFormatting>
  <conditionalFormatting sqref="E13:E24">
    <cfRule type="duplicateValues" dxfId="123" priority="124217"/>
    <cfRule type="duplicateValues" dxfId="122" priority="124218"/>
    <cfRule type="duplicateValues" dxfId="121" priority="124219"/>
  </conditionalFormatting>
  <conditionalFormatting sqref="B7:B12">
    <cfRule type="duplicateValues" dxfId="120" priority="124277"/>
  </conditionalFormatting>
  <conditionalFormatting sqref="B7:B12">
    <cfRule type="duplicateValues" dxfId="119" priority="124279"/>
    <cfRule type="duplicateValues" dxfId="118" priority="124280"/>
  </conditionalFormatting>
  <conditionalFormatting sqref="B5:B12">
    <cfRule type="duplicateValues" dxfId="117" priority="124283"/>
    <cfRule type="duplicateValues" dxfId="116" priority="124284"/>
  </conditionalFormatting>
  <conditionalFormatting sqref="B5:B12">
    <cfRule type="duplicateValues" dxfId="115" priority="124287"/>
  </conditionalFormatting>
  <conditionalFormatting sqref="E5:E12">
    <cfRule type="duplicateValues" dxfId="114" priority="124289"/>
    <cfRule type="duplicateValues" dxfId="113" priority="124290"/>
  </conditionalFormatting>
  <conditionalFormatting sqref="E5:E12">
    <cfRule type="duplicateValues" dxfId="112" priority="124293"/>
  </conditionalFormatting>
  <conditionalFormatting sqref="E5:E12">
    <cfRule type="duplicateValues" dxfId="111" priority="124295"/>
    <cfRule type="duplicateValues" dxfId="110" priority="124296"/>
    <cfRule type="duplicateValues" dxfId="109" priority="124297"/>
  </conditionalFormatting>
  <hyperlinks>
    <hyperlink ref="D8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43" zoomScale="85" zoomScaleNormal="85" workbookViewId="0">
      <selection activeCell="G109" sqref="G10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3.1406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37" t="s">
        <v>2158</v>
      </c>
      <c r="B1" s="138"/>
      <c r="C1" s="138"/>
      <c r="D1" s="138"/>
      <c r="E1" s="139"/>
    </row>
    <row r="2" spans="1:5" ht="25.5" x14ac:dyDescent="0.25">
      <c r="A2" s="140" t="s">
        <v>2471</v>
      </c>
      <c r="B2" s="141"/>
      <c r="C2" s="141"/>
      <c r="D2" s="141"/>
      <c r="E2" s="142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70">
        <v>44278.75</v>
      </c>
      <c r="C4" s="96"/>
      <c r="D4" s="96"/>
      <c r="E4" s="106"/>
    </row>
    <row r="5" spans="1:5" ht="18.75" thickBot="1" x14ac:dyDescent="0.3">
      <c r="A5" s="104" t="s">
        <v>2424</v>
      </c>
      <c r="B5" s="170">
        <v>44278.708333333336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43" t="s">
        <v>2425</v>
      </c>
      <c r="B7" s="144"/>
      <c r="C7" s="144"/>
      <c r="D7" s="144"/>
      <c r="E7" s="145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0" t="str">
        <f>VLOOKUP(B9,'[1]LISTADO ATM'!$A$2:$C$822,3,0)</f>
        <v>DISTRITO NACIONAL</v>
      </c>
      <c r="B9" s="124">
        <v>970</v>
      </c>
      <c r="C9" s="124" t="str">
        <f>VLOOKUP(B9,'[1]LISTADO ATM'!$A$2:$B$822,2,0)</f>
        <v xml:space="preserve">ATM S/M Olé Haina </v>
      </c>
      <c r="D9" s="171" t="s">
        <v>2516</v>
      </c>
      <c r="E9" s="123">
        <v>335828402</v>
      </c>
    </row>
    <row r="10" spans="1:5" ht="18" x14ac:dyDescent="0.25">
      <c r="A10" s="120" t="str">
        <f>VLOOKUP(B10,'[1]LISTADO ATM'!$A$2:$C$822,3,0)</f>
        <v>NORTE</v>
      </c>
      <c r="B10" s="124">
        <v>752</v>
      </c>
      <c r="C10" s="124" t="str">
        <f>VLOOKUP(B10,'[1]LISTADO ATM'!$A$2:$B$822,2,0)</f>
        <v xml:space="preserve">ATM UNP Las Carolinas (La Vega) </v>
      </c>
      <c r="D10" s="171" t="s">
        <v>2516</v>
      </c>
      <c r="E10" s="123">
        <v>335828602</v>
      </c>
    </row>
    <row r="11" spans="1:5" ht="18" x14ac:dyDescent="0.25">
      <c r="A11" s="120" t="str">
        <f>VLOOKUP(B11,'[1]LISTADO ATM'!$A$2:$C$822,3,0)</f>
        <v>DISTRITO NACIONAL</v>
      </c>
      <c r="B11" s="124">
        <v>797</v>
      </c>
      <c r="C11" s="124" t="str">
        <f>VLOOKUP(B11,'[1]LISTADO ATM'!$A$2:$B$822,2,0)</f>
        <v>ATM Dirección de Jubilaciones y Pensiones</v>
      </c>
      <c r="D11" s="171" t="s">
        <v>2516</v>
      </c>
      <c r="E11" s="123">
        <v>335829624</v>
      </c>
    </row>
    <row r="12" spans="1:5" ht="18" x14ac:dyDescent="0.25">
      <c r="A12" s="120" t="str">
        <f>VLOOKUP(B12,'[1]LISTADO ATM'!$A$2:$C$822,3,0)</f>
        <v>DISTRITO NACIONAL</v>
      </c>
      <c r="B12" s="124">
        <v>659</v>
      </c>
      <c r="C12" s="124" t="str">
        <f>VLOOKUP(B12,'[1]LISTADO ATM'!$A$2:$B$822,2,0)</f>
        <v>ATM Down Town Center</v>
      </c>
      <c r="D12" s="171" t="s">
        <v>2516</v>
      </c>
      <c r="E12" s="123">
        <v>335830031</v>
      </c>
    </row>
    <row r="13" spans="1:5" ht="18" x14ac:dyDescent="0.25">
      <c r="A13" s="120" t="str">
        <f>VLOOKUP(B13,'[1]LISTADO ATM'!$A$2:$C$822,3,0)</f>
        <v>NORTE</v>
      </c>
      <c r="B13" s="124">
        <v>138</v>
      </c>
      <c r="C13" s="124" t="str">
        <f>VLOOKUP(B13,'[1]LISTADO ATM'!$A$2:$B$822,2,0)</f>
        <v xml:space="preserve">ATM UNP Fantino </v>
      </c>
      <c r="D13" s="171" t="s">
        <v>2516</v>
      </c>
      <c r="E13" s="123">
        <v>335830199</v>
      </c>
    </row>
    <row r="14" spans="1:5" ht="18" x14ac:dyDescent="0.25">
      <c r="A14" s="120" t="str">
        <f>VLOOKUP(B14,'[1]LISTADO ATM'!$A$2:$C$822,3,0)</f>
        <v>ESTE</v>
      </c>
      <c r="B14" s="124">
        <v>844</v>
      </c>
      <c r="C14" s="124" t="str">
        <f>VLOOKUP(B14,'[1]LISTADO ATM'!$A$2:$B$822,2,0)</f>
        <v xml:space="preserve">ATM San Juan Shopping Center (Bávaro) </v>
      </c>
      <c r="D14" s="171" t="s">
        <v>2516</v>
      </c>
      <c r="E14" s="123">
        <v>335830210</v>
      </c>
    </row>
    <row r="15" spans="1:5" ht="18" x14ac:dyDescent="0.25">
      <c r="A15" s="120" t="str">
        <f>VLOOKUP(B15,'[1]LISTADO ATM'!$A$2:$C$822,3,0)</f>
        <v>DISTRITO NACIONAL</v>
      </c>
      <c r="B15" s="124">
        <v>267</v>
      </c>
      <c r="C15" s="124" t="str">
        <f>VLOOKUP(B15,'[1]LISTADO ATM'!$A$2:$B$822,2,0)</f>
        <v xml:space="preserve">ATM Centro de Caja México </v>
      </c>
      <c r="D15" s="171" t="s">
        <v>2516</v>
      </c>
      <c r="E15" s="123">
        <v>335830503</v>
      </c>
    </row>
    <row r="16" spans="1:5" ht="18" x14ac:dyDescent="0.25">
      <c r="A16" s="120" t="str">
        <f>VLOOKUP(B16,'[1]LISTADO ATM'!$A$2:$C$822,3,0)</f>
        <v>DISTRITO NACIONAL</v>
      </c>
      <c r="B16" s="124">
        <v>169</v>
      </c>
      <c r="C16" s="124" t="str">
        <f>VLOOKUP(B16,'[1]LISTADO ATM'!$A$2:$B$822,2,0)</f>
        <v xml:space="preserve">ATM Oficina Caonabo </v>
      </c>
      <c r="D16" s="171" t="s">
        <v>2516</v>
      </c>
      <c r="E16" s="123">
        <v>335830509</v>
      </c>
    </row>
    <row r="17" spans="1:5" ht="18" x14ac:dyDescent="0.25">
      <c r="A17" s="120" t="str">
        <f>VLOOKUP(B17,'[1]LISTADO ATM'!$A$2:$C$822,3,0)</f>
        <v>DISTRITO NACIONAL</v>
      </c>
      <c r="B17" s="124">
        <v>639</v>
      </c>
      <c r="C17" s="124" t="str">
        <f>VLOOKUP(B17,'[1]LISTADO ATM'!$A$2:$B$822,2,0)</f>
        <v xml:space="preserve">ATM Comisión Militar MOPC </v>
      </c>
      <c r="D17" s="171" t="s">
        <v>2516</v>
      </c>
      <c r="E17" s="123">
        <v>335830627</v>
      </c>
    </row>
    <row r="18" spans="1:5" ht="18" x14ac:dyDescent="0.25">
      <c r="A18" s="120" t="str">
        <f>VLOOKUP(B18,'[1]LISTADO ATM'!$A$2:$C$822,3,0)</f>
        <v>SUR</v>
      </c>
      <c r="B18" s="124">
        <v>615</v>
      </c>
      <c r="C18" s="124" t="str">
        <f>VLOOKUP(B18,'[1]LISTADO ATM'!$A$2:$B$822,2,0)</f>
        <v xml:space="preserve">ATM Estación Sunix Cabral (Barahona) </v>
      </c>
      <c r="D18" s="171" t="s">
        <v>2516</v>
      </c>
      <c r="E18" s="123">
        <v>335830654</v>
      </c>
    </row>
    <row r="19" spans="1:5" ht="18" x14ac:dyDescent="0.25">
      <c r="A19" s="120" t="str">
        <f>VLOOKUP(B19,'[1]LISTADO ATM'!$A$2:$C$822,3,0)</f>
        <v>DISTRITO NACIONAL</v>
      </c>
      <c r="B19" s="124">
        <v>607</v>
      </c>
      <c r="C19" s="124" t="str">
        <f>VLOOKUP(B19,'[1]LISTADO ATM'!$A$2:$B$822,2,0)</f>
        <v xml:space="preserve">ATM ONAPI </v>
      </c>
      <c r="D19" s="171" t="s">
        <v>2516</v>
      </c>
      <c r="E19" s="123">
        <v>335830689</v>
      </c>
    </row>
    <row r="20" spans="1:5" ht="18" x14ac:dyDescent="0.25">
      <c r="A20" s="120" t="str">
        <f>VLOOKUP(B20,'[1]LISTADO ATM'!$A$2:$C$822,3,0)</f>
        <v>SUR</v>
      </c>
      <c r="B20" s="124">
        <v>873</v>
      </c>
      <c r="C20" s="124" t="str">
        <f>VLOOKUP(B20,'[1]LISTADO ATM'!$A$2:$B$822,2,0)</f>
        <v xml:space="preserve">ATM Centro de Caja San Cristóbal II </v>
      </c>
      <c r="D20" s="171" t="s">
        <v>2516</v>
      </c>
      <c r="E20" s="123">
        <v>335830920</v>
      </c>
    </row>
    <row r="21" spans="1:5" ht="18" x14ac:dyDescent="0.25">
      <c r="A21" s="120" t="str">
        <f>VLOOKUP(B21,'[1]LISTADO ATM'!$A$2:$C$822,3,0)</f>
        <v>SUR</v>
      </c>
      <c r="B21" s="124">
        <v>249</v>
      </c>
      <c r="C21" s="124" t="str">
        <f>VLOOKUP(B21,'[1]LISTADO ATM'!$A$2:$B$822,2,0)</f>
        <v xml:space="preserve">ATM Banco Agrícola Neiba </v>
      </c>
      <c r="D21" s="171" t="s">
        <v>2516</v>
      </c>
      <c r="E21" s="123">
        <v>335828526</v>
      </c>
    </row>
    <row r="22" spans="1:5" ht="18" x14ac:dyDescent="0.25">
      <c r="A22" s="120" t="str">
        <f>VLOOKUP(B22,'[1]LISTADO ATM'!$A$2:$C$822,3,0)</f>
        <v>NORTE</v>
      </c>
      <c r="B22" s="124">
        <v>144</v>
      </c>
      <c r="C22" s="124" t="str">
        <f>VLOOKUP(B22,'[1]LISTADO ATM'!$A$2:$B$822,2,0)</f>
        <v xml:space="preserve">ATM Oficina Villa Altagracia </v>
      </c>
      <c r="D22" s="171" t="s">
        <v>2516</v>
      </c>
      <c r="E22" s="123">
        <v>335829384</v>
      </c>
    </row>
    <row r="23" spans="1:5" ht="18" x14ac:dyDescent="0.25">
      <c r="A23" s="120" t="str">
        <f>VLOOKUP(B23,'[1]LISTADO ATM'!$A$2:$C$822,3,0)</f>
        <v>NORTE</v>
      </c>
      <c r="B23" s="124">
        <v>283</v>
      </c>
      <c r="C23" s="124" t="str">
        <f>VLOOKUP(B23,'[1]LISTADO ATM'!$A$2:$B$822,2,0)</f>
        <v xml:space="preserve">ATM Oficina Nibaje </v>
      </c>
      <c r="D23" s="171" t="s">
        <v>2516</v>
      </c>
      <c r="E23" s="123">
        <v>335829800</v>
      </c>
    </row>
    <row r="24" spans="1:5" ht="18" x14ac:dyDescent="0.25">
      <c r="A24" s="120" t="str">
        <f>VLOOKUP(B24,'[1]LISTADO ATM'!$A$2:$C$822,3,0)</f>
        <v>DISTRITO NACIONAL</v>
      </c>
      <c r="B24" s="124">
        <v>507</v>
      </c>
      <c r="C24" s="124" t="str">
        <f>VLOOKUP(B24,'[1]LISTADO ATM'!$A$2:$B$822,2,0)</f>
        <v>ATM Estación Sigma Boca Chica</v>
      </c>
      <c r="D24" s="171" t="s">
        <v>2516</v>
      </c>
      <c r="E24" s="123">
        <v>335829999</v>
      </c>
    </row>
    <row r="25" spans="1:5" ht="18" x14ac:dyDescent="0.25">
      <c r="A25" s="120" t="str">
        <f>VLOOKUP(B25,'[1]LISTADO ATM'!$A$2:$C$822,3,0)</f>
        <v>DISTRITO NACIONAL</v>
      </c>
      <c r="B25" s="124">
        <v>387</v>
      </c>
      <c r="C25" s="124" t="str">
        <f>VLOOKUP(B25,'[1]LISTADO ATM'!$A$2:$B$822,2,0)</f>
        <v xml:space="preserve">ATM S/M La Cadena San Vicente de Paul </v>
      </c>
      <c r="D25" s="171" t="s">
        <v>2516</v>
      </c>
      <c r="E25" s="123">
        <v>335830010</v>
      </c>
    </row>
    <row r="26" spans="1:5" ht="18" x14ac:dyDescent="0.25">
      <c r="A26" s="120" t="str">
        <f>VLOOKUP(B26,'[1]LISTADO ATM'!$A$2:$C$822,3,0)</f>
        <v>DISTRITO NACIONAL</v>
      </c>
      <c r="B26" s="124">
        <v>555</v>
      </c>
      <c r="C26" s="124" t="str">
        <f>VLOOKUP(B26,'[1]LISTADO ATM'!$A$2:$B$822,2,0)</f>
        <v xml:space="preserve">ATM Estación Shell Las Praderas </v>
      </c>
      <c r="D26" s="171" t="s">
        <v>2516</v>
      </c>
      <c r="E26" s="123">
        <v>335830021</v>
      </c>
    </row>
    <row r="27" spans="1:5" ht="18" x14ac:dyDescent="0.25">
      <c r="A27" s="120" t="str">
        <f>VLOOKUP(B27,'[1]LISTADO ATM'!$A$2:$C$822,3,0)</f>
        <v>DISTRITO NACIONAL</v>
      </c>
      <c r="B27" s="124">
        <v>541</v>
      </c>
      <c r="C27" s="124" t="str">
        <f>VLOOKUP(B27,'[1]LISTADO ATM'!$A$2:$B$822,2,0)</f>
        <v xml:space="preserve">ATM Oficina Sambil II </v>
      </c>
      <c r="D27" s="171" t="s">
        <v>2516</v>
      </c>
      <c r="E27" s="123">
        <v>335830140</v>
      </c>
    </row>
    <row r="28" spans="1:5" ht="18" x14ac:dyDescent="0.25">
      <c r="A28" s="120" t="str">
        <f>VLOOKUP(B28,'[1]LISTADO ATM'!$A$2:$C$822,3,0)</f>
        <v>DISTRITO NACIONAL</v>
      </c>
      <c r="B28" s="124">
        <v>574</v>
      </c>
      <c r="C28" s="124" t="str">
        <f>VLOOKUP(B28,'[1]LISTADO ATM'!$A$2:$B$822,2,0)</f>
        <v xml:space="preserve">ATM Club Obras Públicas </v>
      </c>
      <c r="D28" s="171" t="s">
        <v>2516</v>
      </c>
      <c r="E28" s="123">
        <v>335830188</v>
      </c>
    </row>
    <row r="29" spans="1:5" ht="18" x14ac:dyDescent="0.25">
      <c r="A29" s="120" t="str">
        <f>VLOOKUP(B29,'[1]LISTADO ATM'!$A$2:$C$822,3,0)</f>
        <v>DISTRITO NACIONAL</v>
      </c>
      <c r="B29" s="124">
        <v>139</v>
      </c>
      <c r="C29" s="124" t="str">
        <f>VLOOKUP(B29,'[1]LISTADO ATM'!$A$2:$B$822,2,0)</f>
        <v xml:space="preserve">ATM Oficina Plaza Lama Zona Oriental I </v>
      </c>
      <c r="D29" s="171" t="s">
        <v>2516</v>
      </c>
      <c r="E29" s="123">
        <v>335830190</v>
      </c>
    </row>
    <row r="30" spans="1:5" ht="18" x14ac:dyDescent="0.25">
      <c r="A30" s="120" t="str">
        <f>VLOOKUP(B30,'[1]LISTADO ATM'!$A$2:$C$822,3,0)</f>
        <v>SUR</v>
      </c>
      <c r="B30" s="124">
        <v>783</v>
      </c>
      <c r="C30" s="124" t="str">
        <f>VLOOKUP(B30,'[1]LISTADO ATM'!$A$2:$B$822,2,0)</f>
        <v xml:space="preserve">ATM Autobanco Alfa y Omega (Barahona) </v>
      </c>
      <c r="D30" s="171" t="s">
        <v>2516</v>
      </c>
      <c r="E30" s="123">
        <v>335830197</v>
      </c>
    </row>
    <row r="31" spans="1:5" ht="18" x14ac:dyDescent="0.25">
      <c r="A31" s="120" t="str">
        <f>VLOOKUP(B31,'[1]LISTADO ATM'!$A$2:$C$822,3,0)</f>
        <v>SUR</v>
      </c>
      <c r="B31" s="124">
        <v>48</v>
      </c>
      <c r="C31" s="124" t="str">
        <f>VLOOKUP(B31,'[1]LISTADO ATM'!$A$2:$B$822,2,0)</f>
        <v xml:space="preserve">ATM Autoservicio Neiba I </v>
      </c>
      <c r="D31" s="171" t="s">
        <v>2516</v>
      </c>
      <c r="E31" s="123">
        <v>335830198</v>
      </c>
    </row>
    <row r="32" spans="1:5" ht="18" x14ac:dyDescent="0.25">
      <c r="A32" s="120" t="str">
        <f>VLOOKUP(B32,'[1]LISTADO ATM'!$A$2:$C$822,3,0)</f>
        <v>DISTRITO NACIONAL</v>
      </c>
      <c r="B32" s="124">
        <v>231</v>
      </c>
      <c r="C32" s="124" t="str">
        <f>VLOOKUP(B32,'[1]LISTADO ATM'!$A$2:$B$822,2,0)</f>
        <v xml:space="preserve">ATM Oficina Zona Oriental </v>
      </c>
      <c r="D32" s="171" t="s">
        <v>2516</v>
      </c>
      <c r="E32" s="123">
        <v>335830200</v>
      </c>
    </row>
    <row r="33" spans="1:5" ht="18" x14ac:dyDescent="0.25">
      <c r="A33" s="120" t="str">
        <f>VLOOKUP(B33,'[1]LISTADO ATM'!$A$2:$C$822,3,0)</f>
        <v>ESTE</v>
      </c>
      <c r="B33" s="124">
        <v>268</v>
      </c>
      <c r="C33" s="124" t="str">
        <f>VLOOKUP(B33,'[1]LISTADO ATM'!$A$2:$B$822,2,0)</f>
        <v xml:space="preserve">ATM Autobanco La Altagracia (Higuey) </v>
      </c>
      <c r="D33" s="171" t="s">
        <v>2516</v>
      </c>
      <c r="E33" s="123">
        <v>335830201</v>
      </c>
    </row>
    <row r="34" spans="1:5" ht="18" x14ac:dyDescent="0.25">
      <c r="A34" s="120" t="str">
        <f>VLOOKUP(B34,'[1]LISTADO ATM'!$A$2:$C$822,3,0)</f>
        <v>ESTE</v>
      </c>
      <c r="B34" s="124">
        <v>345</v>
      </c>
      <c r="C34" s="124" t="str">
        <f>VLOOKUP(B34,'[1]LISTADO ATM'!$A$2:$B$822,2,0)</f>
        <v>ATM Ofic. Yamasa II</v>
      </c>
      <c r="D34" s="171" t="s">
        <v>2516</v>
      </c>
      <c r="E34" s="123">
        <v>335830203</v>
      </c>
    </row>
    <row r="35" spans="1:5" ht="18" x14ac:dyDescent="0.25">
      <c r="A35" s="120" t="str">
        <f>VLOOKUP(B35,'[1]LISTADO ATM'!$A$2:$C$822,3,0)</f>
        <v>ESTE</v>
      </c>
      <c r="B35" s="124">
        <v>742</v>
      </c>
      <c r="C35" s="124" t="str">
        <f>VLOOKUP(B35,'[1]LISTADO ATM'!$A$2:$B$822,2,0)</f>
        <v xml:space="preserve">ATM Oficina Plaza del Rey (La Romana) </v>
      </c>
      <c r="D35" s="171" t="s">
        <v>2516</v>
      </c>
      <c r="E35" s="123">
        <v>335830207</v>
      </c>
    </row>
    <row r="36" spans="1:5" ht="18" x14ac:dyDescent="0.25">
      <c r="A36" s="120" t="str">
        <f>VLOOKUP(B36,'[1]LISTADO ATM'!$A$2:$C$822,3,0)</f>
        <v>ESTE</v>
      </c>
      <c r="B36" s="124">
        <v>772</v>
      </c>
      <c r="C36" s="124" t="str">
        <f>VLOOKUP(B36,'[1]LISTADO ATM'!$A$2:$B$822,2,0)</f>
        <v xml:space="preserve">ATM UNP Yamasá </v>
      </c>
      <c r="D36" s="171" t="s">
        <v>2516</v>
      </c>
      <c r="E36" s="123">
        <v>335830209</v>
      </c>
    </row>
    <row r="37" spans="1:5" ht="18" x14ac:dyDescent="0.25">
      <c r="A37" s="120" t="str">
        <f>VLOOKUP(B37,'[1]LISTADO ATM'!$A$2:$C$822,3,0)</f>
        <v>NORTE</v>
      </c>
      <c r="B37" s="124">
        <v>969</v>
      </c>
      <c r="C37" s="124" t="str">
        <f>VLOOKUP(B37,'[1]LISTADO ATM'!$A$2:$B$822,2,0)</f>
        <v xml:space="preserve">ATM Oficina El Sol I (Santiago) </v>
      </c>
      <c r="D37" s="171" t="s">
        <v>2516</v>
      </c>
      <c r="E37" s="123">
        <v>335830211</v>
      </c>
    </row>
    <row r="38" spans="1:5" ht="18" x14ac:dyDescent="0.25">
      <c r="A38" s="120" t="str">
        <f>VLOOKUP(B38,'[1]LISTADO ATM'!$A$2:$C$822,3,0)</f>
        <v>SUR</v>
      </c>
      <c r="B38" s="124">
        <v>984</v>
      </c>
      <c r="C38" s="124" t="str">
        <f>VLOOKUP(B38,'[1]LISTADO ATM'!$A$2:$B$822,2,0)</f>
        <v xml:space="preserve">ATM Oficina Neiba II </v>
      </c>
      <c r="D38" s="171" t="s">
        <v>2516</v>
      </c>
      <c r="E38" s="123">
        <v>335830218</v>
      </c>
    </row>
    <row r="39" spans="1:5" ht="18" x14ac:dyDescent="0.25">
      <c r="A39" s="120" t="str">
        <f>VLOOKUP(B39,'[1]LISTADO ATM'!$A$2:$C$822,3,0)</f>
        <v>DISTRITO NACIONAL</v>
      </c>
      <c r="B39" s="124">
        <v>715</v>
      </c>
      <c r="C39" s="124" t="str">
        <f>VLOOKUP(B39,'[1]LISTADO ATM'!$A$2:$B$822,2,0)</f>
        <v xml:space="preserve">ATM Oficina 27 de Febrero (Lobby) </v>
      </c>
      <c r="D39" s="171" t="s">
        <v>2516</v>
      </c>
      <c r="E39" s="123">
        <v>335830220</v>
      </c>
    </row>
    <row r="40" spans="1:5" ht="18" x14ac:dyDescent="0.25">
      <c r="A40" s="120" t="str">
        <f>VLOOKUP(B40,'[1]LISTADO ATM'!$A$2:$C$822,3,0)</f>
        <v>SUR</v>
      </c>
      <c r="B40" s="124">
        <v>252</v>
      </c>
      <c r="C40" s="124" t="str">
        <f>VLOOKUP(B40,'[1]LISTADO ATM'!$A$2:$B$822,2,0)</f>
        <v xml:space="preserve">ATM Banco Agrícola (Barahona) </v>
      </c>
      <c r="D40" s="171" t="s">
        <v>2516</v>
      </c>
      <c r="E40" s="123">
        <v>335830388</v>
      </c>
    </row>
    <row r="41" spans="1:5" ht="18" x14ac:dyDescent="0.25">
      <c r="A41" s="120" t="str">
        <f>VLOOKUP(B41,'[1]LISTADO ATM'!$A$2:$C$822,3,0)</f>
        <v>ESTE</v>
      </c>
      <c r="B41" s="124">
        <v>660</v>
      </c>
      <c r="C41" s="124" t="str">
        <f>VLOOKUP(B41,'[1]LISTADO ATM'!$A$2:$B$822,2,0)</f>
        <v>ATM Oficina Romana Norte II</v>
      </c>
      <c r="D41" s="171" t="s">
        <v>2516</v>
      </c>
      <c r="E41" s="123">
        <v>335830439</v>
      </c>
    </row>
    <row r="42" spans="1:5" ht="18" x14ac:dyDescent="0.25">
      <c r="A42" s="120" t="str">
        <f>VLOOKUP(B42,'[1]LISTADO ATM'!$A$2:$C$822,3,0)</f>
        <v>DISTRITO NACIONAL</v>
      </c>
      <c r="B42" s="124">
        <v>887</v>
      </c>
      <c r="C42" s="124" t="str">
        <f>VLOOKUP(B42,'[1]LISTADO ATM'!$A$2:$B$822,2,0)</f>
        <v>ATM S/M Bravo Los Proceres</v>
      </c>
      <c r="D42" s="171" t="s">
        <v>2516</v>
      </c>
      <c r="E42" s="123">
        <v>335830903</v>
      </c>
    </row>
    <row r="43" spans="1:5" ht="18" x14ac:dyDescent="0.25">
      <c r="A43" s="120" t="str">
        <f>VLOOKUP(B43,'[1]LISTADO ATM'!$A$2:$C$822,3,0)</f>
        <v>DISTRITO NACIONAL</v>
      </c>
      <c r="B43" s="124">
        <v>791</v>
      </c>
      <c r="C43" s="124" t="str">
        <f>VLOOKUP(B43,'[1]LISTADO ATM'!$A$2:$B$822,2,0)</f>
        <v xml:space="preserve">ATM Oficina Sans Soucí </v>
      </c>
      <c r="D43" s="171" t="s">
        <v>2516</v>
      </c>
      <c r="E43" s="123">
        <v>335831006</v>
      </c>
    </row>
    <row r="44" spans="1:5" ht="18" x14ac:dyDescent="0.25">
      <c r="A44" s="120" t="str">
        <f>VLOOKUP(B44,'[1]LISTADO ATM'!$A$2:$C$822,3,0)</f>
        <v>DISTRITO NACIONAL</v>
      </c>
      <c r="B44" s="124">
        <v>29</v>
      </c>
      <c r="C44" s="124" t="str">
        <f>VLOOKUP(B44,'[1]LISTADO ATM'!$A$2:$B$822,2,0)</f>
        <v xml:space="preserve">ATM AFP </v>
      </c>
      <c r="D44" s="171" t="s">
        <v>2516</v>
      </c>
      <c r="E44" s="112">
        <v>335828471</v>
      </c>
    </row>
    <row r="45" spans="1:5" ht="18" x14ac:dyDescent="0.25">
      <c r="A45" s="120" t="str">
        <f>VLOOKUP(B45,'[1]LISTADO ATM'!$A$2:$C$822,3,0)</f>
        <v>DISTRITO NACIONAL</v>
      </c>
      <c r="B45" s="124">
        <v>514</v>
      </c>
      <c r="C45" s="124" t="str">
        <f>VLOOKUP(B45,'[1]LISTADO ATM'!$A$2:$B$822,2,0)</f>
        <v>ATM Autoservicio Charles de Gaulle</v>
      </c>
      <c r="D45" s="171" t="s">
        <v>2516</v>
      </c>
      <c r="E45" s="112">
        <v>335829782</v>
      </c>
    </row>
    <row r="46" spans="1:5" ht="18" x14ac:dyDescent="0.25">
      <c r="A46" s="120" t="str">
        <f>VLOOKUP(B46,'[1]LISTADO ATM'!$A$2:$C$822,3,0)</f>
        <v>DISTRITO NACIONAL</v>
      </c>
      <c r="B46" s="124">
        <v>967</v>
      </c>
      <c r="C46" s="124" t="str">
        <f>VLOOKUP(B46,'[1]LISTADO ATM'!$A$2:$B$822,2,0)</f>
        <v xml:space="preserve">ATM UNP Hiper Olé Autopista Duarte </v>
      </c>
      <c r="D46" s="171" t="s">
        <v>2516</v>
      </c>
      <c r="E46" s="112">
        <v>335830007</v>
      </c>
    </row>
    <row r="47" spans="1:5" ht="18" x14ac:dyDescent="0.25">
      <c r="A47" s="120" t="str">
        <f>VLOOKUP(B47,'[1]LISTADO ATM'!$A$2:$C$822,3,0)</f>
        <v>DISTRITO NACIONAL</v>
      </c>
      <c r="B47" s="124">
        <v>875</v>
      </c>
      <c r="C47" s="124" t="str">
        <f>VLOOKUP(B47,'[1]LISTADO ATM'!$A$2:$B$822,2,0)</f>
        <v xml:space="preserve">ATM Texaco Aut. Duarte KM 14 1/2 (Los Alcarrizos) </v>
      </c>
      <c r="D47" s="171" t="s">
        <v>2516</v>
      </c>
      <c r="E47" s="112">
        <v>335830013</v>
      </c>
    </row>
    <row r="48" spans="1:5" ht="18" x14ac:dyDescent="0.25">
      <c r="A48" s="120" t="str">
        <f>VLOOKUP(B48,'[1]LISTADO ATM'!$A$2:$C$822,3,0)</f>
        <v>DISTRITO NACIONAL</v>
      </c>
      <c r="B48" s="124">
        <v>769</v>
      </c>
      <c r="C48" s="124" t="str">
        <f>VLOOKUP(B48,'[1]LISTADO ATM'!$A$2:$B$822,2,0)</f>
        <v>ATM UNP Pablo Mella Morales</v>
      </c>
      <c r="D48" s="171" t="s">
        <v>2516</v>
      </c>
      <c r="E48" s="112">
        <v>335830189</v>
      </c>
    </row>
    <row r="49" spans="1:5" ht="18" x14ac:dyDescent="0.25">
      <c r="A49" s="120" t="str">
        <f>VLOOKUP(B49,'[1]LISTADO ATM'!$A$2:$C$822,3,0)</f>
        <v>ESTE</v>
      </c>
      <c r="B49" s="124">
        <v>386</v>
      </c>
      <c r="C49" s="124" t="str">
        <f>VLOOKUP(B49,'[1]LISTADO ATM'!$A$2:$B$822,2,0)</f>
        <v xml:space="preserve">ATM Plaza Verón II </v>
      </c>
      <c r="D49" s="171" t="s">
        <v>2516</v>
      </c>
      <c r="E49" s="172">
        <v>335830345</v>
      </c>
    </row>
    <row r="50" spans="1:5" ht="18" x14ac:dyDescent="0.25">
      <c r="A50" s="120" t="str">
        <f>VLOOKUP(B50,'[1]LISTADO ATM'!$A$2:$C$822,3,0)</f>
        <v>DISTRITO NACIONAL</v>
      </c>
      <c r="B50" s="124">
        <v>561</v>
      </c>
      <c r="C50" s="124" t="str">
        <f>VLOOKUP(B50,'[1]LISTADO ATM'!$A$2:$B$822,2,0)</f>
        <v xml:space="preserve">ATM Comando Regional P.N. S.D. Este </v>
      </c>
      <c r="D50" s="171" t="s">
        <v>2516</v>
      </c>
      <c r="E50" s="172">
        <v>335830362</v>
      </c>
    </row>
    <row r="51" spans="1:5" ht="18" x14ac:dyDescent="0.25">
      <c r="A51" s="120" t="str">
        <f>VLOOKUP(B51,'[1]LISTADO ATM'!$A$2:$C$822,3,0)</f>
        <v>NORTE</v>
      </c>
      <c r="B51" s="124">
        <v>405</v>
      </c>
      <c r="C51" s="124" t="str">
        <f>VLOOKUP(B51,'[1]LISTADO ATM'!$A$2:$B$822,2,0)</f>
        <v xml:space="preserve">ATM UNP Loma de Cabrera </v>
      </c>
      <c r="D51" s="171" t="s">
        <v>2516</v>
      </c>
      <c r="E51" s="112">
        <v>335830604</v>
      </c>
    </row>
    <row r="52" spans="1:5" ht="18" x14ac:dyDescent="0.25">
      <c r="A52" s="120" t="str">
        <f>VLOOKUP(B52,'[1]LISTADO ATM'!$A$2:$C$822,3,0)</f>
        <v>DISTRITO NACIONAL</v>
      </c>
      <c r="B52" s="124">
        <v>708</v>
      </c>
      <c r="C52" s="124" t="str">
        <f>VLOOKUP(B52,'[1]LISTADO ATM'!$A$2:$B$822,2,0)</f>
        <v xml:space="preserve">ATM El Vestir De Hoy </v>
      </c>
      <c r="D52" s="171" t="s">
        <v>2516</v>
      </c>
      <c r="E52" s="112">
        <v>335831044</v>
      </c>
    </row>
    <row r="53" spans="1:5" ht="18" x14ac:dyDescent="0.25">
      <c r="A53" s="120" t="str">
        <f>VLOOKUP(B53,'[1]LISTADO ATM'!$A$2:$C$822,3,0)</f>
        <v>DISTRITO NACIONAL</v>
      </c>
      <c r="B53" s="124">
        <v>563</v>
      </c>
      <c r="C53" s="124" t="str">
        <f>VLOOKUP(B53,'[1]LISTADO ATM'!$A$2:$B$822,2,0)</f>
        <v xml:space="preserve">ATM Base Aérea San Isidro </v>
      </c>
      <c r="D53" s="171" t="s">
        <v>2516</v>
      </c>
      <c r="E53" s="112">
        <v>335831107</v>
      </c>
    </row>
    <row r="54" spans="1:5" ht="18" x14ac:dyDescent="0.25">
      <c r="A54" s="120" t="str">
        <f>VLOOKUP(B54,'[1]LISTADO ATM'!$A$2:$C$822,3,0)</f>
        <v>DISTRITO NACIONAL</v>
      </c>
      <c r="B54" s="124">
        <v>600</v>
      </c>
      <c r="C54" s="124" t="str">
        <f>VLOOKUP(B54,'[1]LISTADO ATM'!$A$2:$B$822,2,0)</f>
        <v>ATM S/M Bravo Hipica</v>
      </c>
      <c r="D54" s="171" t="s">
        <v>2516</v>
      </c>
      <c r="E54" s="112">
        <v>335828252</v>
      </c>
    </row>
    <row r="55" spans="1:5" ht="18" x14ac:dyDescent="0.25">
      <c r="A55" s="120" t="str">
        <f>VLOOKUP(B55,'[1]LISTADO ATM'!$A$2:$C$822,3,0)</f>
        <v>DISTRITO NACIONAL</v>
      </c>
      <c r="B55" s="124">
        <v>971</v>
      </c>
      <c r="C55" s="124" t="str">
        <f>VLOOKUP(B55,'[1]LISTADO ATM'!$A$2:$B$822,2,0)</f>
        <v xml:space="preserve">ATM Club Banreservas I </v>
      </c>
      <c r="D55" s="171" t="s">
        <v>2516</v>
      </c>
      <c r="E55" s="112">
        <v>335830217</v>
      </c>
    </row>
    <row r="56" spans="1:5" ht="18.75" thickBot="1" x14ac:dyDescent="0.3">
      <c r="A56" s="121" t="s">
        <v>2504</v>
      </c>
      <c r="B56" s="102">
        <f>COUNT(B9:B55)</f>
        <v>47</v>
      </c>
      <c r="C56" s="146"/>
      <c r="D56" s="147"/>
      <c r="E56" s="148"/>
    </row>
    <row r="57" spans="1:5" x14ac:dyDescent="0.25">
      <c r="E57" s="100"/>
    </row>
    <row r="58" spans="1:5" ht="18" x14ac:dyDescent="0.25">
      <c r="A58" s="143" t="s">
        <v>2505</v>
      </c>
      <c r="B58" s="144"/>
      <c r="C58" s="144"/>
      <c r="D58" s="144"/>
      <c r="E58" s="145"/>
    </row>
    <row r="59" spans="1:5" ht="18" x14ac:dyDescent="0.25">
      <c r="A59" s="97" t="s">
        <v>15</v>
      </c>
      <c r="B59" s="97" t="s">
        <v>2426</v>
      </c>
      <c r="C59" s="97" t="s">
        <v>46</v>
      </c>
      <c r="D59" s="107" t="s">
        <v>2429</v>
      </c>
      <c r="E59" s="103" t="s">
        <v>2427</v>
      </c>
    </row>
    <row r="60" spans="1:5" ht="18" x14ac:dyDescent="0.25">
      <c r="A60" s="124" t="str">
        <f>VLOOKUP(B60,'[1]LISTADO ATM'!$A$2:$C$822,3,0)</f>
        <v>DISTRITO NACIONAL</v>
      </c>
      <c r="B60" s="124">
        <v>540</v>
      </c>
      <c r="C60" s="124" t="str">
        <f>VLOOKUP(B60,'[1]LISTADO ATM'!$A$2:$B$822,2,0)</f>
        <v xml:space="preserve">ATM Autoservicio Sambil I </v>
      </c>
      <c r="D60" s="171" t="s">
        <v>2502</v>
      </c>
      <c r="E60" s="172">
        <v>335829662</v>
      </c>
    </row>
    <row r="61" spans="1:5" ht="18" x14ac:dyDescent="0.25">
      <c r="A61" s="124" t="str">
        <f>VLOOKUP(B61,'[1]LISTADO ATM'!$A$2:$C$822,3,0)</f>
        <v>DISTRITO NACIONAL</v>
      </c>
      <c r="B61" s="124">
        <v>929</v>
      </c>
      <c r="C61" s="124" t="str">
        <f>VLOOKUP(B61,'[1]LISTADO ATM'!$A$2:$B$822,2,0)</f>
        <v>ATM Autoservicio Nacional El Conde</v>
      </c>
      <c r="D61" s="171" t="s">
        <v>2502</v>
      </c>
      <c r="E61" s="172">
        <v>335830192</v>
      </c>
    </row>
    <row r="62" spans="1:5" ht="18" x14ac:dyDescent="0.25">
      <c r="A62" s="124" t="str">
        <f>VLOOKUP(B62,'[1]LISTADO ATM'!$A$2:$C$822,3,0)</f>
        <v>ESTE</v>
      </c>
      <c r="B62" s="124">
        <v>158</v>
      </c>
      <c r="C62" s="124" t="str">
        <f>VLOOKUP(B62,'[1]LISTADO ATM'!$A$2:$B$822,2,0)</f>
        <v xml:space="preserve">ATM Oficina Romana Norte </v>
      </c>
      <c r="D62" s="171" t="s">
        <v>2502</v>
      </c>
      <c r="E62" s="172">
        <v>335830666</v>
      </c>
    </row>
    <row r="63" spans="1:5" ht="18" x14ac:dyDescent="0.25">
      <c r="A63" s="124" t="str">
        <f>VLOOKUP(B63,'[1]LISTADO ATM'!$A$2:$C$822,3,0)</f>
        <v>ESTE</v>
      </c>
      <c r="B63" s="124">
        <v>219</v>
      </c>
      <c r="C63" s="124" t="str">
        <f>VLOOKUP(B63,'[1]LISTADO ATM'!$A$2:$B$822,2,0)</f>
        <v xml:space="preserve">ATM Oficina La Altagracia (Higuey) </v>
      </c>
      <c r="D63" s="171" t="s">
        <v>2502</v>
      </c>
      <c r="E63" s="172">
        <v>335830713</v>
      </c>
    </row>
    <row r="64" spans="1:5" ht="18" x14ac:dyDescent="0.25">
      <c r="A64" s="124" t="str">
        <f>VLOOKUP(B64,'[1]LISTADO ATM'!$A$2:$C$822,3,0)</f>
        <v>DISTRITO NACIONAL</v>
      </c>
      <c r="B64" s="124">
        <v>87</v>
      </c>
      <c r="C64" s="124" t="str">
        <f>VLOOKUP(B64,'[1]LISTADO ATM'!$A$2:$B$822,2,0)</f>
        <v xml:space="preserve">ATM Autoservicio Sarasota </v>
      </c>
      <c r="D64" s="171" t="s">
        <v>2502</v>
      </c>
      <c r="E64" s="172">
        <v>335828512</v>
      </c>
    </row>
    <row r="65" spans="1:5" ht="18" x14ac:dyDescent="0.25">
      <c r="A65" s="124" t="str">
        <f>VLOOKUP(B65,'[1]LISTADO ATM'!$A$2:$C$822,3,0)</f>
        <v>DISTRITO NACIONAL</v>
      </c>
      <c r="B65" s="124">
        <v>113</v>
      </c>
      <c r="C65" s="124" t="str">
        <f>VLOOKUP(B65,'[1]LISTADO ATM'!$A$2:$B$822,2,0)</f>
        <v xml:space="preserve">ATM Autoservicio Atalaya del Mar </v>
      </c>
      <c r="D65" s="171" t="s">
        <v>2502</v>
      </c>
      <c r="E65" s="172">
        <v>335828514</v>
      </c>
    </row>
    <row r="66" spans="1:5" ht="18" x14ac:dyDescent="0.25">
      <c r="A66" s="124" t="str">
        <f>VLOOKUP(B66,'[1]LISTADO ATM'!$A$2:$C$822,3,0)</f>
        <v>SUR</v>
      </c>
      <c r="B66" s="124">
        <v>765</v>
      </c>
      <c r="C66" s="124" t="str">
        <f>VLOOKUP(B66,'[1]LISTADO ATM'!$A$2:$B$822,2,0)</f>
        <v xml:space="preserve">ATM Oficina Azua I </v>
      </c>
      <c r="D66" s="171" t="s">
        <v>2502</v>
      </c>
      <c r="E66" s="172">
        <v>335830247</v>
      </c>
    </row>
    <row r="67" spans="1:5" ht="18" x14ac:dyDescent="0.25">
      <c r="A67" s="124" t="str">
        <f>VLOOKUP(B67,'[1]LISTADO ATM'!$A$2:$C$822,3,0)</f>
        <v>ESTE</v>
      </c>
      <c r="B67" s="124">
        <v>385</v>
      </c>
      <c r="C67" s="124" t="str">
        <f>VLOOKUP(B67,'[1]LISTADO ATM'!$A$2:$B$822,2,0)</f>
        <v xml:space="preserve">ATM Plaza Verón I </v>
      </c>
      <c r="D67" s="171" t="s">
        <v>2502</v>
      </c>
      <c r="E67" s="172">
        <v>335831080</v>
      </c>
    </row>
    <row r="68" spans="1:5" ht="18.75" thickBot="1" x14ac:dyDescent="0.3">
      <c r="A68" s="121" t="s">
        <v>2504</v>
      </c>
      <c r="B68" s="102">
        <f>COUNT(B60:B67)</f>
        <v>8</v>
      </c>
      <c r="C68" s="146"/>
      <c r="D68" s="147"/>
      <c r="E68" s="148"/>
    </row>
    <row r="69" spans="1:5" ht="15.75" thickBot="1" x14ac:dyDescent="0.3">
      <c r="E69" s="100"/>
    </row>
    <row r="70" spans="1:5" ht="18.75" thickBot="1" x14ac:dyDescent="0.3">
      <c r="A70" s="149" t="s">
        <v>2506</v>
      </c>
      <c r="B70" s="150"/>
      <c r="C70" s="150"/>
      <c r="D70" s="150"/>
      <c r="E70" s="151"/>
    </row>
    <row r="71" spans="1:5" ht="18" x14ac:dyDescent="0.25">
      <c r="A71" s="97" t="s">
        <v>15</v>
      </c>
      <c r="B71" s="97" t="s">
        <v>2426</v>
      </c>
      <c r="C71" s="98" t="s">
        <v>46</v>
      </c>
      <c r="D71" s="98" t="s">
        <v>2429</v>
      </c>
      <c r="E71" s="103" t="s">
        <v>2427</v>
      </c>
    </row>
    <row r="72" spans="1:5" ht="18" x14ac:dyDescent="0.25">
      <c r="A72" s="120" t="str">
        <f>VLOOKUP(B72,'[1]LISTADO ATM'!$A$2:$C$822,3,0)</f>
        <v>DISTRITO NACIONAL</v>
      </c>
      <c r="B72" s="124">
        <v>596</v>
      </c>
      <c r="C72" s="124" t="str">
        <f>VLOOKUP(B72,'[1]LISTADO ATM'!$A$2:$B$822,2,0)</f>
        <v xml:space="preserve">ATM Autobanco Malecón Center </v>
      </c>
      <c r="D72" s="173" t="s">
        <v>2451</v>
      </c>
      <c r="E72" s="112">
        <v>335828618</v>
      </c>
    </row>
    <row r="73" spans="1:5" ht="18" x14ac:dyDescent="0.25">
      <c r="A73" s="120" t="str">
        <f>VLOOKUP(B73,'[1]LISTADO ATM'!$A$2:$C$822,3,0)</f>
        <v>DISTRITO NACIONAL</v>
      </c>
      <c r="B73" s="124">
        <v>753</v>
      </c>
      <c r="C73" s="124" t="str">
        <f>VLOOKUP(B73,'[1]LISTADO ATM'!$A$2:$B$822,2,0)</f>
        <v xml:space="preserve">ATM S/M Nacional Tiradentes </v>
      </c>
      <c r="D73" s="173" t="s">
        <v>2451</v>
      </c>
      <c r="E73" s="112">
        <v>335829868</v>
      </c>
    </row>
    <row r="74" spans="1:5" ht="18" x14ac:dyDescent="0.25">
      <c r="A74" s="120" t="str">
        <f>VLOOKUP(B74,'[1]LISTADO ATM'!$A$2:$C$822,3,0)</f>
        <v>DISTRITO NACIONAL</v>
      </c>
      <c r="B74" s="124">
        <v>658</v>
      </c>
      <c r="C74" s="124" t="str">
        <f>VLOOKUP(B74,'[1]LISTADO ATM'!$A$2:$B$822,2,0)</f>
        <v>ATM Cámara de Cuentas</v>
      </c>
      <c r="D74" s="173" t="s">
        <v>2451</v>
      </c>
      <c r="E74" s="112">
        <v>335830415</v>
      </c>
    </row>
    <row r="75" spans="1:5" ht="18" x14ac:dyDescent="0.25">
      <c r="A75" s="120" t="str">
        <f>VLOOKUP(B75,'[1]LISTADO ATM'!$A$2:$C$822,3,0)</f>
        <v>DISTRITO NACIONAL</v>
      </c>
      <c r="B75" s="124">
        <v>564</v>
      </c>
      <c r="C75" s="124" t="str">
        <f>VLOOKUP(B75,'[1]LISTADO ATM'!$A$2:$B$822,2,0)</f>
        <v xml:space="preserve">ATM Ministerio de Agricultura </v>
      </c>
      <c r="D75" s="173" t="s">
        <v>2451</v>
      </c>
      <c r="E75" s="112">
        <v>335831060</v>
      </c>
    </row>
    <row r="76" spans="1:5" ht="18" x14ac:dyDescent="0.25">
      <c r="A76" s="120" t="str">
        <f>VLOOKUP(B76,'[1]LISTADO ATM'!$A$2:$C$822,3,0)</f>
        <v>DISTRITO NACIONAL</v>
      </c>
      <c r="B76" s="124">
        <v>793</v>
      </c>
      <c r="C76" s="124" t="str">
        <f>VLOOKUP(B76,'[1]LISTADO ATM'!$A$2:$B$822,2,0)</f>
        <v xml:space="preserve">ATM Centro de Caja Agora Mall </v>
      </c>
      <c r="D76" s="173" t="s">
        <v>2451</v>
      </c>
      <c r="E76" s="112">
        <v>335831100</v>
      </c>
    </row>
    <row r="77" spans="1:5" ht="18" x14ac:dyDescent="0.25">
      <c r="A77" s="120" t="str">
        <f>VLOOKUP(B77,'[1]LISTADO ATM'!$A$2:$C$822,3,0)</f>
        <v>NORTE</v>
      </c>
      <c r="B77" s="124">
        <v>747</v>
      </c>
      <c r="C77" s="124" t="str">
        <f>VLOOKUP(B77,'[1]LISTADO ATM'!$A$2:$B$822,2,0)</f>
        <v xml:space="preserve">ATM Club BR (Santiago) </v>
      </c>
      <c r="D77" s="173" t="s">
        <v>2451</v>
      </c>
      <c r="E77" s="112">
        <v>335831254</v>
      </c>
    </row>
    <row r="78" spans="1:5" ht="18" x14ac:dyDescent="0.25">
      <c r="A78" s="120" t="str">
        <f>VLOOKUP(B78,'[1]LISTADO ATM'!$A$2:$C$822,3,0)</f>
        <v>SUR</v>
      </c>
      <c r="B78" s="124">
        <v>829</v>
      </c>
      <c r="C78" s="124" t="str">
        <f>VLOOKUP(B78,'[1]LISTADO ATM'!$A$2:$B$822,2,0)</f>
        <v xml:space="preserve">ATM UNP Multicentro Sirena Baní </v>
      </c>
      <c r="D78" s="173" t="s">
        <v>2451</v>
      </c>
      <c r="E78" s="112">
        <v>335831535</v>
      </c>
    </row>
    <row r="79" spans="1:5" ht="18" x14ac:dyDescent="0.25">
      <c r="A79" s="120" t="str">
        <f>VLOOKUP(B79,'[1]LISTADO ATM'!$A$2:$C$822,3,0)</f>
        <v>DISTRITO NACIONAL</v>
      </c>
      <c r="B79" s="124">
        <v>785</v>
      </c>
      <c r="C79" s="124" t="str">
        <f>VLOOKUP(B79,'[1]LISTADO ATM'!$A$2:$B$822,2,0)</f>
        <v xml:space="preserve">ATM S/M Nacional Máximo Gómez </v>
      </c>
      <c r="D79" s="173" t="s">
        <v>2451</v>
      </c>
      <c r="E79" s="112">
        <v>335831359</v>
      </c>
    </row>
    <row r="80" spans="1:5" ht="18" x14ac:dyDescent="0.25">
      <c r="A80" s="120" t="str">
        <f>VLOOKUP(B80,'[1]LISTADO ATM'!$A$2:$C$822,3,0)</f>
        <v>ESTE</v>
      </c>
      <c r="B80" s="124">
        <v>211</v>
      </c>
      <c r="C80" s="124" t="str">
        <f>VLOOKUP(B80,'[1]LISTADO ATM'!$A$2:$B$822,2,0)</f>
        <v xml:space="preserve">ATM Oficina La Romana I </v>
      </c>
      <c r="D80" s="173" t="s">
        <v>2451</v>
      </c>
      <c r="E80" s="112">
        <v>335831393</v>
      </c>
    </row>
    <row r="81" spans="1:5" ht="18" x14ac:dyDescent="0.25">
      <c r="A81" s="120" t="str">
        <f>VLOOKUP(B81,'[1]LISTADO ATM'!$A$2:$C$822,3,0)</f>
        <v>DISTRITO NACIONAL</v>
      </c>
      <c r="B81" s="124">
        <v>406</v>
      </c>
      <c r="C81" s="124" t="str">
        <f>VLOOKUP(B81,'[1]LISTADO ATM'!$A$2:$B$822,2,0)</f>
        <v xml:space="preserve">ATM UNP Plaza Lama Máximo Gómez </v>
      </c>
      <c r="D81" s="173" t="s">
        <v>2451</v>
      </c>
      <c r="E81" s="112">
        <v>335831461</v>
      </c>
    </row>
    <row r="82" spans="1:5" ht="18" x14ac:dyDescent="0.25">
      <c r="A82" s="120" t="str">
        <f>VLOOKUP(B82,'[1]LISTADO ATM'!$A$2:$C$822,3,0)</f>
        <v>SUR</v>
      </c>
      <c r="B82" s="124">
        <v>101</v>
      </c>
      <c r="C82" s="124" t="str">
        <f>VLOOKUP(B82,'[1]LISTADO ATM'!$A$2:$B$822,2,0)</f>
        <v xml:space="preserve">ATM Oficina San Juan de la Maguana I </v>
      </c>
      <c r="D82" s="173" t="s">
        <v>2451</v>
      </c>
      <c r="E82" s="112">
        <v>335831528</v>
      </c>
    </row>
    <row r="83" spans="1:5" ht="18.75" thickBot="1" x14ac:dyDescent="0.3">
      <c r="A83" s="174" t="s">
        <v>2504</v>
      </c>
      <c r="B83" s="102">
        <f>COUNT(B72:B82)</f>
        <v>11</v>
      </c>
      <c r="C83" s="108"/>
      <c r="D83" s="108"/>
      <c r="E83" s="108"/>
    </row>
    <row r="84" spans="1:5" ht="15.75" thickBot="1" x14ac:dyDescent="0.3">
      <c r="E84" s="100"/>
    </row>
    <row r="85" spans="1:5" ht="18.75" thickBot="1" x14ac:dyDescent="0.3">
      <c r="A85" s="149" t="s">
        <v>2507</v>
      </c>
      <c r="B85" s="150"/>
      <c r="C85" s="150"/>
      <c r="D85" s="150"/>
      <c r="E85" s="151"/>
    </row>
    <row r="86" spans="1:5" ht="18" x14ac:dyDescent="0.25">
      <c r="A86" s="97" t="s">
        <v>15</v>
      </c>
      <c r="B86" s="97" t="s">
        <v>2426</v>
      </c>
      <c r="C86" s="98" t="s">
        <v>46</v>
      </c>
      <c r="D86" s="98" t="s">
        <v>2429</v>
      </c>
      <c r="E86" s="103" t="s">
        <v>2427</v>
      </c>
    </row>
    <row r="87" spans="1:5" ht="18" x14ac:dyDescent="0.25">
      <c r="A87" s="120" t="str">
        <f>VLOOKUP(B87,'[1]LISTADO ATM'!$A$2:$C$822,3,0)</f>
        <v>DISTRITO NACIONAL</v>
      </c>
      <c r="B87" s="124">
        <v>184</v>
      </c>
      <c r="C87" s="124" t="str">
        <f>VLOOKUP(B87,'[1]LISTADO ATM'!$A$2:$B$822,2,0)</f>
        <v xml:space="preserve">ATM Hermanas Mirabal </v>
      </c>
      <c r="D87" s="124" t="s">
        <v>2490</v>
      </c>
      <c r="E87" s="112">
        <v>335829753</v>
      </c>
    </row>
    <row r="88" spans="1:5" ht="18" x14ac:dyDescent="0.25">
      <c r="A88" s="120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24" t="s">
        <v>2490</v>
      </c>
      <c r="E88" s="112">
        <v>335829775</v>
      </c>
    </row>
    <row r="89" spans="1:5" ht="18" x14ac:dyDescent="0.25">
      <c r="A89" s="120" t="str">
        <f>VLOOKUP(B89,'[1]LISTADO ATM'!$A$2:$C$822,3,0)</f>
        <v>DISTRITO NACIONAL</v>
      </c>
      <c r="B89" s="124">
        <v>539</v>
      </c>
      <c r="C89" s="124" t="str">
        <f>VLOOKUP(B89,'[1]LISTADO ATM'!$A$2:$B$822,2,0)</f>
        <v>ATM S/M La Cadena Los Proceres</v>
      </c>
      <c r="D89" s="124" t="s">
        <v>2490</v>
      </c>
      <c r="E89" s="112">
        <v>335830205</v>
      </c>
    </row>
    <row r="90" spans="1:5" ht="18" x14ac:dyDescent="0.25">
      <c r="A90" s="120" t="str">
        <f>VLOOKUP(B90,'[1]LISTADO ATM'!$A$2:$C$822,3,0)</f>
        <v>SUR</v>
      </c>
      <c r="B90" s="124">
        <v>537</v>
      </c>
      <c r="C90" s="124" t="str">
        <f>VLOOKUP(B90,'[1]LISTADO ATM'!$A$2:$B$822,2,0)</f>
        <v xml:space="preserve">ATM Estación Texaco Enriquillo (Barahona) </v>
      </c>
      <c r="D90" s="124" t="s">
        <v>2490</v>
      </c>
      <c r="E90" s="112">
        <v>335831129</v>
      </c>
    </row>
    <row r="91" spans="1:5" ht="18" x14ac:dyDescent="0.25">
      <c r="A91" s="120" t="str">
        <f>VLOOKUP(B91,'[1]LISTADO ATM'!$A$2:$C$822,3,0)</f>
        <v>DISTRITO NACIONAL</v>
      </c>
      <c r="B91" s="124">
        <v>437</v>
      </c>
      <c r="C91" s="124" t="str">
        <f>VLOOKUP(B91,'[1]LISTADO ATM'!$A$2:$B$822,2,0)</f>
        <v xml:space="preserve">ATM Autobanco Torre III </v>
      </c>
      <c r="D91" s="175" t="s">
        <v>2490</v>
      </c>
      <c r="E91" s="112">
        <v>335831368</v>
      </c>
    </row>
    <row r="92" spans="1:5" ht="18" x14ac:dyDescent="0.25">
      <c r="A92" s="120" t="str">
        <f>VLOOKUP(B92,'[1]LISTADO ATM'!$A$2:$C$822,3,0)</f>
        <v>NORTE</v>
      </c>
      <c r="B92" s="124">
        <v>851</v>
      </c>
      <c r="C92" s="124" t="str">
        <f>VLOOKUP(B92,'[1]LISTADO ATM'!$A$2:$B$822,2,0)</f>
        <v xml:space="preserve">ATM Hospital Vinicio Calventi </v>
      </c>
      <c r="D92" s="175" t="s">
        <v>2490</v>
      </c>
      <c r="E92" s="112">
        <v>335831383</v>
      </c>
    </row>
    <row r="93" spans="1:5" ht="18" x14ac:dyDescent="0.25">
      <c r="A93" s="120" t="str">
        <f>VLOOKUP(B93,'[1]LISTADO ATM'!$A$2:$C$822,3,0)</f>
        <v>DISTRITO NACIONAL</v>
      </c>
      <c r="B93" s="124">
        <v>39</v>
      </c>
      <c r="C93" s="124" t="str">
        <f>VLOOKUP(B93,'[1]LISTADO ATM'!$A$2:$B$822,2,0)</f>
        <v xml:space="preserve">ATM Oficina Ovando </v>
      </c>
      <c r="D93" s="175" t="s">
        <v>2490</v>
      </c>
      <c r="E93" s="112">
        <v>335831545</v>
      </c>
    </row>
    <row r="94" spans="1:5" ht="18" x14ac:dyDescent="0.25">
      <c r="A94" s="120" t="str">
        <f>VLOOKUP(B94,'[1]LISTADO ATM'!$A$2:$C$822,3,0)</f>
        <v>DISTRITO NACIONAL</v>
      </c>
      <c r="B94" s="124">
        <v>587</v>
      </c>
      <c r="C94" s="124" t="str">
        <f>VLOOKUP(B94,'[1]LISTADO ATM'!$A$2:$B$822,2,0)</f>
        <v xml:space="preserve">ATM Cuerpo de Ayudantes Militares </v>
      </c>
      <c r="D94" s="175" t="s">
        <v>2490</v>
      </c>
      <c r="E94" s="112">
        <v>335831549</v>
      </c>
    </row>
    <row r="95" spans="1:5" ht="18.75" thickBot="1" x14ac:dyDescent="0.3">
      <c r="A95" s="121" t="s">
        <v>2504</v>
      </c>
      <c r="B95" s="102">
        <f>COUNT(B87:B94)</f>
        <v>8</v>
      </c>
      <c r="C95" s="108"/>
      <c r="D95" s="128"/>
      <c r="E95" s="129"/>
    </row>
    <row r="96" spans="1:5" ht="15.75" thickBot="1" x14ac:dyDescent="0.3">
      <c r="E96" s="100"/>
    </row>
    <row r="97" spans="1:5" ht="18.75" thickBot="1" x14ac:dyDescent="0.3">
      <c r="A97" s="149" t="s">
        <v>2508</v>
      </c>
      <c r="B97" s="150"/>
      <c r="C97" s="150"/>
      <c r="D97" s="152"/>
      <c r="E97" s="153"/>
    </row>
    <row r="98" spans="1:5" ht="18" x14ac:dyDescent="0.25">
      <c r="A98" s="103" t="s">
        <v>15</v>
      </c>
      <c r="B98" s="97" t="s">
        <v>2426</v>
      </c>
      <c r="C98" s="99" t="s">
        <v>46</v>
      </c>
      <c r="D98" s="176" t="s">
        <v>2429</v>
      </c>
      <c r="E98" s="103" t="s">
        <v>2427</v>
      </c>
    </row>
    <row r="99" spans="1:5" ht="18" x14ac:dyDescent="0.25">
      <c r="A99" s="124" t="str">
        <f>VLOOKUP(B99,'[1]LISTADO ATM'!$A$2:$C$822,3,0)</f>
        <v>DISTRITO NACIONAL</v>
      </c>
      <c r="B99" s="124">
        <v>946</v>
      </c>
      <c r="C99" s="124" t="str">
        <f>VLOOKUP(B99,'[1]LISTADO ATM'!$A$2:$B$822,2,0)</f>
        <v xml:space="preserve">ATM Oficina Núñez de Cáceres I </v>
      </c>
      <c r="D99" s="124" t="s">
        <v>2517</v>
      </c>
      <c r="E99" s="172">
        <v>335828521</v>
      </c>
    </row>
    <row r="100" spans="1:5" ht="18" x14ac:dyDescent="0.25">
      <c r="A100" s="124" t="str">
        <f>VLOOKUP(B100,'[1]LISTADO ATM'!$A$2:$C$822,3,0)</f>
        <v>DISTRITO NACIONAL</v>
      </c>
      <c r="B100" s="124">
        <v>755</v>
      </c>
      <c r="C100" s="124" t="str">
        <f>VLOOKUP(B100,'[1]LISTADO ATM'!$A$2:$B$822,2,0)</f>
        <v xml:space="preserve">ATM Oficina Galería del Este (Plaza) </v>
      </c>
      <c r="D100" s="124" t="s">
        <v>2517</v>
      </c>
      <c r="E100" s="172">
        <v>335829628</v>
      </c>
    </row>
    <row r="101" spans="1:5" ht="18" x14ac:dyDescent="0.25">
      <c r="A101" s="124" t="str">
        <f>VLOOKUP(B101,'[1]LISTADO ATM'!$A$2:$C$822,3,0)</f>
        <v>DISTRITO NACIONAL</v>
      </c>
      <c r="B101" s="124">
        <v>165</v>
      </c>
      <c r="C101" s="124" t="str">
        <f>VLOOKUP(B101,'[1]LISTADO ATM'!$A$2:$B$822,2,0)</f>
        <v>ATM Autoservicio Megacentro</v>
      </c>
      <c r="D101" s="124" t="s">
        <v>2517</v>
      </c>
      <c r="E101" s="172">
        <v>335829756</v>
      </c>
    </row>
    <row r="102" spans="1:5" ht="18" x14ac:dyDescent="0.25">
      <c r="A102" s="124" t="str">
        <f>VLOOKUP(B102,'[1]LISTADO ATM'!$A$2:$C$822,3,0)</f>
        <v>DISTRITO NACIONAL</v>
      </c>
      <c r="B102" s="124">
        <v>54</v>
      </c>
      <c r="C102" s="124" t="str">
        <f>VLOOKUP(B102,'[1]LISTADO ATM'!$A$2:$B$822,2,0)</f>
        <v xml:space="preserve">ATM Autoservicio Galería 360 </v>
      </c>
      <c r="D102" s="124" t="s">
        <v>2517</v>
      </c>
      <c r="E102" s="172">
        <v>335829761</v>
      </c>
    </row>
    <row r="103" spans="1:5" ht="18" x14ac:dyDescent="0.25">
      <c r="A103" s="124" t="str">
        <f>VLOOKUP(B103,'[1]LISTADO ATM'!$A$2:$C$822,3,0)</f>
        <v>NORTE</v>
      </c>
      <c r="B103" s="124">
        <v>291</v>
      </c>
      <c r="C103" s="124" t="str">
        <f>VLOOKUP(B103,'[1]LISTADO ATM'!$A$2:$B$822,2,0)</f>
        <v xml:space="preserve">ATM S/M Jumbo Las Colinas </v>
      </c>
      <c r="D103" s="124" t="s">
        <v>2517</v>
      </c>
      <c r="E103" s="172">
        <v>335831602</v>
      </c>
    </row>
    <row r="104" spans="1:5" ht="18" x14ac:dyDescent="0.25">
      <c r="A104" s="124" t="str">
        <f>VLOOKUP(B104,'[1]LISTADO ATM'!$A$2:$C$822,3,0)</f>
        <v>DISTRITO NACIONAL</v>
      </c>
      <c r="B104" s="124">
        <v>312</v>
      </c>
      <c r="C104" s="124" t="str">
        <f>VLOOKUP(B104,'[1]LISTADO ATM'!$A$2:$B$822,2,0)</f>
        <v xml:space="preserve">ATM Oficina Tiradentes II (Naco) </v>
      </c>
      <c r="D104" s="124" t="s">
        <v>2517</v>
      </c>
      <c r="E104" s="172">
        <v>335831403</v>
      </c>
    </row>
    <row r="105" spans="1:5" ht="18" x14ac:dyDescent="0.25">
      <c r="A105" s="124" t="str">
        <f>VLOOKUP(B105,'[1]LISTADO ATM'!$A$2:$C$822,3,0)</f>
        <v>ESTE</v>
      </c>
      <c r="B105" s="124">
        <v>114</v>
      </c>
      <c r="C105" s="124" t="str">
        <f>VLOOKUP(B105,'[1]LISTADO ATM'!$A$2:$B$822,2,0)</f>
        <v xml:space="preserve">ATM Oficina Hato Mayor </v>
      </c>
      <c r="D105" s="124" t="s">
        <v>2517</v>
      </c>
      <c r="E105" s="172">
        <v>335831397</v>
      </c>
    </row>
    <row r="106" spans="1:5" ht="18" x14ac:dyDescent="0.25">
      <c r="A106" s="124" t="str">
        <f>VLOOKUP(B106,'[1]LISTADO ATM'!$A$2:$C$822,3,0)</f>
        <v>DISTRITO NACIONAL</v>
      </c>
      <c r="B106" s="124">
        <v>527</v>
      </c>
      <c r="C106" s="124" t="str">
        <f>VLOOKUP(B106,'[1]LISTADO ATM'!$A$2:$B$822,2,0)</f>
        <v>ATM Oficina Zona Oriental II</v>
      </c>
      <c r="D106" s="124" t="s">
        <v>2501</v>
      </c>
      <c r="E106" s="172">
        <v>335830313</v>
      </c>
    </row>
    <row r="107" spans="1:5" ht="18" x14ac:dyDescent="0.25">
      <c r="A107" s="124" t="str">
        <f>VLOOKUP(B107,'[1]LISTADO ATM'!$A$2:$C$822,3,0)</f>
        <v>SUR</v>
      </c>
      <c r="B107" s="124">
        <v>5</v>
      </c>
      <c r="C107" s="124" t="str">
        <f>VLOOKUP(B107,'[1]LISTADO ATM'!$A$2:$B$822,2,0)</f>
        <v>ATM Oficina Autoservicio Villa Ofelia (San Juan)</v>
      </c>
      <c r="D107" s="124" t="s">
        <v>2501</v>
      </c>
      <c r="E107" s="172">
        <v>335831283</v>
      </c>
    </row>
    <row r="108" spans="1:5" ht="18.75" thickBot="1" x14ac:dyDescent="0.3">
      <c r="A108" s="121" t="s">
        <v>2504</v>
      </c>
      <c r="B108" s="102">
        <f>COUNT(B99:B107)</f>
        <v>9</v>
      </c>
      <c r="C108" s="127"/>
      <c r="D108" s="177"/>
      <c r="E108" s="177"/>
    </row>
    <row r="109" spans="1:5" ht="15.75" thickBot="1" x14ac:dyDescent="0.3">
      <c r="E109" s="100"/>
    </row>
    <row r="110" spans="1:5" ht="18.75" thickBot="1" x14ac:dyDescent="0.3">
      <c r="A110" s="154" t="s">
        <v>2509</v>
      </c>
      <c r="B110" s="155"/>
      <c r="D110" s="100"/>
      <c r="E110" s="100"/>
    </row>
    <row r="111" spans="1:5" ht="18.75" thickBot="1" x14ac:dyDescent="0.3">
      <c r="A111" s="156">
        <f>+B83+B95+B108</f>
        <v>28</v>
      </c>
      <c r="B111" s="157"/>
    </row>
    <row r="112" spans="1:5" ht="15.75" thickBot="1" x14ac:dyDescent="0.3">
      <c r="E112" s="100"/>
    </row>
    <row r="113" spans="1:5" ht="18.75" thickBot="1" x14ac:dyDescent="0.3">
      <c r="A113" s="149" t="s">
        <v>2510</v>
      </c>
      <c r="B113" s="150"/>
      <c r="C113" s="150"/>
      <c r="D113" s="150"/>
      <c r="E113" s="151"/>
    </row>
    <row r="114" spans="1:5" ht="18" x14ac:dyDescent="0.25">
      <c r="A114" s="103" t="s">
        <v>15</v>
      </c>
      <c r="B114" s="103" t="s">
        <v>2426</v>
      </c>
      <c r="C114" s="99" t="s">
        <v>46</v>
      </c>
      <c r="D114" s="158" t="s">
        <v>2429</v>
      </c>
      <c r="E114" s="159"/>
    </row>
    <row r="115" spans="1:5" ht="18" x14ac:dyDescent="0.25">
      <c r="A115" s="124" t="str">
        <f>VLOOKUP(B115,'[1]LISTADO ATM'!$A$2:$C$822,3,0)</f>
        <v>DISTRITO NACIONAL</v>
      </c>
      <c r="B115" s="124">
        <v>812</v>
      </c>
      <c r="C115" s="124" t="str">
        <f>VLOOKUP(B115,'[1]LISTADO ATM'!$A$2:$B$822,2,0)</f>
        <v xml:space="preserve">ATM Canasta del Pueblo </v>
      </c>
      <c r="D115" s="135" t="s">
        <v>2494</v>
      </c>
      <c r="E115" s="136"/>
    </row>
    <row r="116" spans="1:5" ht="18" x14ac:dyDescent="0.25">
      <c r="A116" s="124" t="str">
        <f>VLOOKUP(B116,'[1]LISTADO ATM'!$A$2:$C$822,3,0)</f>
        <v>DISTRITO NACIONAL</v>
      </c>
      <c r="B116" s="124">
        <v>434</v>
      </c>
      <c r="C116" s="124" t="str">
        <f>VLOOKUP(B116,'[1]LISTADO ATM'!$A$2:$B$822,2,0)</f>
        <v xml:space="preserve">ATM Generadora Hidroeléctrica Dom. (EGEHID) </v>
      </c>
      <c r="D116" s="135" t="s">
        <v>2494</v>
      </c>
      <c r="E116" s="136"/>
    </row>
    <row r="117" spans="1:5" ht="18" x14ac:dyDescent="0.25">
      <c r="A117" s="124" t="str">
        <f>VLOOKUP(B117,'[1]LISTADO ATM'!$A$2:$C$822,3,0)</f>
        <v>DISTRITO NACIONAL</v>
      </c>
      <c r="B117" s="124">
        <v>993</v>
      </c>
      <c r="C117" s="124" t="str">
        <f>VLOOKUP(B117,'[1]LISTADO ATM'!$A$2:$B$822,2,0)</f>
        <v xml:space="preserve">ATM Centro Medico Integral II </v>
      </c>
      <c r="D117" s="135" t="s">
        <v>2514</v>
      </c>
      <c r="E117" s="136"/>
    </row>
    <row r="118" spans="1:5" ht="18" x14ac:dyDescent="0.25">
      <c r="A118" s="124" t="str">
        <f>VLOOKUP(B118,'[1]LISTADO ATM'!$A$2:$C$822,3,0)</f>
        <v>ESTE</v>
      </c>
      <c r="B118" s="124">
        <v>634</v>
      </c>
      <c r="C118" s="124" t="str">
        <f>VLOOKUP(B118,'[1]LISTADO ATM'!$A$2:$B$822,2,0)</f>
        <v xml:space="preserve">ATM Ayuntamiento Los Llanos (SPM) </v>
      </c>
      <c r="D118" s="135" t="s">
        <v>2494</v>
      </c>
      <c r="E118" s="136"/>
    </row>
    <row r="119" spans="1:5" ht="18" x14ac:dyDescent="0.25">
      <c r="A119" s="124" t="str">
        <f>VLOOKUP(B119,'[1]LISTADO ATM'!$A$2:$C$822,3,0)</f>
        <v>NORTE</v>
      </c>
      <c r="B119" s="124">
        <v>637</v>
      </c>
      <c r="C119" s="124" t="str">
        <f>VLOOKUP(B119,'[1]LISTADO ATM'!$A$2:$B$822,2,0)</f>
        <v xml:space="preserve">ATM UNP Monción </v>
      </c>
      <c r="D119" s="135" t="s">
        <v>2494</v>
      </c>
      <c r="E119" s="136"/>
    </row>
    <row r="120" spans="1:5" ht="18" x14ac:dyDescent="0.25">
      <c r="A120" s="124" t="str">
        <f>VLOOKUP(B120,'[1]LISTADO ATM'!$A$2:$C$822,3,0)</f>
        <v>DISTRITO NACIONAL</v>
      </c>
      <c r="B120" s="124">
        <v>162</v>
      </c>
      <c r="C120" s="124" t="str">
        <f>VLOOKUP(B120,'[1]LISTADO ATM'!$A$2:$B$822,2,0)</f>
        <v xml:space="preserve">ATM Oficina Tiradentes I </v>
      </c>
      <c r="D120" s="135" t="s">
        <v>2494</v>
      </c>
      <c r="E120" s="136"/>
    </row>
    <row r="121" spans="1:5" ht="18" x14ac:dyDescent="0.25">
      <c r="A121" s="124" t="str">
        <f>VLOOKUP(B121,'[1]LISTADO ATM'!$A$2:$C$822,3,0)</f>
        <v>DISTRITO NACIONAL</v>
      </c>
      <c r="B121" s="124">
        <v>567</v>
      </c>
      <c r="C121" s="124" t="str">
        <f>VLOOKUP(B121,'[1]LISTADO ATM'!$A$2:$B$822,2,0)</f>
        <v xml:space="preserve">ATM Oficina Máximo Gómez </v>
      </c>
      <c r="D121" s="135" t="s">
        <v>2503</v>
      </c>
      <c r="E121" s="136"/>
    </row>
    <row r="122" spans="1:5" ht="18" x14ac:dyDescent="0.25">
      <c r="A122" s="124" t="str">
        <f>VLOOKUP(B122,'[1]LISTADO ATM'!$A$2:$C$822,3,0)</f>
        <v>NORTE</v>
      </c>
      <c r="B122" s="124">
        <v>985</v>
      </c>
      <c r="C122" s="124" t="str">
        <f>VLOOKUP(B122,'[1]LISTADO ATM'!$A$2:$B$822,2,0)</f>
        <v xml:space="preserve">ATM Oficina Dajabón II </v>
      </c>
      <c r="D122" s="135" t="s">
        <v>2532</v>
      </c>
      <c r="E122" s="136"/>
    </row>
    <row r="123" spans="1:5" ht="18" x14ac:dyDescent="0.25">
      <c r="A123" s="124" t="str">
        <f>VLOOKUP(B123,'[1]LISTADO ATM'!$A$2:$C$822,3,0)</f>
        <v>DISTRITO NACIONAL</v>
      </c>
      <c r="B123" s="124">
        <v>911</v>
      </c>
      <c r="C123" s="124" t="str">
        <f>VLOOKUP(B123,'[1]LISTADO ATM'!$A$2:$B$822,2,0)</f>
        <v xml:space="preserve">ATM Oficina Venezuela II </v>
      </c>
      <c r="D123" s="135" t="s">
        <v>2532</v>
      </c>
      <c r="E123" s="136"/>
    </row>
    <row r="124" spans="1:5" ht="18" x14ac:dyDescent="0.25">
      <c r="A124" s="124" t="str">
        <f>VLOOKUP(B124,'[1]LISTADO ATM'!$A$2:$C$822,3,0)</f>
        <v>DISTRITO NACIONAL</v>
      </c>
      <c r="B124" s="124">
        <v>745</v>
      </c>
      <c r="C124" s="124" t="str">
        <f>VLOOKUP(B124,'[1]LISTADO ATM'!$A$2:$B$822,2,0)</f>
        <v xml:space="preserve">ATM Oficina Ave. Duarte </v>
      </c>
      <c r="D124" s="135" t="s">
        <v>2532</v>
      </c>
      <c r="E124" s="136"/>
    </row>
    <row r="125" spans="1:5" ht="18" x14ac:dyDescent="0.25">
      <c r="A125" s="124" t="str">
        <f>VLOOKUP(B125,'[1]LISTADO ATM'!$A$2:$C$822,3,0)</f>
        <v>DISTRITO NACIONAL</v>
      </c>
      <c r="B125" s="124">
        <v>382</v>
      </c>
      <c r="C125" s="124" t="str">
        <f>VLOOKUP(B125,'[1]LISTADO ATM'!$A$2:$B$822,2,0)</f>
        <v>ATM Estación del Metro María Montés</v>
      </c>
      <c r="D125" s="135" t="s">
        <v>2494</v>
      </c>
      <c r="E125" s="136"/>
    </row>
    <row r="126" spans="1:5" ht="18" x14ac:dyDescent="0.25">
      <c r="A126" s="124" t="str">
        <f>VLOOKUP(B126,'[1]LISTADO ATM'!$A$2:$C$822,3,0)</f>
        <v>NORTE</v>
      </c>
      <c r="B126" s="124">
        <v>171</v>
      </c>
      <c r="C126" s="124" t="str">
        <f>VLOOKUP(B126,'[1]LISTADO ATM'!$A$2:$B$822,2,0)</f>
        <v xml:space="preserve">ATM Oficina Moca </v>
      </c>
      <c r="D126" s="135" t="s">
        <v>2494</v>
      </c>
      <c r="E126" s="136"/>
    </row>
    <row r="127" spans="1:5" ht="18" x14ac:dyDescent="0.25">
      <c r="A127" s="124" t="str">
        <f>VLOOKUP(B127,'[1]LISTADO ATM'!$A$2:$C$822,3,0)</f>
        <v>DISTRITO NACIONAL</v>
      </c>
      <c r="B127" s="124">
        <v>525</v>
      </c>
      <c r="C127" s="124" t="str">
        <f>VLOOKUP(B127,'[1]LISTADO ATM'!$A$2:$B$822,2,0)</f>
        <v>ATM S/M Bravo Las Americas</v>
      </c>
      <c r="D127" s="135" t="s">
        <v>2494</v>
      </c>
      <c r="E127" s="136"/>
    </row>
    <row r="128" spans="1:5" ht="18" x14ac:dyDescent="0.25">
      <c r="A128" s="124" t="str">
        <f>VLOOKUP(B128,'[1]LISTADO ATM'!$A$2:$C$822,3,0)</f>
        <v>DISTRITO NACIONAL</v>
      </c>
      <c r="B128" s="124">
        <v>617</v>
      </c>
      <c r="C128" s="124" t="str">
        <f>VLOOKUP(B128,'[1]LISTADO ATM'!$A$2:$B$822,2,0)</f>
        <v xml:space="preserve">ATM Guardia Presidencial </v>
      </c>
      <c r="D128" s="135" t="s">
        <v>2494</v>
      </c>
      <c r="E128" s="136"/>
    </row>
    <row r="129" spans="1:5" ht="18" x14ac:dyDescent="0.25">
      <c r="A129" s="124" t="str">
        <f>VLOOKUP(B129,'[1]LISTADO ATM'!$A$2:$C$822,3,0)</f>
        <v>DISTRITO NACIONAL</v>
      </c>
      <c r="B129" s="124">
        <v>620</v>
      </c>
      <c r="C129" s="124" t="str">
        <f>VLOOKUP(B129,'[1]LISTADO ATM'!$A$2:$B$822,2,0)</f>
        <v xml:space="preserve">ATM Ministerio de Medio Ambiente </v>
      </c>
      <c r="D129" s="135" t="s">
        <v>2494</v>
      </c>
      <c r="E129" s="136"/>
    </row>
    <row r="130" spans="1:5" ht="18" x14ac:dyDescent="0.25">
      <c r="A130" s="124" t="str">
        <f>VLOOKUP(B130,'[1]LISTADO ATM'!$A$2:$C$822,3,0)</f>
        <v>DISTRITO NACIONAL</v>
      </c>
      <c r="B130" s="124">
        <v>755</v>
      </c>
      <c r="C130" s="124" t="str">
        <f>VLOOKUP(B130,'[1]LISTADO ATM'!$A$2:$B$822,2,0)</f>
        <v xml:space="preserve">ATM Oficina Galería del Este (Plaza) </v>
      </c>
      <c r="D130" s="135" t="s">
        <v>2494</v>
      </c>
      <c r="E130" s="136"/>
    </row>
    <row r="131" spans="1:5" ht="18" x14ac:dyDescent="0.25">
      <c r="A131" s="124" t="str">
        <f>VLOOKUP(B131,'[1]LISTADO ATM'!$A$2:$C$822,3,0)</f>
        <v>DISTRITO NACIONAL</v>
      </c>
      <c r="B131" s="124">
        <v>896</v>
      </c>
      <c r="C131" s="124" t="str">
        <f>VLOOKUP(B131,'[1]LISTADO ATM'!$A$2:$B$822,2,0)</f>
        <v xml:space="preserve">ATM Campamento Militar 16 de Agosto I </v>
      </c>
      <c r="D131" s="135" t="s">
        <v>2494</v>
      </c>
      <c r="E131" s="136"/>
    </row>
    <row r="132" spans="1:5" ht="18.75" thickBot="1" x14ac:dyDescent="0.3">
      <c r="A132" s="121" t="s">
        <v>2504</v>
      </c>
      <c r="B132" s="102">
        <f>COUNT(B115:B131)</f>
        <v>17</v>
      </c>
      <c r="C132" s="127"/>
      <c r="D132" s="177"/>
      <c r="E132" s="177"/>
    </row>
  </sheetData>
  <mergeCells count="30">
    <mergeCell ref="D121:E121"/>
    <mergeCell ref="D122:E122"/>
    <mergeCell ref="D123:E123"/>
    <mergeCell ref="D124:E124"/>
    <mergeCell ref="C56:E56"/>
    <mergeCell ref="A58:E58"/>
    <mergeCell ref="C68:E68"/>
    <mergeCell ref="A70:E70"/>
    <mergeCell ref="A85:E85"/>
    <mergeCell ref="D127:E127"/>
    <mergeCell ref="D125:E125"/>
    <mergeCell ref="D126:E126"/>
    <mergeCell ref="A97:E97"/>
    <mergeCell ref="A110:B110"/>
    <mergeCell ref="A111:B111"/>
    <mergeCell ref="A113:E113"/>
    <mergeCell ref="D114:E114"/>
    <mergeCell ref="D115:E115"/>
    <mergeCell ref="D116:E116"/>
    <mergeCell ref="D117:E117"/>
    <mergeCell ref="D118:E118"/>
    <mergeCell ref="D119:E119"/>
    <mergeCell ref="D120:E120"/>
    <mergeCell ref="A1:E1"/>
    <mergeCell ref="A2:E2"/>
    <mergeCell ref="A7:E7"/>
    <mergeCell ref="D128:E128"/>
    <mergeCell ref="D131:E131"/>
    <mergeCell ref="D129:E129"/>
    <mergeCell ref="D130:E130"/>
  </mergeCells>
  <phoneticPr fontId="46" type="noConversion"/>
  <conditionalFormatting sqref="B99:B100">
    <cfRule type="duplicateValues" dxfId="108" priority="33"/>
    <cfRule type="duplicateValues" dxfId="107" priority="34"/>
  </conditionalFormatting>
  <conditionalFormatting sqref="B99:B100">
    <cfRule type="duplicateValues" dxfId="106" priority="32"/>
  </conditionalFormatting>
  <conditionalFormatting sqref="B99:B100">
    <cfRule type="duplicateValues" dxfId="105" priority="31"/>
  </conditionalFormatting>
  <conditionalFormatting sqref="B99:B100">
    <cfRule type="duplicateValues" dxfId="104" priority="29"/>
    <cfRule type="duplicateValues" dxfId="103" priority="30"/>
  </conditionalFormatting>
  <conditionalFormatting sqref="B99:B100">
    <cfRule type="duplicateValues" dxfId="102" priority="27"/>
    <cfRule type="duplicateValues" dxfId="101" priority="28"/>
  </conditionalFormatting>
  <conditionalFormatting sqref="B99:B100">
    <cfRule type="duplicateValues" dxfId="100" priority="26"/>
  </conditionalFormatting>
  <conditionalFormatting sqref="B99:B100">
    <cfRule type="duplicateValues" dxfId="99" priority="23"/>
    <cfRule type="duplicateValues" dxfId="98" priority="24"/>
    <cfRule type="duplicateValues" dxfId="97" priority="25"/>
  </conditionalFormatting>
  <conditionalFormatting sqref="B99:B100">
    <cfRule type="duplicateValues" dxfId="96" priority="22"/>
  </conditionalFormatting>
  <conditionalFormatting sqref="B99:B100">
    <cfRule type="duplicateValues" dxfId="95" priority="21"/>
  </conditionalFormatting>
  <conditionalFormatting sqref="B99:B100">
    <cfRule type="duplicateValues" dxfId="94" priority="20"/>
  </conditionalFormatting>
  <conditionalFormatting sqref="B99:B100">
    <cfRule type="duplicateValues" dxfId="93" priority="19"/>
  </conditionalFormatting>
  <conditionalFormatting sqref="B99:B100">
    <cfRule type="duplicateValues" dxfId="92" priority="16"/>
    <cfRule type="duplicateValues" dxfId="91" priority="17"/>
    <cfRule type="duplicateValues" dxfId="90" priority="18"/>
  </conditionalFormatting>
  <conditionalFormatting sqref="B99:B100">
    <cfRule type="duplicateValues" dxfId="89" priority="14"/>
    <cfRule type="duplicateValues" dxfId="88" priority="15"/>
  </conditionalFormatting>
  <conditionalFormatting sqref="B99:B100">
    <cfRule type="duplicateValues" dxfId="87" priority="13"/>
  </conditionalFormatting>
  <conditionalFormatting sqref="B99:B100">
    <cfRule type="duplicateValues" dxfId="86" priority="12"/>
  </conditionalFormatting>
  <conditionalFormatting sqref="B99:B100">
    <cfRule type="duplicateValues" dxfId="85" priority="10"/>
    <cfRule type="duplicateValues" dxfId="84" priority="11"/>
  </conditionalFormatting>
  <conditionalFormatting sqref="B99:B100">
    <cfRule type="duplicateValues" dxfId="83" priority="9"/>
  </conditionalFormatting>
  <conditionalFormatting sqref="B99:B100">
    <cfRule type="duplicateValues" dxfId="82" priority="8"/>
  </conditionalFormatting>
  <conditionalFormatting sqref="B99:B100">
    <cfRule type="duplicateValues" dxfId="81" priority="7"/>
  </conditionalFormatting>
  <conditionalFormatting sqref="B99:B100">
    <cfRule type="duplicateValues" dxfId="80" priority="6"/>
  </conditionalFormatting>
  <conditionalFormatting sqref="B122:B1048576 B1:B7 B9:B58 B60:B70 B72:B85 B87:B97 B99:B114">
    <cfRule type="duplicateValues" dxfId="79" priority="3"/>
    <cfRule type="duplicateValues" dxfId="78" priority="4"/>
    <cfRule type="duplicateValues" dxfId="77" priority="5"/>
  </conditionalFormatting>
  <conditionalFormatting sqref="B115:B121">
    <cfRule type="duplicateValues" dxfId="76" priority="41"/>
  </conditionalFormatting>
  <conditionalFormatting sqref="B1:B1048576">
    <cfRule type="duplicateValues" dxfId="75" priority="2"/>
  </conditionalFormatting>
  <conditionalFormatting sqref="E1:E1048576">
    <cfRule type="duplicateValues" dxfId="74" priority="1"/>
  </conditionalFormatting>
  <conditionalFormatting sqref="B101:B107">
    <cfRule type="duplicateValues" dxfId="73" priority="124359"/>
    <cfRule type="duplicateValues" dxfId="72" priority="124360"/>
  </conditionalFormatting>
  <conditionalFormatting sqref="B101:B107">
    <cfRule type="duplicateValues" dxfId="71" priority="124361"/>
  </conditionalFormatting>
  <conditionalFormatting sqref="B101:B107">
    <cfRule type="duplicateValues" dxfId="70" priority="124362"/>
    <cfRule type="duplicateValues" dxfId="69" priority="124363"/>
    <cfRule type="duplicateValues" dxfId="68" priority="124364"/>
  </conditionalFormatting>
  <conditionalFormatting sqref="B99:B107">
    <cfRule type="duplicateValues" dxfId="67" priority="12436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2433</v>
      </c>
      <c r="B1" s="161"/>
      <c r="C1" s="161"/>
      <c r="D1" s="16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2443</v>
      </c>
      <c r="B25" s="161"/>
      <c r="C25" s="161"/>
      <c r="D25" s="16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2021-03-23T23:01:45Z</dcterms:modified>
</cp:coreProperties>
</file>