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7" i="16" l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2" i="1"/>
  <c r="G162" i="1"/>
  <c r="H162" i="1"/>
  <c r="I162" i="1"/>
  <c r="J162" i="1"/>
  <c r="K162" i="1"/>
  <c r="A173" i="1"/>
  <c r="A172" i="1"/>
  <c r="A171" i="1"/>
  <c r="A170" i="1"/>
  <c r="A169" i="1"/>
  <c r="A168" i="1"/>
  <c r="A162" i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7" i="1" l="1"/>
  <c r="A166" i="1"/>
  <c r="A165" i="1"/>
  <c r="A164" i="1"/>
  <c r="A163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15" i="1"/>
  <c r="F115" i="1"/>
  <c r="G115" i="1"/>
  <c r="H115" i="1"/>
  <c r="I115" i="1"/>
  <c r="J115" i="1"/>
  <c r="K115" i="1"/>
  <c r="A121" i="1" l="1"/>
  <c r="A119" i="1"/>
  <c r="A118" i="1"/>
  <c r="A11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A101" i="1"/>
  <c r="F101" i="1"/>
  <c r="G101" i="1"/>
  <c r="H101" i="1"/>
  <c r="I101" i="1"/>
  <c r="J101" i="1"/>
  <c r="K101" i="1"/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A125" i="1"/>
  <c r="A124" i="1"/>
  <c r="A123" i="1"/>
  <c r="A122" i="1"/>
  <c r="A120" i="1"/>
  <c r="A117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 l="1"/>
  <c r="A98" i="1"/>
  <c r="A97" i="1"/>
  <c r="A96" i="1"/>
  <c r="A9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" i="1" l="1"/>
  <c r="F7" i="1"/>
  <c r="G7" i="1"/>
  <c r="H7" i="1"/>
  <c r="I7" i="1"/>
  <c r="J7" i="1"/>
  <c r="K7" i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0" i="1"/>
  <c r="A23" i="1"/>
  <c r="A22" i="1"/>
  <c r="A21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<sst xmlns="http://schemas.openxmlformats.org/spreadsheetml/2006/main" count="13759" uniqueCount="2539">
  <si>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</si>
  <si>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</si>
  <si>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</si>
  <si>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</si>
  <si>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</si>
  <si>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</si>
  <si>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</si>
  <si>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</si>
  <si>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</si>
  <si>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</si>
  <si>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</si>
  <si>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</si>
  <si>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</si>
  <si>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</si>
  <si>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</si>
  <si>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</si>
  <si>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</si>
  <si>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</si>
  <si>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</si>
  <si>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</si>
  <si>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</si>
  <si>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</si>
  <si>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</si>
  <si>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</si>
  <si>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</si>
  <si>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</si>
  <si>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</si>
  <si>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</si>
  <si>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</si>
  <si>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</si>
  <si>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</si>
  <si>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</si>
  <si>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</si>
  <si>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</si>
  <si>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</si>
  <si>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</si>
  <si>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</si>
  <si>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</si>
  <si>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</si>
  <si>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</si>
  <si>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</si>
  <si>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</si>
  <si>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</si>
  <si>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</si>
  <si>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</si>
  <si>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</si>
  <si>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</si>
  <si>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</si>
  <si>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</si>
  <si>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</si>
  <si>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</si>
  <si>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</si>
  <si>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</si>
  <si>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</si>
  <si>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</si>
  <si>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</si>
  <si>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</si>
  <si>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</si>
  <si>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</si>
  <si>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</si>
  <si>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</si>
  <si>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</si>
  <si>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</si>
  <si>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</si>
  <si>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</si>
  <si>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</si>
  <si>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</si>
  <si>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</si>
  <si>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</si>
  <si>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</si>
  <si>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</si>
  <si>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</si>
  <si>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</si>
  <si>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</si>
  <si>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</si>
  <si>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</si>
  <si>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</si>
  <si>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</si>
  <si>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</si>
  <si>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</si>
  <si>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</si>
  <si>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</si>
  <si>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</si>
  <si>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</si>
  <si>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</si>
  <si>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</si>
  <si>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</si>
  <si>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</si>
  <si>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</si>
  <si>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</si>
  <si>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</si>
  <si>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</si>
  <si>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</si>
  <si>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</si>
  <si>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</si>
  <si>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</si>
  <si>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</si>
  <si>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</si>
  <si>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</si>
  <si>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</si>
  <si>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</si>
  <si>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</si>
  <si>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</si>
  <si>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</si>
  <si>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</si>
  <si>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</si>
  <si>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</si>
  <si>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</si>
  <si>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</si>
  <si>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</si>
  <si>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</si>
  <si>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</si>
  <si>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</si>
  <si>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</si>
  <si>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</si>
  <si>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</si>
  <si>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</si>
  <si>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</si>
  <si>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</si>
  <si>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</si>
  <si>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</si>
  <si>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</si>
  <si>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</si>
  <si>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</si>
  <si>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</si>
  <si>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</si>
  <si>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</si>
  <si>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</si>
  <si>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</si>
  <si>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</si>
  <si>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</si>
  <si>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</si>
  <si>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</si>
  <si>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</si>
  <si>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</si>
  <si>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</si>
  <si>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</si>
  <si>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</si>
  <si>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</si>
  <si>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</si>
  <si>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</si>
  <si>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</si>
  <si>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</si>
  <si>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</si>
  <si>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</si>
  <si>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</si>
  <si>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</si>
  <si>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</si>
  <si>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</si>
  <si>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</si>
  <si>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</si>
  <si>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</si>
  <si>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</si>
  <si>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</si>
  <si>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</si>
  <si>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</si>
  <si>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</si>
  <si>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</si>
  <si>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</si>
  <si>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</si>
  <si>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</si>
  <si>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</si>
  <si>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</si>
  <si>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</si>
  <si>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</si>
  <si>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</si>
  <si>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</si>
  <si>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</si>
  <si>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</si>
  <si>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</si>
  <si>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</si>
  <si>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</si>
  <si>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</si>
  <si>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</si>
  <si>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</si>
  <si>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</si>
  <si>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</si>
  <si>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</si>
  <si>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</si>
  <si>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</si>
  <si>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</si>
  <si>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</si>
  <si>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</si>
  <si>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</si>
  <si>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</si>
  <si>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</si>
  <si>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</si>
  <si>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</si>
  <si>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</si>
  <si>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</si>
  <si>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</si>
  <si>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</si>
  <si>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</si>
  <si>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</si>
  <si>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</si>
  <si>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</si>
  <si>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</si>
  <si>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</si>
  <si>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</si>
  <si>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</si>
  <si>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</si>
  <si>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</si>
  <si>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</si>
  <si>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</si>
  <si>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</si>
  <si>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</si>
  <si>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</si>
  <si>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</si>
  <si>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</si>
  <si>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</si>
  <si>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</si>
  <si>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</si>
  <si>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</si>
  <si>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</si>
  <si>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</si>
  <si>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</si>
  <si>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</si>
  <si>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</si>
  <si>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</si>
  <si>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</si>
  <si>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</si>
  <si>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</si>
  <si>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</si>
  <si>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</si>
  <si>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</si>
  <si>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</si>
  <si>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</si>
  <si>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</si>
  <si>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</si>
  <si>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</si>
  <si>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</si>
  <si>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</si>
  <si>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</si>
  <si>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</si>
  <si>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</si>
  <si>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</si>
  <si>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</si>
  <si>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</si>
  <si>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</si>
  <si>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</si>
  <si>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</si>
  <si>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</si>
  <si>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</si>
  <si>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</si>
  <si>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</si>
  <si>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</si>
  <si>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</si>
  <si>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</si>
  <si>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</si>
  <si>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</si>
  <si>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</si>
  <si>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</si>
  <si>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</si>
  <si>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</si>
  <si>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</si>
  <si>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</si>
  <si>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</si>
  <si>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</si>
  <si>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</si>
  <si>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</si>
  <si>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</si>
  <si>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</si>
  <si>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</si>
  <si>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</si>
  <si>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</si>
  <si>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</si>
  <si>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</si>
  <si>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</si>
  <si>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</si>
  <si>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</si>
  <si>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</si>
  <si>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</si>
  <si>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</si>
  <si>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</si>
  <si>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</si>
  <si>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</si>
  <si>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</si>
  <si>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</si>
  <si>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</si>
  <si>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</si>
  <si>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</si>
  <si>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</si>
  <si>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</si>
  <si>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</si>
  <si>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</si>
  <si>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</si>
  <si>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</si>
  <si>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</si>
  <si>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</si>
  <si>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</si>
  <si>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</si>
  <si>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</si>
  <si>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</si>
  <si>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</si>
  <si>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</si>
  <si>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</si>
  <si>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</si>
  <si>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</si>
  <si>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</si>
  <si>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</si>
  <si>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</si>
  <si>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</si>
  <si>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</si>
  <si>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</si>
  <si>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</si>
  <si>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</si>
  <si>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</si>
  <si>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</si>
  <si>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</si>
  <si>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</si>
  <si>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</si>
  <si>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</si>
  <si>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</si>
  <si>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</si>
  <si>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</si>
  <si>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</si>
  <si>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</si>
  <si>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</si>
  <si>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</si>
  <si>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</si>
  <si>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</si>
  <si>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</si>
  <si>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</si>
  <si>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</si>
  <si>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</si>
  <si>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</si>
  <si>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</si>
  <si>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</si>
  <si>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</si>
  <si>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</si>
  <si>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</si>
  <si>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</si>
  <si>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</si>
  <si>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</si>
  <si>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</si>
  <si>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</si>
  <si>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</si>
  <si>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</si>
  <si>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</si>
  <si>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</si>
  <si>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</si>
  <si>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</si>
  <si>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</si>
  <si>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</si>
  <si>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</si>
  <si>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</si>
  <si>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</si>
  <si>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</si>
  <si>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</si>
  <si>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</si>
  <si>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</si>
  <si>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</si>
  <si>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</si>
  <si>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</si>
  <si>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</si>
  <si>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</si>
  <si>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</si>
  <si>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</si>
  <si>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</si>
  <si>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</si>
  <si>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</si>
  <si>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</si>
  <si>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</si>
  <si>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</si>
  <si>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</si>
  <si>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</si>
  <si>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</si>
  <si>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</si>
  <si>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</si>
  <si>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</si>
  <si>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</si>
  <si>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</si>
  <si>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</si>
  <si>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</si>
  <si>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</si>
  <si>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</si>
  <si>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</si>
  <si>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</si>
  <si>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</si>
  <si>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</si>
  <si>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</si>
  <si>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</si>
  <si>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</si>
  <si>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</si>
  <si>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</si>
  <si>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</si>
  <si>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</si>
  <si>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</si>
  <si>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</si>
  <si>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</si>
  <si>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</si>
  <si>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</si>
  <si>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</si>
  <si>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</si>
  <si>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</si>
  <si>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</si>
  <si>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</si>
  <si>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</si>
  <si>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</si>
  <si>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</si>
  <si>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</si>
  <si>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</si>
  <si>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</si>
  <si>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</si>
  <si>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</si>
  <si>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</si>
  <si>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</si>
  <si>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</si>
  <si>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</si>
  <si>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</si>
  <si>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</si>
  <si>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</si>
  <si>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</si>
  <si>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</si>
  <si>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</si>
  <si>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</si>
  <si>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</si>
  <si>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</si>
  <si>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</si>
  <si>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</si>
  <si>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</si>
  <si>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</si>
  <si>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</si>
  <si>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</si>
  <si>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</si>
  <si>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</si>
  <si>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</si>
  <si>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</si>
  <si>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</si>
  <si>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</si>
  <si>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</si>
  <si>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</si>
  <si>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</si>
  <si>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</si>
  <si>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</si>
  <si>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</si>
  <si>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</si>
  <si>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</si>
  <si>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</si>
  <si>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</si>
  <si>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</si>
  <si>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</si>
  <si>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</si>
  <si>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</si>
  <si>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</si>
  <si>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</si>
  <si>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</si>
  <si>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</si>
  <si>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</si>
  <si>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</si>
  <si>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</si>
  <si>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</si>
  <si>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</si>
  <si>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</si>
  <si>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</si>
  <si>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</si>
  <si>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</si>
  <si>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</si>
  <si>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</si>
  <si>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</si>
  <si>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</si>
  <si>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</si>
  <si>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</si>
  <si>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</si>
  <si>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</si>
  <si>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</si>
  <si>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</si>
  <si>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</si>
  <si>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</si>
  <si>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</si>
  <si>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</si>
  <si>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</si>
  <si>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</si>
  <si>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</si>
  <si>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</si>
  <si>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</si>
  <si>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</si>
  <si>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</si>
  <si>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</si>
  <si>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</si>
  <si>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</si>
  <si>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</si>
  <si>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</si>
  <si>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</si>
  <si>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</si>
  <si>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</si>
  <si>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</si>
  <si>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</si>
  <si>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</si>
  <si>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</si>
  <si>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</si>
  <si>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</si>
  <si>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</si>
  <si>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</si>
  <si>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</si>
  <si>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</si>
  <si>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</si>
  <si>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</si>
  <si>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</si>
  <si>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</si>
  <si>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</si>
  <si>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</si>
  <si>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</si>
  <si>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</si>
  <si>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</si>
  <si>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</si>
  <si>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</si>
  <si>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</si>
  <si>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</si>
  <si>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</si>
  <si>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</si>
  <si>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</si>
  <si>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</si>
  <si>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</si>
  <si>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</si>
  <si>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</si>
  <si>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</si>
  <si>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</si>
  <si>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</si>
  <si>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</si>
  <si>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</si>
  <si>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</si>
  <si>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</si>
  <si>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</si>
  <si>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</si>
  <si>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</si>
  <si>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</si>
  <si>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</si>
  <si>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</si>
  <si>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</si>
  <si>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</si>
  <si>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</si>
  <si>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</si>
  <si>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</si>
  <si>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</si>
  <si>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</si>
  <si>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</si>
  <si>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</si>
  <si>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</si>
  <si>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</si>
  <si>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</si>
  <si>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</si>
  <si>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</si>
  <si>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</si>
  <si>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</si>
  <si>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</si>
  <si>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</si>
  <si>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</si>
  <si>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</si>
  <si>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</si>
  <si>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</si>
  <si>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</si>
  <si>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</si>
  <si>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</si>
  <si>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</si>
  <si>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</si>
  <si>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</si>
  <si>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</si>
  <si>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</si>
  <si>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</si>
  <si>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</si>
  <si>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</si>
  <si>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</si>
  <si>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</si>
  <si>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</si>
  <si>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</si>
  <si>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</si>
  <si>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</si>
  <si>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</si>
  <si>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</si>
  <si>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</si>
  <si>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</si>
  <si>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</si>
  <si>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</si>
  <si>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</si>
  <si>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</si>
  <si>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</si>
  <si>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</si>
  <si>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</si>
  <si>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</si>
  <si>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</si>
  <si>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</si>
  <si>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</si>
  <si>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</si>
  <si>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</si>
  <si>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</si>
  <si>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</si>
  <si>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</si>
  <si>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</si>
  <si>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</si>
  <si>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</si>
  <si>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</si>
  <si>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</si>
  <si>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</si>
  <si>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</si>
  <si>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</si>
  <si>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</si>
  <si>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</si>
  <si>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</si>
  <si>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</si>
  <si>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</si>
  <si>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</si>
  <si>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</si>
  <si>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</si>
  <si>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</si>
  <si>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</si>
  <si>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</si>
  <si>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</si>
  <si>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</si>
  <si>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</si>
  <si>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</si>
  <si>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</si>
  <si>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</si>
  <si>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</si>
  <si>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</si>
  <si>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</si>
  <si>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</si>
  <si>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</si>
  <si>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</si>
  <si>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</si>
  <si>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</si>
  <si>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</si>
  <si>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</si>
  <si>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</si>
  <si>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</si>
  <si>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</si>
  <si>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</si>
  <si>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</si>
  <si>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</si>
  <si>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</si>
  <si>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</si>
  <si>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</si>
  <si>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</si>
  <si>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</si>
  <si>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</si>
  <si>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</si>
  <si>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</si>
  <si>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</si>
  <si>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</si>
  <si>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</si>
  <si>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</si>
  <si>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</si>
  <si>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</si>
  <si>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</si>
  <si>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</si>
  <si>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</si>
  <si>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</si>
  <si>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</si>
  <si>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</si>
  <si>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</si>
  <si>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</si>
  <si>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</si>
  <si>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</si>
  <si>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</si>
  <si>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</si>
  <si>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</si>
  <si>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</si>
  <si>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</si>
  <si>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</si>
  <si>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</si>
  <si>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</si>
  <si>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</si>
  <si>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</si>
  <si>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</si>
  <si>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</si>
  <si>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</si>
  <si>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</si>
  <si>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</si>
  <si>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</si>
  <si>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</si>
  <si>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</si>
  <si>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</si>
  <si>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</si>
  <si>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</si>
  <si>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</si>
  <si>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</si>
  <si>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</si>
  <si>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</si>
  <si>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</si>
  <si>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</si>
  <si>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</si>
  <si>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</si>
  <si>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</si>
  <si>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</si>
  <si>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</si>
  <si>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</si>
  <si>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</si>
  <si>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</si>
  <si>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</si>
  <si>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</si>
  <si>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</si>
  <si>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</si>
  <si>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</si>
  <si>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</si>
  <si>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</si>
  <si>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</si>
  <si>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</si>
  <si>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</si>
  <si>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</si>
  <si>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</si>
  <si>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</si>
  <si>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</si>
  <si>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</si>
  <si>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</si>
  <si>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</si>
  <si>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</si>
  <si>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</si>
  <si>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</si>
  <si>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</si>
  <si>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</si>
  <si>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</si>
  <si>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</si>
  <si>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</si>
  <si>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</si>
  <si>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</si>
  <si>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</si>
  <si>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</si>
  <si>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</si>
  <si>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</si>
  <si>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</si>
  <si>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</si>
  <si>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</si>
  <si>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</si>
  <si>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</si>
  <si>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</si>
  <si>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</si>
  <si>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</si>
  <si>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</si>
  <si>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</si>
  <si>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</si>
  <si>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</si>
  <si>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</si>
  <si>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</si>
  <si>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</si>
  <si>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</si>
  <si>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</si>
  <si>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</si>
  <si>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</si>
  <si>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</si>
  <si>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</si>
  <si>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</si>
  <si>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</si>
  <si>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</si>
  <si>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</si>
  <si>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</si>
  <si>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</si>
  <si>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</si>
  <si>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</si>
  <si>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</si>
  <si>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</si>
  <si>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</si>
  <si>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</si>
  <si>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</si>
  <si>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</si>
  <si>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</si>
  <si>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</si>
  <si>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</si>
  <si>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</si>
  <si>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</si>
  <si>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</si>
  <si>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</si>
  <si>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</si>
  <si>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</si>
  <si>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</si>
  <si>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</si>
  <si>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</si>
  <si>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</si>
  <si>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</si>
  <si>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</si>
  <si>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</si>
  <si>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</si>
  <si>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</si>
  <si>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</si>
  <si>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</si>
  <si>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</si>
  <si>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</si>
  <si>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</si>
  <si>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</si>
  <si>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</si>
  <si>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</si>
  <si>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</si>
  <si>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</si>
  <si>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</si>
  <si>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</si>
  <si>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</si>
  <si>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</si>
  <si>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</si>
  <si>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</si>
  <si>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</si>
  <si>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</si>
  <si>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</si>
  <si>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</si>
  <si>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</si>
  <si>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</si>
  <si>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</si>
  <si>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</si>
  <si>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</si>
  <si>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</si>
  <si>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</si>
  <si>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</si>
  <si>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</si>
  <si>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</si>
  <si>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</si>
  <si>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</si>
  <si>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</si>
  <si>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</si>
  <si>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</si>
  <si>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</si>
  <si>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</si>
  <si>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</si>
  <si>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</si>
  <si>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</si>
  <si>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</si>
  <si>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</si>
  <si>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</si>
  <si>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</si>
  <si>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</si>
  <si>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</si>
  <si>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</si>
  <si>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</si>
  <si>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</si>
  <si>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</si>
  <si>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</si>
  <si>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</si>
  <si>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</si>
  <si>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</si>
  <si>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</si>
  <si>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</si>
  <si>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</si>
  <si>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</si>
  <si>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</si>
  <si>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</si>
  <si>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</si>
  <si>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</si>
  <si>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</si>
  <si>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</si>
  <si>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</si>
  <si>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</si>
  <si>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</si>
  <si>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</si>
  <si>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</si>
  <si>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</si>
  <si>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</si>
  <si>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</si>
  <si>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</si>
  <si>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</si>
  <si>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</si>
  <si>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</si>
  <si>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</si>
  <si>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</si>
  <si>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</si>
  <si>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</si>
  <si>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</si>
  <si>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</si>
  <si>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</si>
  <si>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</si>
  <si>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</si>
  <si>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</si>
  <si>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</si>
  <si>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</si>
  <si>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</si>
  <si>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</si>
  <si>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</si>
  <si>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</si>
  <si>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</si>
  <si>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</si>
  <si>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</si>
  <si>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</si>
  <si>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</si>
  <si>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</si>
  <si>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</si>
  <si>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</si>
  <si>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</si>
  <si>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</si>
  <si>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</si>
  <si>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</si>
  <si>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</si>
  <si>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</si>
  <si>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</si>
  <si>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</si>
  <si>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</si>
  <si>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</si>
  <si>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</si>
  <si>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</si>
  <si>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</si>
  <si>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</si>
  <si>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</si>
  <si>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</si>
  <si>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</si>
  <si>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</si>
  <si>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</si>
  <si>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</si>
  <si>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</si>
  <si>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</si>
  <si>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</si>
  <si>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</si>
  <si>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</si>
  <si>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</si>
  <si>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</si>
  <si>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</si>
  <si>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</si>
  <si>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</si>
  <si>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</si>
  <si>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</si>
  <si>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</si>
  <si>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</si>
  <si>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</si>
  <si>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</si>
  <si>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</si>
  <si>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</si>
  <si>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</si>
  <si>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</si>
  <si>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</si>
  <si>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</si>
  <si>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</si>
  <si>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</si>
  <si>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</si>
  <si>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</si>
  <si>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</si>
  <si>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</si>
  <si>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</si>
  <si>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</si>
  <si>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</si>
  <si>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</si>
  <si>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</si>
  <si>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</si>
  <si>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</si>
  <si>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</si>
  <si>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</si>
  <si>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</si>
  <si>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</si>
  <si>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</si>
  <si>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</si>
  <si>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</si>
  <si>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</si>
  <si>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</si>
  <si>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</si>
  <si>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</si>
  <si>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</si>
  <si>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</si>
  <si>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</si>
  <si>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</si>
  <si>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</si>
  <si>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</si>
  <si>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</si>
  <si>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</si>
  <si>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</si>
  <si>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</si>
  <si>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</si>
  <si>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</si>
  <si>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</si>
  <si>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</si>
  <si>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</si>
  <si>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</si>
  <si>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</si>
  <si>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</si>
  <si>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</si>
  <si>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</si>
  <si>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</si>
  <si>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</si>
  <si>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</si>
  <si>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</si>
  <si>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</si>
  <si>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</si>
  <si>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</si>
  <si>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</si>
  <si>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</si>
  <si>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</si>
  <si>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</si>
  <si>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</si>
  <si>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</si>
  <si>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</si>
  <si>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</si>
  <si>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</si>
  <si>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</si>
  <si>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</si>
  <si>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</si>
  <si>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</si>
  <si>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</si>
  <si>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</si>
  <si>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</si>
  <si>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</si>
  <si>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</si>
  <si>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</si>
  <si>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</si>
  <si>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</si>
  <si>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</si>
  <si>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</si>
  <si>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</si>
  <si>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</si>
  <si>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</si>
  <si>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</si>
  <si>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</si>
  <si>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</si>
  <si>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</si>
  <si>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</si>
  <si>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</si>
  <si>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</si>
  <si>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</si>
  <si>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</si>
  <si>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</si>
  <si>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</si>
  <si>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</si>
  <si>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</si>
  <si>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</si>
  <si>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</si>
  <si>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</si>
  <si>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</si>
  <si>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</si>
  <si>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</si>
  <si>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</si>
  <si>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</si>
  <si>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</si>
  <si>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</si>
  <si>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</si>
  <si>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</si>
  <si>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</si>
  <si>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</si>
  <si>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</si>
  <si>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</si>
  <si>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</si>
  <si>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</si>
  <si>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</si>
  <si>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</si>
  <si>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</si>
  <si>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</si>
  <si>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</si>
  <si>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</si>
  <si>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</si>
  <si>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</si>
  <si>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</si>
  <si>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</si>
  <si>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</si>
  <si>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</si>
  <si>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</si>
  <si>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</si>
  <si>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</si>
  <si>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</si>
  <si>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</si>
  <si>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</si>
  <si>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</si>
  <si>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</si>
  <si>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</si>
  <si>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</si>
  <si>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</si>
  <si>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</si>
  <si>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</si>
  <si>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</si>
  <si>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</si>
  <si>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</si>
  <si>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</si>
  <si>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</si>
  <si>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</si>
  <si>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</si>
  <si>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</si>
  <si>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</si>
  <si>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</si>
  <si>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</si>
  <si>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</si>
  <si>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</si>
  <si>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</si>
  <si>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</si>
  <si>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</si>
  <si>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</si>
  <si>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</si>
  <si>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</si>
  <si>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</si>
  <si>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</si>
  <si>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</si>
  <si>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</si>
  <si>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</si>
  <si>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</si>
  <si>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</si>
  <si>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</si>
  <si>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</si>
  <si>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</si>
  <si>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</si>
  <si>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</si>
  <si>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</si>
  <si>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</si>
  <si>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</si>
  <si>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</si>
  <si>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</si>
  <si>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</si>
  <si>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</si>
  <si>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</si>
  <si>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</si>
  <si>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</si>
  <si>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</si>
  <si>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</si>
  <si>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</si>
  <si>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</si>
  <si>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</si>
  <si>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</si>
  <si>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</si>
  <si>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</si>
  <si>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</si>
  <si>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</si>
  <si>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</si>
  <si>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</si>
  <si>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</si>
  <si>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</si>
  <si>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</si>
  <si>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</si>
  <si>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</si>
  <si>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</si>
  <si>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</si>
  <si>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</si>
  <si>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</si>
  <si>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</si>
  <si>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</si>
  <si>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</si>
  <si>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</si>
  <si>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</si>
  <si>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</si>
  <si>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</si>
  <si>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</si>
  <si>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</si>
  <si>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</si>
  <si>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</si>
  <si>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</si>
  <si>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</si>
  <si>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</si>
  <si>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</si>
  <si>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</si>
  <si>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</si>
  <si>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</si>
  <si>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</si>
  <si>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</si>
  <si>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</si>
  <si>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</si>
  <si>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</si>
  <si>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</si>
  <si>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</si>
  <si>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</si>
  <si>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</si>
  <si>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</si>
  <si>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</si>
  <si>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</si>
  <si>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</si>
  <si>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</si>
  <si>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</si>
  <si>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</si>
  <si>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</si>
  <si>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</si>
  <si>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</si>
  <si>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</si>
  <si>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</si>
  <si>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</si>
  <si>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</si>
  <si>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</si>
  <si>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</si>
  <si>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</si>
  <si>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</si>
  <si>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</si>
  <si>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</si>
  <si>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</si>
  <si>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</si>
  <si>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</si>
  <si>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</si>
  <si>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</si>
  <si>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</si>
  <si>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</si>
  <si>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</si>
  <si>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</si>
  <si>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</si>
  <si>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</si>
  <si>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</si>
  <si>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</si>
  <si>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</si>
  <si>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</si>
  <si>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</si>
  <si>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</si>
  <si>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</si>
  <si>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</si>
  <si>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</si>
  <si>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</si>
  <si>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</si>
  <si>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</si>
  <si>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</si>
  <si>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</si>
  <si>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</si>
  <si>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</si>
  <si>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</si>
  <si>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</si>
  <si>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</si>
  <si>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</si>
  <si>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</si>
  <si>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</si>
  <si>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</si>
  <si>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</si>
  <si>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</si>
  <si>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</si>
  <si>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</si>
  <si>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</si>
  <si>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</si>
  <si>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</si>
  <si>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</si>
  <si>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</si>
  <si>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</si>
  <si>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</si>
  <si>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</si>
  <si>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</si>
  <si>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</si>
  <si>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</si>
  <si>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</si>
  <si>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</si>
  <si>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</si>
  <si>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</si>
  <si>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</si>
  <si>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</si>
  <si>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</si>
  <si>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</si>
  <si>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</si>
  <si>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</si>
  <si>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</si>
  <si>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</si>
  <si>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</si>
  <si>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</si>
  <si>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</si>
  <si>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</si>
  <si>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</si>
  <si>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</si>
  <si>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</si>
  <si>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</si>
  <si>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</si>
  <si>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</si>
  <si>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</si>
  <si>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</si>
  <si>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</si>
  <si>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</si>
  <si>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</si>
  <si>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</si>
  <si>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</si>
  <si>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</si>
  <si>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</si>
  <si>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</si>
  <si>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</si>
  <si>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</si>
  <si>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</si>
  <si>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</si>
  <si>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</si>
  <si>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</si>
  <si>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</si>
  <si>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</si>
  <si>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</si>
  <si>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</si>
  <si>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</si>
  <si>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</si>
  <si>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</si>
  <si>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</si>
  <si>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</si>
  <si>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</si>
  <si>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</si>
  <si>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</si>
  <si>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</si>
  <si>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</si>
  <si>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</si>
  <si>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</si>
  <si>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</si>
  <si>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</si>
  <si>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</si>
  <si>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</si>
  <si>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</si>
  <si>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</si>
  <si>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</si>
  <si>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</si>
  <si>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</si>
  <si>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</si>
  <si>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</si>
  <si>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</si>
  <si>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</si>
  <si>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</si>
  <si>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</si>
  <si>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</si>
  <si>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</si>
  <si>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</si>
  <si>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</si>
  <si>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</si>
  <si>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</si>
  <si>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</si>
  <si>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</si>
  <si>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</si>
  <si>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</si>
  <si>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</si>
  <si>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</si>
  <si>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</si>
  <si>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</si>
  <si>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</si>
  <si>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</si>
  <si>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</si>
  <si>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</si>
  <si>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</si>
  <si>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</si>
  <si>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</si>
  <si>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</si>
  <si>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</si>
  <si>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</si>
  <si>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</si>
  <si>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</si>
  <si>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</si>
  <si>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</si>
  <si>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</si>
  <si>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</si>
  <si>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</si>
  <si>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</si>
  <si>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</si>
  <si>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</si>
  <si>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</si>
  <si>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</si>
  <si>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</si>
  <si>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</si>
  <si>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</si>
  <si>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</si>
  <si>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</si>
  <si>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</si>
  <si>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</si>
  <si>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</si>
  <si>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</si>
  <si>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</si>
  <si>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</si>
  <si>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</si>
  <si>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</si>
  <si>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</si>
  <si>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</si>
  <si>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</si>
  <si>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</si>
  <si>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</si>
  <si>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</si>
  <si>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</si>
  <si>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</si>
  <si>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</si>
  <si>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</si>
  <si>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</si>
  <si>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</si>
  <si>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</si>
  <si>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</si>
  <si>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</si>
  <si>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</si>
  <si>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</si>
  <si>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</si>
  <si>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</si>
  <si>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</si>
  <si>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</si>
  <si>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</si>
  <si>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</si>
  <si>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</si>
  <si>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</si>
  <si>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</si>
  <si>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</si>
  <si>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</si>
  <si>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</si>
  <si>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</si>
  <si>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</si>
  <si>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</si>
  <si>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</si>
  <si>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</si>
  <si>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</si>
  <si>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</si>
  <si>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</si>
  <si>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</si>
  <si>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</si>
  <si>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</si>
  <si>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</si>
  <si>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</si>
  <si>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</si>
  <si>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</si>
  <si>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</si>
  <si>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</si>
  <si>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</si>
  <si>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</si>
  <si>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</si>
  <si>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</si>
  <si>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</si>
  <si>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</si>
  <si>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</si>
  <si>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</si>
  <si>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</si>
  <si>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</si>
  <si>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</si>
  <si>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</si>
  <si>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</si>
  <si>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</si>
  <si>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</si>
  <si>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</si>
  <si>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</si>
  <si>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</si>
  <si>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</si>
  <si>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</si>
  <si>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</si>
  <si>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</si>
  <si>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</si>
  <si>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</si>
  <si>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</si>
  <si>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</si>
  <si>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</si>
  <si>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</si>
  <si>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</si>
  <si>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</si>
  <si>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</si>
  <si>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</si>
  <si>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</si>
  <si>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</si>
  <si>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</si>
  <si>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</si>
  <si>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</si>
  <si>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</si>
  <si>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</si>
  <si>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</si>
  <si>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</si>
  <si>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</si>
  <si>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</si>
  <si>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</si>
  <si>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</si>
  <si>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</si>
  <si>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</si>
  <si>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</si>
  <si>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</si>
  <si>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</si>
  <si>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</si>
  <si>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</si>
  <si>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</si>
  <si>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</si>
  <si>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</si>
  <si>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</si>
  <si>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</si>
  <si>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</si>
  <si>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</si>
  <si>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</si>
  <si>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</si>
  <si>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</si>
  <si>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</si>
  <si>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</si>
  <si>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</si>
  <si>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</si>
  <si>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</si>
  <si>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</si>
  <si>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</si>
  <si>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</si>
  <si>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</si>
  <si>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</si>
  <si>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</si>
  <si>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</si>
  <si>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</si>
  <si>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</si>
  <si>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</si>
  <si>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</si>
  <si>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</si>
  <si>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</si>
  <si>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</si>
  <si>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</si>
  <si>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</si>
  <si>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</si>
  <si>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</si>
  <si>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</si>
  <si>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</si>
  <si>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</si>
  <si>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</si>
  <si>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</si>
  <si>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</si>
  <si>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</si>
  <si>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</si>
  <si>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</si>
  <si>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</si>
  <si>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</si>
  <si>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</si>
  <si>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</si>
  <si>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</si>
  <si>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</si>
  <si>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</si>
  <si>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</si>
  <si>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</si>
  <si>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</si>
  <si>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</si>
  <si>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</si>
  <si>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</si>
  <si>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</si>
  <si>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</si>
  <si>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</si>
  <si>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</si>
  <si>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</si>
  <si>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</si>
  <si>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</si>
  <si>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</si>
  <si>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</si>
  <si>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</si>
  <si>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</si>
  <si>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</si>
  <si>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</si>
  <si>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</si>
  <si>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</si>
  <si>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</si>
  <si>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</si>
  <si>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</si>
  <si>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</si>
  <si>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</si>
  <si>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</si>
  <si>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</si>
  <si>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</si>
  <si>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</si>
  <si>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</si>
  <si>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</si>
  <si>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</si>
  <si>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</si>
  <si>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</si>
  <si>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</si>
  <si>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</si>
  <si>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</si>
  <si>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</si>
  <si>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</si>
  <si>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</si>
  <si>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</si>
  <si>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</si>
  <si>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</si>
  <si>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</si>
  <si>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</si>
  <si>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</si>
  <si>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</si>
  <si>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</si>
  <si>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</si>
  <si>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</si>
  <si>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</si>
  <si>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</si>
  <si>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</si>
  <si>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</si>
  <si>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</si>
  <si>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</si>
  <si>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</si>
  <si>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</si>
  <si>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</si>
  <si>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</si>
  <si>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</si>
  <si>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</si>
  <si>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</si>
  <si>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</si>
  <si>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</si>
  <si>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</si>
  <si>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</si>
  <si>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</si>
  <si>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</si>
  <si>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</si>
  <si>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</si>
  <si>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</si>
  <si>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</si>
  <si>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</si>
  <si>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</si>
  <si>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</si>
  <si>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</si>
  <si>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</si>
  <si>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</si>
  <si>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</si>
  <si>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</si>
  <si>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</si>
  <si>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</si>
  <si>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</si>
  <si>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</si>
  <si>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</si>
  <si>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</si>
  <si>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</si>
  <si>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</si>
  <si>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</si>
  <si>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</si>
  <si>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</si>
  <si>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</si>
  <si>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</si>
  <si>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</si>
  <si>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</si>
  <si>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</si>
  <si>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</si>
  <si>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</si>
  <si>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</si>
  <si>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</si>
  <si>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</si>
  <si>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</si>
  <si>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</si>
  <si>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</si>
  <si>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</si>
  <si>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</si>
  <si>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</si>
  <si>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</si>
  <si>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</si>
  <si>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</si>
  <si>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</si>
  <si>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</si>
  <si>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</si>
  <si>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</si>
  <si>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</si>
  <si>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</si>
  <si>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</si>
  <si>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</si>
  <si>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</si>
  <si>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</si>
  <si>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</si>
  <si>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</si>
  <si>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</si>
  <si>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</si>
  <si>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</si>
  <si>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</si>
  <si>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</si>
  <si>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</si>
  <si>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</si>
  <si>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</si>
  <si>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</si>
  <si>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</si>
  <si>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</si>
  <si>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</si>
  <si>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</si>
  <si>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</si>
  <si>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</si>
  <si>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</si>
  <si>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</si>
  <si>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</si>
  <si>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</si>
  <si>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</si>
  <si>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</si>
  <si>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</si>
  <si>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</si>
  <si>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</si>
  <si>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</si>
  <si>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</si>
  <si>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</si>
  <si>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</si>
  <si>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</si>
  <si>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</si>
  <si>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</si>
  <si>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</si>
  <si>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</si>
  <si>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</si>
  <si>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</si>
  <si>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</si>
  <si>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</si>
  <si>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</si>
  <si>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</si>
  <si>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</si>
  <si>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</si>
  <si>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</si>
  <si>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</si>
  <si>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</si>
  <si>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</si>
  <si>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</si>
  <si>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</si>
  <si>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</si>
  <si>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</si>
  <si>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</si>
  <si>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</si>
  <si>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</si>
  <si>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</si>
  <si>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</si>
  <si>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</si>
  <si>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</si>
  <si>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</si>
  <si>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</si>
  <si>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</si>
  <si>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</si>
  <si>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</si>
  <si>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</si>
  <si>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</si>
  <si>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</si>
  <si>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</si>
  <si>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</si>
  <si>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</si>
  <si>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</si>
  <si>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</si>
  <si>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</si>
  <si>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</si>
  <si>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</si>
  <si>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</si>
  <si>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</si>
  <si>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</si>
  <si>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</si>
  <si>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</si>
  <si>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</si>
  <si>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</si>
  <si>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</si>
  <si>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</si>
  <si>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</si>
  <si>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</si>
  <si>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</si>
  <si>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</si>
  <si>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</si>
  <si>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</si>
  <si>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</si>
  <si>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</si>
  <si>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</si>
  <si>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</si>
  <si>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</si>
  <si>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</si>
  <si>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</si>
  <si>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</si>
  <si>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</si>
  <si>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</si>
  <si>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</si>
  <si>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</si>
  <si>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</si>
  <si>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</si>
  <si>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</si>
  <si>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</si>
  <si>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</si>
  <si>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</si>
  <si>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</si>
  <si>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</si>
  <si>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</si>
  <si>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</si>
  <si>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</si>
  <si>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</si>
  <si>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</si>
  <si>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</si>
  <si>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</si>
  <si>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</si>
  <si>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</si>
  <si>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</si>
  <si>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</si>
  <si>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</si>
  <si>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</si>
  <si>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</si>
  <si>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</si>
  <si>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</si>
  <si>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</si>
  <si>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</si>
  <si>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</si>
  <si>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</si>
  <si>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</si>
  <si>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</si>
  <si>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</si>
  <si>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</si>
  <si>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</si>
  <si>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</si>
  <si>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</si>
  <si>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</si>
  <si>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</si>
  <si>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</si>
  <si>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</si>
  <si>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</si>
  <si>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</si>
  <si>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</si>
  <si>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</si>
  <si>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</si>
  <si>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</si>
  <si>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</si>
  <si>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</si>
  <si>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</si>
  <si>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</si>
  <si>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</si>
  <si>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</si>
  <si>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</si>
  <si>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</si>
  <si>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</si>
  <si>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</si>
  <si>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</si>
  <si>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</si>
  <si>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</si>
  <si>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</si>
  <si>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</si>
  <si>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</si>
  <si>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</si>
  <si>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</si>
  <si>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</si>
  <si>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</si>
  <si>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</si>
  <si>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</si>
  <si>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</si>
  <si>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</si>
  <si>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</si>
  <si>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</si>
  <si>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</si>
  <si>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</si>
  <si>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</si>
  <si>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</si>
  <si>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</si>
  <si>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</si>
  <si>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</si>
  <si>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</si>
  <si>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</si>
  <si>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</si>
  <si>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</si>
  <si>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</si>
  <si>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</si>
  <si>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</si>
  <si>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</si>
  <si>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</si>
  <si>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</si>
  <si>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</si>
  <si>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</si>
  <si>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</si>
  <si>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</si>
  <si>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</si>
  <si>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</si>
  <si>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</si>
  <si>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</si>
  <si>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</si>
  <si>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</si>
  <si>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</si>
  <si>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</si>
  <si>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</si>
  <si>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</si>
  <si>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</si>
  <si>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</si>
  <si>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</si>
  <si>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</si>
  <si>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</si>
  <si>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</si>
  <si>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</si>
  <si>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</si>
  <si>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</si>
  <si>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</si>
  <si>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</si>
  <si>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</si>
  <si>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</si>
  <si>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</si>
  <si>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</si>
  <si>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</si>
  <si>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</si>
  <si>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</si>
  <si>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</si>
  <si>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</si>
  <si>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</si>
  <si>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</si>
  <si>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</si>
  <si>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</si>
  <si>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</si>
  <si>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</si>
  <si>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</si>
  <si>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</si>
  <si>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</si>
  <si>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</si>
  <si>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</si>
  <si>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</si>
  <si>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</si>
  <si>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</si>
  <si>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</si>
  <si>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</si>
  <si>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</si>
  <si>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</si>
  <si>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</si>
  <si>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</si>
  <si>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</si>
  <si>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</si>
  <si>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</si>
  <si>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</si>
  <si>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</si>
  <si>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</si>
  <si>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</si>
  <si>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</si>
  <si>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</si>
  <si>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</si>
  <si>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</si>
  <si>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</si>
  <si>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</si>
  <si>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</si>
  <si>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</si>
  <si>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</si>
  <si>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</si>
  <si>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</si>
  <si>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</si>
  <si>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</si>
  <si>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</si>
  <si>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</si>
  <si>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</si>
  <si>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</si>
  <si>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</si>
  <si>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</si>
  <si>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</si>
  <si>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</si>
  <si>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</si>
  <si>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</si>
  <si>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</si>
  <si>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</si>
  <si>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</si>
  <si>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</si>
  <si>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</si>
  <si>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</si>
  <si>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</si>
  <si>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</si>
  <si>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</si>
  <si>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</si>
  <si>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</si>
  <si>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</si>
  <si>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</si>
  <si>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</si>
  <si>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</si>
  <si>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</si>
  <si>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</si>
  <si>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</si>
  <si>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</si>
  <si>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</si>
  <si>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</si>
  <si>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</si>
  <si>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</si>
  <si>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</si>
  <si>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</si>
  <si>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</si>
  <si>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</si>
  <si>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</si>
  <si>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</si>
  <si>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</si>
  <si>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</si>
  <si>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</si>
  <si>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</si>
  <si>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</si>
  <si>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</si>
  <si>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</si>
  <si>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</si>
  <si>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</si>
  <si>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</si>
  <si>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</si>
  <si>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</si>
  <si>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</si>
  <si>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</si>
  <si>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</si>
  <si>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</si>
  <si>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</si>
  <si>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</si>
  <si>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</si>
  <si>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</si>
  <si>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</si>
  <si>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</si>
  <si>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</si>
  <si>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</si>
  <si>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</si>
  <si>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</si>
  <si>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</si>
  <si>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</si>
  <si>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</si>
  <si>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</si>
  <si>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</si>
  <si>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</si>
  <si>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</si>
  <si>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</si>
  <si>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</si>
  <si>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</si>
  <si>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</si>
  <si>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</si>
  <si>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</si>
  <si>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</si>
  <si>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</si>
  <si>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</si>
  <si>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</si>
  <si>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</si>
  <si>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</si>
  <si>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</si>
  <si>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</si>
  <si>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</si>
  <si>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</si>
  <si>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</si>
  <si>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</si>
  <si>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</si>
  <si>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</si>
  <si>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</si>
  <si>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</si>
  <si>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</si>
  <si>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</si>
  <si>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</si>
  <si>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</si>
  <si>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</si>
  <si>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</si>
  <si>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</si>
  <si>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</si>
  <si>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</si>
  <si>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</si>
  <si>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</si>
  <si>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</si>
  <si>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</si>
  <si>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</si>
  <si>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</si>
  <si>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</si>
  <si>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</si>
  <si>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</si>
  <si>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</si>
  <si>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</si>
  <si>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</si>
  <si>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</si>
  <si>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</si>
  <si>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</si>
  <si>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</si>
  <si>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</si>
  <si>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</si>
  <si>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</si>
  <si>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</si>
  <si>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</si>
  <si>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</si>
  <si>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</si>
  <si>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</si>
  <si>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</si>
  <si>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</si>
  <si>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</si>
  <si>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</si>
  <si>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</si>
  <si>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</si>
  <si>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</si>
  <si>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</si>
  <si>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</si>
  <si>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</si>
  <si>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</si>
  <si>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</si>
  <si>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</si>
  <si>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</si>
  <si>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</si>
  <si>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</si>
  <si>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</si>
  <si>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</si>
  <si>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</si>
  <si>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</si>
  <si>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</si>
  <si>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</si>
  <si>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</si>
  <si>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</si>
  <si>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</si>
  <si>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</si>
  <si>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</si>
  <si>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</si>
  <si>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</si>
  <si>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</si>
  <si>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</si>
  <si>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</si>
  <si>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</si>
  <si>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</si>
  <si>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</si>
  <si>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</si>
  <si>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</si>
  <si>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</si>
  <si>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</si>
  <si>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</si>
  <si>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</si>
  <si>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</si>
  <si>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</si>
  <si>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</si>
  <si>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</si>
  <si>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</si>
  <si>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</si>
  <si>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</si>
  <si>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</si>
  <si>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</si>
  <si>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</si>
  <si>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</si>
  <si>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</si>
  <si>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</si>
  <si>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</si>
  <si>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</si>
  <si>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</si>
  <si>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</si>
  <si>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</si>
  <si>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</si>
  <si>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</si>
  <si>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</si>
  <si>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</si>
  <si>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</si>
  <si>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</si>
  <si>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</si>
  <si>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</si>
  <si>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</si>
  <si>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</si>
  <si>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</si>
  <si>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</si>
  <si>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</si>
  <si>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</si>
  <si>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</si>
  <si>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</si>
  <si>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</si>
  <si>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</si>
  <si>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</si>
  <si>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</si>
  <si>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</si>
  <si>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</si>
  <si>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</si>
  <si>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</si>
  <si>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</si>
  <si>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</si>
  <si>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</si>
  <si>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</si>
  <si>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</si>
  <si>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</si>
  <si>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</si>
  <si>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</si>
  <si>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</si>
  <si>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</si>
  <si>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</si>
  <si>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</si>
  <si>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</si>
  <si>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</si>
  <si>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</si>
  <si>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</si>
  <si>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</si>
  <si>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</si>
  <si>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</si>
  <si>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</si>
  <si>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</si>
  <si>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</si>
  <si>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</si>
  <si>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</si>
  <si>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</si>
  <si>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</si>
  <si>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</si>
  <si>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</si>
  <si>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</si>
  <si>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</si>
  <si>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</si>
  <si>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</si>
  <si>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</si>
  <si>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</si>
  <si>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</si>
  <si>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</si>
  <si>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</si>
  <si>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</si>
  <si>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</si>
  <si>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</si>
  <si>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</si>
  <si>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</si>
  <si>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</si>
  <si>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</si>
  <si>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</si>
  <si>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</si>
  <si>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</si>
  <si>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</si>
  <si>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</si>
  <si>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</si>
  <si>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</si>
  <si>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</si>
  <si>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</si>
  <si>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</si>
  <si>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</si>
  <si>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</si>
  <si>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</si>
  <si>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</si>
  <si>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</si>
  <si>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</si>
  <si>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</si>
  <si>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</si>
  <si>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</si>
  <si>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</si>
  <si>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</si>
  <si>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</si>
  <si>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</si>
  <si>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</si>
  <si>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</si>
  <si>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</si>
  <si>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</si>
  <si>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</si>
  <si>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</si>
  <si>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</si>
  <si>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</si>
  <si>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</si>
  <si>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</si>
  <si>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</si>
  <si>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</si>
  <si>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</si>
  <si>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</si>
  <si>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</si>
  <si>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</si>
  <si>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</si>
  <si>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</si>
  <si>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</si>
  <si>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</si>
  <si>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</si>
  <si>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</si>
  <si>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</si>
  <si>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</si>
  <si>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</si>
  <si>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</si>
  <si>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</si>
  <si>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</si>
  <si>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</si>
  <si>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</si>
  <si>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</si>
  <si>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</si>
  <si>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</si>
  <si>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</si>
  <si>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</si>
  <si>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</si>
  <si>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</si>
  <si>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</si>
  <si>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</si>
  <si>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</si>
  <si>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</si>
  <si>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</si>
  <si>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</si>
  <si>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</si>
  <si>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</si>
  <si>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</si>
  <si>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</si>
  <si>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</si>
  <si>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</si>
  <si>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</si>
  <si>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</si>
  <si>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</si>
  <si>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</si>
  <si>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</si>
  <si>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</si>
  <si>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</si>
  <si>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</si>
  <si>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</si>
  <si>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</si>
  <si>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</si>
  <si>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</si>
  <si>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</si>
  <si>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</si>
  <si>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</si>
  <si>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</si>
  <si>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</si>
  <si>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</si>
  <si>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</si>
  <si>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</si>
  <si>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</si>
  <si>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</si>
  <si>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</si>
  <si>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</si>
  <si>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</si>
  <si>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</si>
  <si>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</si>
  <si>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</si>
  <si>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</si>
  <si>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</si>
  <si>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</si>
  <si>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</si>
  <si>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</si>
  <si>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</si>
  <si>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</si>
  <si>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</si>
  <si>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</si>
  <si>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</si>
  <si>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</si>
  <si>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</si>
  <si>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</si>
  <si>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</si>
  <si>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</si>
  <si>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</si>
  <si>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</si>
  <si>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</si>
  <si>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</si>
  <si>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</si>
  <si>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</si>
  <si>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</si>
  <si>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</si>
  <si>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</si>
  <si>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</si>
  <si>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</si>
  <si>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</si>
  <si>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</si>
  <si>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</si>
  <si>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</si>
  <si>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</si>
  <si>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</si>
  <si>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</si>
  <si>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</si>
  <si>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</si>
  <si>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</si>
  <si>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</si>
  <si>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</si>
  <si>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</si>
  <si>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</si>
  <si>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</si>
  <si>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</si>
  <si>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</si>
  <si>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</si>
  <si>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</si>
  <si>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</si>
  <si>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</si>
  <si>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</si>
  <si>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</si>
  <si>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</si>
  <si>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</si>
  <si>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</si>
  <si>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</si>
  <si>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</si>
  <si>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</si>
  <si>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</si>
  <si>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</si>
  <si>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</si>
  <si>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</si>
  <si>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</si>
  <si>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</si>
  <si>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</si>
  <si>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</si>
  <si>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</si>
  <si>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</si>
  <si>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</si>
  <si>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</si>
  <si>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</si>
  <si>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</si>
  <si>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</si>
  <si>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</si>
  <si>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</si>
  <si>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</si>
  <si>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</si>
  <si>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</si>
  <si>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</si>
  <si>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</si>
  <si>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</si>
  <si>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</si>
  <si>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</si>
  <si>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</si>
  <si>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</si>
  <si>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</si>
  <si>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</si>
  <si>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</si>
  <si>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</si>
  <si>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</si>
  <si>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</si>
  <si>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</si>
  <si>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</si>
  <si>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</si>
  <si>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</si>
  <si>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</si>
  <si>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</si>
  <si>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</si>
  <si>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</si>
  <si>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</si>
  <si>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</si>
  <si>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</si>
  <si>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</si>
  <si>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</si>
  <si>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</si>
  <si>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</si>
  <si>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</si>
  <si>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</si>
  <si>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</si>
  <si>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</si>
  <si>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</si>
  <si>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</si>
  <si>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</si>
  <si>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</si>
  <si>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</si>
  <si>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</si>
  <si>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</si>
  <si>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</si>
  <si>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</si>
  <si>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</si>
  <si>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</si>
  <si>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</si>
  <si>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</si>
  <si>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</si>
  <si>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</si>
  <si>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</si>
  <si>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</si>
  <si>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</si>
  <si>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</si>
  <si>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</si>
  <si>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</si>
  <si>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</si>
  <si>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</si>
  <si>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</si>
  <si>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</si>
  <si>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</si>
  <si>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</si>
  <si>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</si>
  <si>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</si>
  <si>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</si>
  <si>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</si>
  <si>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</si>
  <si>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</si>
  <si>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</si>
  <si>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</si>
  <si>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</si>
  <si>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</si>
  <si>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</si>
  <si>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</si>
  <si>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</si>
  <si>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</si>
  <si>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</si>
  <si>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</si>
  <si>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</si>
  <si>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</si>
  <si>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</si>
  <si>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</si>
  <si>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</si>
  <si>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</si>
  <si>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</si>
  <si>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</si>
  <si>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</si>
  <si>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</si>
  <si>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</si>
  <si>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</si>
  <si>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</si>
  <si>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</si>
  <si>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</si>
  <si>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</si>
  <si>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</si>
  <si>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</si>
  <si>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</si>
  <si>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</si>
  <si>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</si>
  <si>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</si>
  <si>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</si>
  <si>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</si>
  <si>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</si>
  <si>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</si>
  <si>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</si>
  <si>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</si>
  <si>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</si>
  <si>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</si>
  <si>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</si>
  <si>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</si>
  <si>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</si>
  <si>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</si>
  <si>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</si>
  <si>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</si>
  <si>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</si>
  <si>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</si>
  <si>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</si>
  <si>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</si>
  <si>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</si>
  <si>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</si>
  <si>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</si>
  <si>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</si>
  <si>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</si>
  <si>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</si>
  <si>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</si>
  <si>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</si>
  <si>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</si>
  <si>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</si>
  <si>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</si>
  <si>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</si>
  <si>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</si>
  <si>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</si>
  <si>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</si>
  <si>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</si>
  <si>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</si>
  <si>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</si>
  <si>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</si>
  <si>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</si>
  <si>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</si>
  <si>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</si>
  <si>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</si>
  <si>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</si>
  <si>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</si>
  <si>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</si>
  <si>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</si>
  <si>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</si>
  <si>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</si>
  <si>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</si>
  <si>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</si>
  <si>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</si>
  <si>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</si>
  <si>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</si>
  <si>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</si>
  <si>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</si>
  <si>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</si>
  <si>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</si>
  <si>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</si>
  <si>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</si>
  <si>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</si>
  <si>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</si>
  <si>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</si>
  <si>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</si>
  <si>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</si>
  <si>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</si>
  <si>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</si>
  <si>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</si>
  <si>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</si>
  <si>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</si>
  <si>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</si>
  <si>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</si>
  <si>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</si>
  <si>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</si>
  <si>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</si>
  <si>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</si>
  <si>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</si>
  <si>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</si>
  <si>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</si>
  <si>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</si>
  <si>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</si>
  <si>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</si>
  <si>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</si>
  <si>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</si>
  <si>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</si>
  <si>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</si>
  <si>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</si>
  <si>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</si>
  <si>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</si>
  <si>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</si>
  <si>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</si>
  <si>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</si>
  <si>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</si>
  <si>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</si>
  <si>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</si>
  <si>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</si>
  <si>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</si>
  <si>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</si>
  <si>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</si>
  <si>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</si>
  <si>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</si>
  <si>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</si>
  <si>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</si>
  <si>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</si>
  <si>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</si>
  <si>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</si>
  <si>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</si>
  <si>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</si>
  <si>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</si>
  <si>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</si>
  <si>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</si>
  <si>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</si>
  <si>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</si>
  <si>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</si>
  <si>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</si>
  <si>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</si>
  <si>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</si>
  <si>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</si>
  <si>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</si>
  <si>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</si>
  <si>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</si>
  <si>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</si>
  <si>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</si>
  <si>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</si>
  <si>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</si>
  <si>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</si>
  <si>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</si>
  <si>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</si>
  <si>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</si>
  <si>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</si>
  <si>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GAVETA DE DEPOSITO LLENA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</si>
  <si>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</si>
  <si>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</si>
  <si>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</si>
  <si>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</si>
  <si>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</si>
  <si>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</si>
  <si>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</si>
  <si>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24 Marzo de 2021</t>
  </si>
  <si>
    <t>2 Gavetas Vacias + 1 Fallando</t>
  </si>
  <si>
    <t>En Servicio</t>
  </si>
  <si>
    <t>335831797 </t>
  </si>
  <si>
    <t>Closed</t>
  </si>
  <si>
    <t>Ballast, Carlos Alexis</t>
  </si>
  <si>
    <t>CARGA EXITOSA</t>
  </si>
  <si>
    <t>REINICIO EXITOSO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</si>
  <si>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</si>
  <si>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</si>
  <si>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</si>
  <si>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</si>
  <si>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</si>
  <si>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</si>
  <si>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</si>
  <si>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VANDALIZADO</t>
  </si>
  <si>
    <t>335832311 </t>
  </si>
  <si>
    <t>Incidente Atendido</t>
  </si>
  <si>
    <t>335832310 </t>
  </si>
  <si>
    <t>335832585 </t>
  </si>
  <si>
    <t>335832591 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</si>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</sst>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3"/>
  <sheetViews>
    <sheetView tabSelected="1" zoomScale="80" zoomScaleNormal="80" workbookViewId="0">
      <pane ySplit="4" topLeftCell="A5" activePane="bottomLeft" state="frozen"/>
      <selection pane="bottomLeft" activeCell="M84" sqref="M8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bestFit="1" customWidth="1"/>
    <col min="7" max="7" width="54.5703125" style="48" bestFit="1" customWidth="1"/>
    <col min="8" max="11" width="5.7109375" style="48" bestFit="1" customWidth="1"/>
    <col min="12" max="12" width="49.85546875" style="48" bestFit="1" customWidth="1"/>
    <col min="13" max="13" width="19.85546875" style="91" customWidth="1"/>
    <col min="14" max="14" width="18" style="9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2517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2473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75" t="s">
        <v>2519</v>
      </c>
      <c r="N7" s="114" t="s">
        <v>2473</v>
      </c>
      <c r="O7" s="115" t="s">
        <v>2474</v>
      </c>
      <c r="P7" s="113"/>
      <c r="Q7" s="174">
        <v>44279.493055555555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335828618</v>
      </c>
      <c r="C8" s="122">
        <v>44277.339814814812</v>
      </c>
      <c r="D8" s="115" t="s">
        <v>2469</v>
      </c>
      <c r="E8" s="109">
        <v>596</v>
      </c>
      <c r="F8" s="115" t="str">
        <f>VLOOKUP(E8,VIP!$A$2:$O12045,2,0)</f>
        <v>DRBR274</v>
      </c>
      <c r="G8" s="115" t="str">
        <f>VLOOKUP(E8,'LISTADO ATM'!$A$2:$B$900,2,0)</f>
        <v xml:space="preserve">ATM Autobanco Malecón Center </v>
      </c>
      <c r="H8" s="115" t="str">
        <f>VLOOKUP(E8,VIP!$A$2:$O16966,7,FALSE)</f>
        <v>Si</v>
      </c>
      <c r="I8" s="115" t="str">
        <f>VLOOKUP(E8,VIP!$A$2:$O8931,8,FALSE)</f>
        <v>Si</v>
      </c>
      <c r="J8" s="115" t="str">
        <f>VLOOKUP(E8,VIP!$A$2:$O8881,8,FALSE)</f>
        <v>Si</v>
      </c>
      <c r="K8" s="115" t="str">
        <f>VLOOKUP(E8,VIP!$A$2:$O12455,6,0)</f>
        <v>NO</v>
      </c>
      <c r="L8" s="116" t="s">
        <v>2428</v>
      </c>
      <c r="M8" s="175" t="s">
        <v>2519</v>
      </c>
      <c r="N8" s="175" t="s">
        <v>2521</v>
      </c>
      <c r="O8" s="115" t="s">
        <v>2474</v>
      </c>
      <c r="P8" s="113"/>
      <c r="Q8" s="174">
        <v>44279.438194444447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335829570</v>
      </c>
      <c r="C9" s="122">
        <v>44277.547152777777</v>
      </c>
      <c r="D9" s="115" t="s">
        <v>2189</v>
      </c>
      <c r="E9" s="109">
        <v>743</v>
      </c>
      <c r="F9" s="115" t="str">
        <f>VLOOKUP(E9,VIP!$A$2:$O12057,2,0)</f>
        <v>DRBR287</v>
      </c>
      <c r="G9" s="115" t="str">
        <f>VLOOKUP(E9,'LISTADO ATM'!$A$2:$B$900,2,0)</f>
        <v xml:space="preserve">ATM Oficina Los Frailes </v>
      </c>
      <c r="H9" s="115" t="str">
        <f>VLOOKUP(E9,VIP!$A$2:$O16978,7,FALSE)</f>
        <v>Si</v>
      </c>
      <c r="I9" s="115" t="str">
        <f>VLOOKUP(E9,VIP!$A$2:$O8943,8,FALSE)</f>
        <v>Si</v>
      </c>
      <c r="J9" s="115" t="str">
        <f>VLOOKUP(E9,VIP!$A$2:$O8893,8,FALSE)</f>
        <v>Si</v>
      </c>
      <c r="K9" s="115" t="str">
        <f>VLOOKUP(E9,VIP!$A$2:$O12467,6,0)</f>
        <v>SI</v>
      </c>
      <c r="L9" s="116" t="s">
        <v>2228</v>
      </c>
      <c r="M9" s="175" t="s">
        <v>2519</v>
      </c>
      <c r="N9" s="114" t="s">
        <v>2473</v>
      </c>
      <c r="O9" s="115" t="s">
        <v>2475</v>
      </c>
      <c r="P9" s="113"/>
      <c r="Q9" s="174">
        <v>44279.632638888892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335829628</v>
      </c>
      <c r="C10" s="122">
        <v>44277.570856481485</v>
      </c>
      <c r="D10" s="115" t="s">
        <v>2496</v>
      </c>
      <c r="E10" s="109">
        <v>755</v>
      </c>
      <c r="F10" s="115" t="str">
        <f>VLOOKUP(E10,VIP!$A$2:$O12052,2,0)</f>
        <v>DRBR755</v>
      </c>
      <c r="G10" s="115" t="str">
        <f>VLOOKUP(E10,'LISTADO ATM'!$A$2:$B$900,2,0)</f>
        <v xml:space="preserve">ATM Oficina Galería del Este (Plaza) </v>
      </c>
      <c r="H10" s="115" t="str">
        <f>VLOOKUP(E10,VIP!$A$2:$O16973,7,FALSE)</f>
        <v>Si</v>
      </c>
      <c r="I10" s="115" t="str">
        <f>VLOOKUP(E10,VIP!$A$2:$O8938,8,FALSE)</f>
        <v>Si</v>
      </c>
      <c r="J10" s="115" t="str">
        <f>VLOOKUP(E10,VIP!$A$2:$O8888,8,FALSE)</f>
        <v>Si</v>
      </c>
      <c r="K10" s="115" t="str">
        <f>VLOOKUP(E10,VIP!$A$2:$O12462,6,0)</f>
        <v>NO</v>
      </c>
      <c r="L10" s="116" t="s">
        <v>2511</v>
      </c>
      <c r="M10" s="114" t="s">
        <v>2466</v>
      </c>
      <c r="N10" s="114" t="s">
        <v>2473</v>
      </c>
      <c r="O10" s="115" t="s">
        <v>2497</v>
      </c>
      <c r="P10" s="113"/>
      <c r="Q10" s="117" t="s">
        <v>2509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335829677</v>
      </c>
      <c r="C11" s="122">
        <v>44277.585335648146</v>
      </c>
      <c r="D11" s="115" t="s">
        <v>2189</v>
      </c>
      <c r="E11" s="109">
        <v>611</v>
      </c>
      <c r="F11" s="115" t="str">
        <f>VLOOKUP(E11,VIP!$A$2:$O12049,2,0)</f>
        <v>DRBR611</v>
      </c>
      <c r="G11" s="115" t="str">
        <f>VLOOKUP(E11,'LISTADO ATM'!$A$2:$B$900,2,0)</f>
        <v xml:space="preserve">ATM DGII Sede Central </v>
      </c>
      <c r="H11" s="115" t="str">
        <f>VLOOKUP(E11,VIP!$A$2:$O16970,7,FALSE)</f>
        <v>Si</v>
      </c>
      <c r="I11" s="115" t="str">
        <f>VLOOKUP(E11,VIP!$A$2:$O8935,8,FALSE)</f>
        <v>Si</v>
      </c>
      <c r="J11" s="115" t="str">
        <f>VLOOKUP(E11,VIP!$A$2:$O8885,8,FALSE)</f>
        <v>Si</v>
      </c>
      <c r="K11" s="115" t="str">
        <f>VLOOKUP(E11,VIP!$A$2:$O12459,6,0)</f>
        <v>NO</v>
      </c>
      <c r="L11" s="116" t="s">
        <v>2254</v>
      </c>
      <c r="M11" s="175" t="s">
        <v>2519</v>
      </c>
      <c r="N11" s="114" t="s">
        <v>2473</v>
      </c>
      <c r="O11" s="115" t="s">
        <v>2475</v>
      </c>
      <c r="P11" s="113"/>
      <c r="Q11" s="174">
        <v>44279.65347222222</v>
      </c>
    </row>
    <row r="12" spans="1:18" s="95" customFormat="1" ht="18" x14ac:dyDescent="0.25">
      <c r="A12" s="115" t="str">
        <f>VLOOKUP(E12,'LISTADO ATM'!$A$2:$C$901,3,0)</f>
        <v>DISTRITO NACIONAL</v>
      </c>
      <c r="B12" s="110">
        <v>335829681</v>
      </c>
      <c r="C12" s="122">
        <v>44277.586354166669</v>
      </c>
      <c r="D12" s="115" t="s">
        <v>2189</v>
      </c>
      <c r="E12" s="109">
        <v>569</v>
      </c>
      <c r="F12" s="115" t="str">
        <f>VLOOKUP(E12,VIP!$A$2:$O12083,2,0)</f>
        <v>DRBR03B</v>
      </c>
      <c r="G12" s="115" t="str">
        <f>VLOOKUP(E12,'LISTADO ATM'!$A$2:$B$900,2,0)</f>
        <v xml:space="preserve">ATM Superintendencia de Seguros </v>
      </c>
      <c r="H12" s="115" t="str">
        <f>VLOOKUP(E12,VIP!$A$2:$O17004,7,FALSE)</f>
        <v>Si</v>
      </c>
      <c r="I12" s="115" t="str">
        <f>VLOOKUP(E12,VIP!$A$2:$O8969,8,FALSE)</f>
        <v>Si</v>
      </c>
      <c r="J12" s="115" t="str">
        <f>VLOOKUP(E12,VIP!$A$2:$O8919,8,FALSE)</f>
        <v>Si</v>
      </c>
      <c r="K12" s="115" t="str">
        <f>VLOOKUP(E12,VIP!$A$2:$O12493,6,0)</f>
        <v>NO</v>
      </c>
      <c r="L12" s="116" t="s">
        <v>2254</v>
      </c>
      <c r="M12" s="175" t="s">
        <v>2519</v>
      </c>
      <c r="N12" s="114" t="s">
        <v>2495</v>
      </c>
      <c r="O12" s="115" t="s">
        <v>2475</v>
      </c>
      <c r="P12" s="113"/>
      <c r="Q12" s="174">
        <v>44279.643750000003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335829756</v>
      </c>
      <c r="C13" s="122">
        <v>44277.602361111109</v>
      </c>
      <c r="D13" s="115" t="s">
        <v>2469</v>
      </c>
      <c r="E13" s="109">
        <v>165</v>
      </c>
      <c r="F13" s="115" t="str">
        <f>VLOOKUP(E13,VIP!$A$2:$O12080,2,0)</f>
        <v>DRBR165</v>
      </c>
      <c r="G13" s="115" t="str">
        <f>VLOOKUP(E13,'LISTADO ATM'!$A$2:$B$900,2,0)</f>
        <v>ATM Autoservicio Megacentro</v>
      </c>
      <c r="H13" s="115" t="str">
        <f>VLOOKUP(E13,VIP!$A$2:$O17001,7,FALSE)</f>
        <v>Si</v>
      </c>
      <c r="I13" s="115" t="str">
        <f>VLOOKUP(E13,VIP!$A$2:$O8966,8,FALSE)</f>
        <v>Si</v>
      </c>
      <c r="J13" s="115" t="str">
        <f>VLOOKUP(E13,VIP!$A$2:$O8916,8,FALSE)</f>
        <v>Si</v>
      </c>
      <c r="K13" s="115" t="str">
        <f>VLOOKUP(E13,VIP!$A$2:$O12490,6,0)</f>
        <v>SI</v>
      </c>
      <c r="L13" s="116" t="s">
        <v>2511</v>
      </c>
      <c r="M13" s="175" t="s">
        <v>2519</v>
      </c>
      <c r="N13" s="114" t="s">
        <v>2473</v>
      </c>
      <c r="O13" s="115" t="s">
        <v>2474</v>
      </c>
      <c r="P13" s="113"/>
      <c r="Q13" s="174">
        <v>44279.634027777778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335829868</v>
      </c>
      <c r="C14" s="122">
        <v>44277.638888888891</v>
      </c>
      <c r="D14" s="115" t="s">
        <v>2469</v>
      </c>
      <c r="E14" s="109">
        <v>753</v>
      </c>
      <c r="F14" s="115" t="str">
        <f>VLOOKUP(E14,VIP!$A$2:$O12087,2,0)</f>
        <v>DRBR753</v>
      </c>
      <c r="G14" s="115" t="str">
        <f>VLOOKUP(E14,'LISTADO ATM'!$A$2:$B$900,2,0)</f>
        <v xml:space="preserve">ATM S/M Nacional Tiradentes </v>
      </c>
      <c r="H14" s="115" t="str">
        <f>VLOOKUP(E14,VIP!$A$2:$O17008,7,FALSE)</f>
        <v>Si</v>
      </c>
      <c r="I14" s="115" t="str">
        <f>VLOOKUP(E14,VIP!$A$2:$O8973,8,FALSE)</f>
        <v>Si</v>
      </c>
      <c r="J14" s="115" t="str">
        <f>VLOOKUP(E14,VIP!$A$2:$O8923,8,FALSE)</f>
        <v>Si</v>
      </c>
      <c r="K14" s="115" t="str">
        <f>VLOOKUP(E14,VIP!$A$2:$O12497,6,0)</f>
        <v>NO</v>
      </c>
      <c r="L14" s="116" t="s">
        <v>2428</v>
      </c>
      <c r="M14" s="175" t="s">
        <v>2519</v>
      </c>
      <c r="N14" s="114" t="s">
        <v>2473</v>
      </c>
      <c r="O14" s="115" t="s">
        <v>2474</v>
      </c>
      <c r="P14" s="113"/>
      <c r="Q14" s="174">
        <v>44279.493055555555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335829888</v>
      </c>
      <c r="C15" s="122">
        <v>44277.645277777781</v>
      </c>
      <c r="D15" s="115" t="s">
        <v>2189</v>
      </c>
      <c r="E15" s="109">
        <v>966</v>
      </c>
      <c r="F15" s="115" t="str">
        <f>VLOOKUP(E15,VIP!$A$2:$O12086,2,0)</f>
        <v>DRBR966</v>
      </c>
      <c r="G15" s="115" t="str">
        <f>VLOOKUP(E15,'LISTADO ATM'!$A$2:$B$900,2,0)</f>
        <v>ATM Centro Medico Real</v>
      </c>
      <c r="H15" s="115" t="str">
        <f>VLOOKUP(E15,VIP!$A$2:$O17007,7,FALSE)</f>
        <v>Si</v>
      </c>
      <c r="I15" s="115" t="str">
        <f>VLOOKUP(E15,VIP!$A$2:$O8972,8,FALSE)</f>
        <v>Si</v>
      </c>
      <c r="J15" s="115" t="str">
        <f>VLOOKUP(E15,VIP!$A$2:$O8922,8,FALSE)</f>
        <v>Si</v>
      </c>
      <c r="K15" s="115" t="str">
        <f>VLOOKUP(E15,VIP!$A$2:$O12496,6,0)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s="95" customFormat="1" ht="18" x14ac:dyDescent="0.25">
      <c r="A16" s="115" t="str">
        <f>VLOOKUP(E16,'LISTADO ATM'!$A$2:$C$901,3,0)</f>
        <v>ESTE</v>
      </c>
      <c r="B16" s="110">
        <v>335830126</v>
      </c>
      <c r="C16" s="122">
        <v>44277.725104166668</v>
      </c>
      <c r="D16" s="115" t="s">
        <v>2189</v>
      </c>
      <c r="E16" s="109">
        <v>513</v>
      </c>
      <c r="F16" s="115" t="str">
        <f>VLOOKUP(E16,VIP!$A$2:$O12075,2,0)</f>
        <v>DRBR513</v>
      </c>
      <c r="G16" s="115" t="str">
        <f>VLOOKUP(E16,'LISTADO ATM'!$A$2:$B$900,2,0)</f>
        <v xml:space="preserve">ATM UNP Lagunas de Nisibón </v>
      </c>
      <c r="H16" s="115" t="str">
        <f>VLOOKUP(E16,VIP!$A$2:$O16996,7,FALSE)</f>
        <v>Si</v>
      </c>
      <c r="I16" s="115" t="str">
        <f>VLOOKUP(E16,VIP!$A$2:$O8961,8,FALSE)</f>
        <v>Si</v>
      </c>
      <c r="J16" s="115" t="str">
        <f>VLOOKUP(E16,VIP!$A$2:$O8911,8,FALSE)</f>
        <v>Si</v>
      </c>
      <c r="K16" s="115" t="str">
        <f>VLOOKUP(E16,VIP!$A$2:$O12485,6,0)</f>
        <v>NO</v>
      </c>
      <c r="L16" s="116" t="s">
        <v>2254</v>
      </c>
      <c r="M16" s="114" t="s">
        <v>2466</v>
      </c>
      <c r="N16" s="114" t="s">
        <v>2473</v>
      </c>
      <c r="O16" s="115" t="s">
        <v>2475</v>
      </c>
      <c r="P16" s="113"/>
      <c r="Q16" s="117" t="s">
        <v>2254</v>
      </c>
    </row>
    <row r="17" spans="1:17" s="95" customFormat="1" ht="18" x14ac:dyDescent="0.25">
      <c r="A17" s="115" t="str">
        <f>VLOOKUP(E17,'LISTADO ATM'!$A$2:$C$901,3,0)</f>
        <v>DISTRITO NACIONAL</v>
      </c>
      <c r="B17" s="110">
        <v>335830205</v>
      </c>
      <c r="C17" s="122">
        <v>44277.953472222223</v>
      </c>
      <c r="D17" s="115" t="s">
        <v>2469</v>
      </c>
      <c r="E17" s="109">
        <v>539</v>
      </c>
      <c r="F17" s="115" t="str">
        <f>VLOOKUP(E17,VIP!$A$2:$O12050,2,0)</f>
        <v>DRBR539</v>
      </c>
      <c r="G17" s="115" t="str">
        <f>VLOOKUP(E17,'LISTADO ATM'!$A$2:$B$900,2,0)</f>
        <v>ATM S/M La Cadena Los Proceres</v>
      </c>
      <c r="H17" s="115" t="str">
        <f>VLOOKUP(E17,VIP!$A$2:$O16971,7,FALSE)</f>
        <v>Si</v>
      </c>
      <c r="I17" s="115" t="str">
        <f>VLOOKUP(E17,VIP!$A$2:$O8936,8,FALSE)</f>
        <v>Si</v>
      </c>
      <c r="J17" s="115" t="str">
        <f>VLOOKUP(E17,VIP!$A$2:$O8886,8,FALSE)</f>
        <v>Si</v>
      </c>
      <c r="K17" s="115" t="str">
        <f>VLOOKUP(E17,VIP!$A$2:$O12460,6,0)</f>
        <v>NO</v>
      </c>
      <c r="L17" s="116" t="s">
        <v>2459</v>
      </c>
      <c r="M17" s="175" t="s">
        <v>2519</v>
      </c>
      <c r="N17" s="114" t="s">
        <v>2473</v>
      </c>
      <c r="O17" s="115" t="s">
        <v>2474</v>
      </c>
      <c r="P17" s="113"/>
      <c r="Q17" s="174">
        <v>44279.625</v>
      </c>
    </row>
    <row r="18" spans="1:17" s="95" customFormat="1" ht="18" x14ac:dyDescent="0.25">
      <c r="A18" s="115" t="str">
        <f>VLOOKUP(E18,'LISTADO ATM'!$A$2:$C$901,3,0)</f>
        <v>SUR</v>
      </c>
      <c r="B18" s="110">
        <v>335830245</v>
      </c>
      <c r="C18" s="122">
        <v>44278.314699074072</v>
      </c>
      <c r="D18" s="115" t="s">
        <v>2189</v>
      </c>
      <c r="E18" s="109">
        <v>342</v>
      </c>
      <c r="F18" s="115" t="str">
        <f>VLOOKUP(E18,VIP!$A$2:$O12122,2,0)</f>
        <v>DRBR342</v>
      </c>
      <c r="G18" s="115" t="str">
        <f>VLOOKUP(E18,'LISTADO ATM'!$A$2:$B$900,2,0)</f>
        <v>ATM Oficina Obras Públicas Azua</v>
      </c>
      <c r="H18" s="115" t="str">
        <f>VLOOKUP(E18,VIP!$A$2:$O17043,7,FALSE)</f>
        <v>Si</v>
      </c>
      <c r="I18" s="115" t="str">
        <f>VLOOKUP(E18,VIP!$A$2:$O9008,8,FALSE)</f>
        <v>Si</v>
      </c>
      <c r="J18" s="115" t="str">
        <f>VLOOKUP(E18,VIP!$A$2:$O8958,8,FALSE)</f>
        <v>Si</v>
      </c>
      <c r="K18" s="115" t="str">
        <f>VLOOKUP(E18,VIP!$A$2:$O12532,6,0)</f>
        <v>SI</v>
      </c>
      <c r="L18" s="116" t="s">
        <v>2512</v>
      </c>
      <c r="M18" s="114" t="s">
        <v>2466</v>
      </c>
      <c r="N18" s="114" t="s">
        <v>2521</v>
      </c>
      <c r="O18" s="115" t="s">
        <v>2475</v>
      </c>
      <c r="P18" s="113"/>
      <c r="Q18" s="117" t="s">
        <v>2512</v>
      </c>
    </row>
    <row r="19" spans="1:17" s="95" customFormat="1" ht="18" x14ac:dyDescent="0.25">
      <c r="A19" s="115" t="str">
        <f>VLOOKUP(E19,'LISTADO ATM'!$A$2:$C$901,3,0)</f>
        <v>SUR</v>
      </c>
      <c r="B19" s="110">
        <v>335830313</v>
      </c>
      <c r="C19" s="122">
        <v>44278.342372685183</v>
      </c>
      <c r="D19" s="115" t="s">
        <v>2496</v>
      </c>
      <c r="E19" s="109">
        <v>5</v>
      </c>
      <c r="F19" s="115" t="str">
        <f>VLOOKUP(E19,VIP!$A$2:$O12108,2,0)</f>
        <v>DRBR005</v>
      </c>
      <c r="G19" s="115" t="str">
        <f>VLOOKUP(E19,'LISTADO ATM'!$A$2:$B$900,2,0)</f>
        <v>ATM Oficina Autoservicio Villa Ofelia (San Juan)</v>
      </c>
      <c r="H19" s="115" t="str">
        <f>VLOOKUP(E19,VIP!$A$2:$O17029,7,FALSE)</f>
        <v>Si</v>
      </c>
      <c r="I19" s="115" t="str">
        <f>VLOOKUP(E19,VIP!$A$2:$O8994,8,FALSE)</f>
        <v>Si</v>
      </c>
      <c r="J19" s="115" t="str">
        <f>VLOOKUP(E19,VIP!$A$2:$O8944,8,FALSE)</f>
        <v>Si</v>
      </c>
      <c r="K19" s="115" t="str">
        <f>VLOOKUP(E19,VIP!$A$2:$O12518,6,0)</f>
        <v>NO</v>
      </c>
      <c r="L19" s="116" t="s">
        <v>2501</v>
      </c>
      <c r="M19" s="175" t="s">
        <v>2519</v>
      </c>
      <c r="N19" s="175" t="s">
        <v>2521</v>
      </c>
      <c r="O19" s="115" t="s">
        <v>2497</v>
      </c>
      <c r="P19" s="113"/>
      <c r="Q19" s="174">
        <v>44279.429166666669</v>
      </c>
    </row>
    <row r="20" spans="1:17" s="95" customFormat="1" ht="18" x14ac:dyDescent="0.25">
      <c r="A20" s="115" t="str">
        <f>VLOOKUP(E20,'LISTADO ATM'!$A$2:$C$901,3,0)</f>
        <v>DISTRITO NACIONAL</v>
      </c>
      <c r="B20" s="110">
        <v>335830415</v>
      </c>
      <c r="C20" s="122">
        <v>44278.37059027778</v>
      </c>
      <c r="D20" s="115" t="s">
        <v>2469</v>
      </c>
      <c r="E20" s="109">
        <v>658</v>
      </c>
      <c r="F20" s="115" t="str">
        <f>VLOOKUP(E20,VIP!$A$2:$O12129,2,0)</f>
        <v>DRBR658</v>
      </c>
      <c r="G20" s="115" t="str">
        <f>VLOOKUP(E20,'LISTADO ATM'!$A$2:$B$900,2,0)</f>
        <v>ATM Cámara de Cuentas</v>
      </c>
      <c r="H20" s="115" t="str">
        <f>VLOOKUP(E20,VIP!$A$2:$O17050,7,FALSE)</f>
        <v>Si</v>
      </c>
      <c r="I20" s="115" t="str">
        <f>VLOOKUP(E20,VIP!$A$2:$O9015,8,FALSE)</f>
        <v>Si</v>
      </c>
      <c r="J20" s="115" t="str">
        <f>VLOOKUP(E20,VIP!$A$2:$O8965,8,FALSE)</f>
        <v>Si</v>
      </c>
      <c r="K20" s="115" t="str">
        <f>VLOOKUP(E20,VIP!$A$2:$O12539,6,0)</f>
        <v>NO</v>
      </c>
      <c r="L20" s="116" t="s">
        <v>2428</v>
      </c>
      <c r="M20" s="175" t="s">
        <v>2519</v>
      </c>
      <c r="N20" s="114" t="s">
        <v>2473</v>
      </c>
      <c r="O20" s="115" t="s">
        <v>2474</v>
      </c>
      <c r="P20" s="113"/>
      <c r="Q20" s="174">
        <v>44279.493055555555</v>
      </c>
    </row>
    <row r="21" spans="1:17" s="95" customFormat="1" ht="18" x14ac:dyDescent="0.25">
      <c r="A21" s="115" t="str">
        <f>VLOOKUP(E21,'LISTADO ATM'!$A$2:$C$901,3,0)</f>
        <v>NORTE</v>
      </c>
      <c r="B21" s="110">
        <v>335830470</v>
      </c>
      <c r="C21" s="122">
        <v>44278.386030092595</v>
      </c>
      <c r="D21" s="115" t="s">
        <v>2190</v>
      </c>
      <c r="E21" s="109">
        <v>991</v>
      </c>
      <c r="F21" s="115" t="str">
        <f>VLOOKUP(E21,VIP!$A$2:$O12125,2,0)</f>
        <v>DRBR991</v>
      </c>
      <c r="G21" s="115" t="str">
        <f>VLOOKUP(E21,'LISTADO ATM'!$A$2:$B$900,2,0)</f>
        <v xml:space="preserve">ATM UNP Las Matas de Santa Cruz </v>
      </c>
      <c r="H21" s="115" t="str">
        <f>VLOOKUP(E21,VIP!$A$2:$O17046,7,FALSE)</f>
        <v>Si</v>
      </c>
      <c r="I21" s="115" t="str">
        <f>VLOOKUP(E21,VIP!$A$2:$O9011,8,FALSE)</f>
        <v>Si</v>
      </c>
      <c r="J21" s="115" t="str">
        <f>VLOOKUP(E21,VIP!$A$2:$O8961,8,FALSE)</f>
        <v>Si</v>
      </c>
      <c r="K21" s="115" t="str">
        <f>VLOOKUP(E21,VIP!$A$2:$O12535,6,0)</f>
        <v>NO</v>
      </c>
      <c r="L21" s="116" t="s">
        <v>2489</v>
      </c>
      <c r="M21" s="175" t="s">
        <v>2519</v>
      </c>
      <c r="N21" s="114" t="s">
        <v>2473</v>
      </c>
      <c r="O21" s="115" t="s">
        <v>2513</v>
      </c>
      <c r="P21" s="113"/>
      <c r="Q21" s="174">
        <v>44279.642361111109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335830810</v>
      </c>
      <c r="C22" s="122">
        <v>44278.459027777775</v>
      </c>
      <c r="D22" s="115" t="s">
        <v>2189</v>
      </c>
      <c r="E22" s="109">
        <v>31</v>
      </c>
      <c r="F22" s="115" t="str">
        <f>VLOOKUP(E22,VIP!$A$2:$O12109,2,0)</f>
        <v>DRBR031</v>
      </c>
      <c r="G22" s="115" t="str">
        <f>VLOOKUP(E22,'LISTADO ATM'!$A$2:$B$900,2,0)</f>
        <v xml:space="preserve">ATM Oficina San Martín I </v>
      </c>
      <c r="H22" s="115" t="str">
        <f>VLOOKUP(E22,VIP!$A$2:$O17030,7,FALSE)</f>
        <v>Si</v>
      </c>
      <c r="I22" s="115" t="str">
        <f>VLOOKUP(E22,VIP!$A$2:$O8995,8,FALSE)</f>
        <v>Si</v>
      </c>
      <c r="J22" s="115" t="str">
        <f>VLOOKUP(E22,VIP!$A$2:$O8945,8,FALSE)</f>
        <v>Si</v>
      </c>
      <c r="K22" s="115" t="str">
        <f>VLOOKUP(E22,VIP!$A$2:$O12519,6,0)</f>
        <v>NO</v>
      </c>
      <c r="L22" s="116" t="s">
        <v>2489</v>
      </c>
      <c r="M22" s="175" t="s">
        <v>2519</v>
      </c>
      <c r="N22" s="114" t="s">
        <v>2473</v>
      </c>
      <c r="O22" s="115" t="s">
        <v>2475</v>
      </c>
      <c r="P22" s="113"/>
      <c r="Q22" s="174">
        <v>44279.642361111109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335830812</v>
      </c>
      <c r="C23" s="122">
        <v>44278.459293981483</v>
      </c>
      <c r="D23" s="115" t="s">
        <v>2189</v>
      </c>
      <c r="E23" s="109">
        <v>32</v>
      </c>
      <c r="F23" s="115" t="str">
        <f>VLOOKUP(E23,VIP!$A$2:$O12108,2,0)</f>
        <v>DRBR032</v>
      </c>
      <c r="G23" s="115" t="str">
        <f>VLOOKUP(E23,'LISTADO ATM'!$A$2:$B$900,2,0)</f>
        <v xml:space="preserve">ATM Oficina San Martín II </v>
      </c>
      <c r="H23" s="115" t="str">
        <f>VLOOKUP(E23,VIP!$A$2:$O17029,7,FALSE)</f>
        <v>Si</v>
      </c>
      <c r="I23" s="115" t="str">
        <f>VLOOKUP(E23,VIP!$A$2:$O8994,8,FALSE)</f>
        <v>Si</v>
      </c>
      <c r="J23" s="115" t="str">
        <f>VLOOKUP(E23,VIP!$A$2:$O8944,8,FALSE)</f>
        <v>Si</v>
      </c>
      <c r="K23" s="115" t="str">
        <f>VLOOKUP(E23,VIP!$A$2:$O12518,6,0)</f>
        <v>NO</v>
      </c>
      <c r="L23" s="116" t="s">
        <v>2489</v>
      </c>
      <c r="M23" s="175" t="s">
        <v>2519</v>
      </c>
      <c r="N23" s="114" t="s">
        <v>2473</v>
      </c>
      <c r="O23" s="115" t="s">
        <v>2475</v>
      </c>
      <c r="P23" s="113"/>
      <c r="Q23" s="174">
        <v>44279.642361111109</v>
      </c>
    </row>
    <row r="24" spans="1:17" s="95" customFormat="1" ht="18" x14ac:dyDescent="0.25">
      <c r="A24" s="115" t="str">
        <f>VLOOKUP(E24,'LISTADO ATM'!$A$2:$C$901,3,0)</f>
        <v>ESTE</v>
      </c>
      <c r="B24" s="110">
        <v>335830954</v>
      </c>
      <c r="C24" s="122">
        <v>44278.49858796296</v>
      </c>
      <c r="D24" s="115" t="s">
        <v>2189</v>
      </c>
      <c r="E24" s="109">
        <v>217</v>
      </c>
      <c r="F24" s="115" t="str">
        <f>VLOOKUP(E24,VIP!$A$2:$O12115,2,0)</f>
        <v>DRBR217</v>
      </c>
      <c r="G24" s="115" t="str">
        <f>VLOOKUP(E24,'LISTADO ATM'!$A$2:$B$900,2,0)</f>
        <v xml:space="preserve">ATM Oficina Bávaro </v>
      </c>
      <c r="H24" s="115" t="str">
        <f>VLOOKUP(E24,VIP!$A$2:$O17036,7,FALSE)</f>
        <v>Si</v>
      </c>
      <c r="I24" s="115" t="str">
        <f>VLOOKUP(E24,VIP!$A$2:$O9001,8,FALSE)</f>
        <v>Si</v>
      </c>
      <c r="J24" s="115" t="str">
        <f>VLOOKUP(E24,VIP!$A$2:$O8951,8,FALSE)</f>
        <v>Si</v>
      </c>
      <c r="K24" s="115" t="str">
        <f>VLOOKUP(E24,VIP!$A$2:$O12525,6,0)</f>
        <v>NO</v>
      </c>
      <c r="L24" s="116" t="s">
        <v>2228</v>
      </c>
      <c r="M24" s="175" t="s">
        <v>2519</v>
      </c>
      <c r="N24" s="114" t="s">
        <v>2473</v>
      </c>
      <c r="O24" s="115" t="s">
        <v>2475</v>
      </c>
      <c r="P24" s="113"/>
      <c r="Q24" s="174">
        <v>44279.643750000003</v>
      </c>
    </row>
    <row r="25" spans="1:17" s="95" customFormat="1" ht="18" x14ac:dyDescent="0.25">
      <c r="A25" s="115" t="str">
        <f>VLOOKUP(E25,'LISTADO ATM'!$A$2:$C$901,3,0)</f>
        <v>DISTRITO NACIONAL</v>
      </c>
      <c r="B25" s="110">
        <v>335831060</v>
      </c>
      <c r="C25" s="122">
        <v>44278.544270833336</v>
      </c>
      <c r="D25" s="115" t="s">
        <v>2469</v>
      </c>
      <c r="E25" s="109">
        <v>564</v>
      </c>
      <c r="F25" s="115" t="str">
        <f>VLOOKUP(E25,VIP!$A$2:$O12110,2,0)</f>
        <v>DRBR168</v>
      </c>
      <c r="G25" s="115" t="str">
        <f>VLOOKUP(E25,'LISTADO ATM'!$A$2:$B$900,2,0)</f>
        <v xml:space="preserve">ATM Ministerio de Agricultura </v>
      </c>
      <c r="H25" s="115" t="str">
        <f>VLOOKUP(E25,VIP!$A$2:$O17031,7,FALSE)</f>
        <v>Si</v>
      </c>
      <c r="I25" s="115" t="str">
        <f>VLOOKUP(E25,VIP!$A$2:$O8996,8,FALSE)</f>
        <v>Si</v>
      </c>
      <c r="J25" s="115" t="str">
        <f>VLOOKUP(E25,VIP!$A$2:$O8946,8,FALSE)</f>
        <v>Si</v>
      </c>
      <c r="K25" s="115" t="str">
        <f>VLOOKUP(E25,VIP!$A$2:$O12520,6,0)</f>
        <v>NO</v>
      </c>
      <c r="L25" s="116" t="s">
        <v>2428</v>
      </c>
      <c r="M25" s="175" t="s">
        <v>2519</v>
      </c>
      <c r="N25" s="114" t="s">
        <v>2473</v>
      </c>
      <c r="O25" s="115" t="s">
        <v>2474</v>
      </c>
      <c r="P25" s="113"/>
      <c r="Q25" s="174">
        <v>44279.493055555555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335831073</v>
      </c>
      <c r="C26" s="122">
        <v>44278.552222222221</v>
      </c>
      <c r="D26" s="115" t="s">
        <v>2189</v>
      </c>
      <c r="E26" s="109">
        <v>244</v>
      </c>
      <c r="F26" s="115" t="str">
        <f>VLOOKUP(E26,VIP!$A$2:$O12109,2,0)</f>
        <v>DRBR244</v>
      </c>
      <c r="G26" s="115" t="str">
        <f>VLOOKUP(E26,'LISTADO ATM'!$A$2:$B$900,2,0)</f>
        <v xml:space="preserve">ATM Ministerio de Hacienda (antiguo Finanzas) </v>
      </c>
      <c r="H26" s="115" t="str">
        <f>VLOOKUP(E26,VIP!$A$2:$O17030,7,FALSE)</f>
        <v>Si</v>
      </c>
      <c r="I26" s="115" t="str">
        <f>VLOOKUP(E26,VIP!$A$2:$O8995,8,FALSE)</f>
        <v>Si</v>
      </c>
      <c r="J26" s="115" t="str">
        <f>VLOOKUP(E26,VIP!$A$2:$O8945,8,FALSE)</f>
        <v>Si</v>
      </c>
      <c r="K26" s="115" t="str">
        <f>VLOOKUP(E26,VIP!$A$2:$O12519,6,0)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s="95" customFormat="1" ht="18" x14ac:dyDescent="0.25">
      <c r="A27" s="115" t="str">
        <f>VLOOKUP(E27,'LISTADO ATM'!$A$2:$C$901,3,0)</f>
        <v>DISTRITO NACIONAL</v>
      </c>
      <c r="B27" s="110">
        <v>335831084</v>
      </c>
      <c r="C27" s="122">
        <v>44278.558923611112</v>
      </c>
      <c r="D27" s="115" t="s">
        <v>2189</v>
      </c>
      <c r="E27" s="109">
        <v>115</v>
      </c>
      <c r="F27" s="115" t="str">
        <f>VLOOKUP(E27,VIP!$A$2:$O12123,2,0)</f>
        <v>DRBR115</v>
      </c>
      <c r="G27" s="115" t="str">
        <f>VLOOKUP(E27,'LISTADO ATM'!$A$2:$B$900,2,0)</f>
        <v xml:space="preserve">ATM Oficina Megacentro I </v>
      </c>
      <c r="H27" s="115" t="str">
        <f>VLOOKUP(E27,VIP!$A$2:$O17044,7,FALSE)</f>
        <v>Si</v>
      </c>
      <c r="I27" s="115" t="str">
        <f>VLOOKUP(E27,VIP!$A$2:$O9009,8,FALSE)</f>
        <v>Si</v>
      </c>
      <c r="J27" s="115" t="str">
        <f>VLOOKUP(E27,VIP!$A$2:$O8959,8,FALSE)</f>
        <v>Si</v>
      </c>
      <c r="K27" s="115" t="str">
        <f>VLOOKUP(E27,VIP!$A$2:$O12533,6,0)</f>
        <v>SI</v>
      </c>
      <c r="L27" s="116" t="s">
        <v>2228</v>
      </c>
      <c r="M27" s="114" t="s">
        <v>2466</v>
      </c>
      <c r="N27" s="114" t="s">
        <v>2495</v>
      </c>
      <c r="O27" s="115" t="s">
        <v>2475</v>
      </c>
      <c r="P27" s="113"/>
      <c r="Q27" s="117" t="s">
        <v>2228</v>
      </c>
    </row>
    <row r="28" spans="1:17" s="95" customFormat="1" ht="18" x14ac:dyDescent="0.25">
      <c r="A28" s="115" t="str">
        <f>VLOOKUP(E28,'LISTADO ATM'!$A$2:$C$901,3,0)</f>
        <v>SUR</v>
      </c>
      <c r="B28" s="110">
        <v>335831089</v>
      </c>
      <c r="C28" s="122">
        <v>44278.561168981483</v>
      </c>
      <c r="D28" s="115" t="s">
        <v>2189</v>
      </c>
      <c r="E28" s="109">
        <v>968</v>
      </c>
      <c r="F28" s="115" t="str">
        <f>VLOOKUP(E28,VIP!$A$2:$O12121,2,0)</f>
        <v>DRBR24I</v>
      </c>
      <c r="G28" s="115" t="str">
        <f>VLOOKUP(E28,'LISTADO ATM'!$A$2:$B$900,2,0)</f>
        <v xml:space="preserve">ATM UNP Mercado Baní </v>
      </c>
      <c r="H28" s="115" t="str">
        <f>VLOOKUP(E28,VIP!$A$2:$O17042,7,FALSE)</f>
        <v>Si</v>
      </c>
      <c r="I28" s="115" t="str">
        <f>VLOOKUP(E28,VIP!$A$2:$O9007,8,FALSE)</f>
        <v>Si</v>
      </c>
      <c r="J28" s="115" t="str">
        <f>VLOOKUP(E28,VIP!$A$2:$O8957,8,FALSE)</f>
        <v>Si</v>
      </c>
      <c r="K28" s="115" t="str">
        <f>VLOOKUP(E28,VIP!$A$2:$O12531,6,0)</f>
        <v>SI</v>
      </c>
      <c r="L28" s="116" t="s">
        <v>2228</v>
      </c>
      <c r="M28" s="114" t="s">
        <v>2466</v>
      </c>
      <c r="N28" s="114" t="s">
        <v>2495</v>
      </c>
      <c r="O28" s="115" t="s">
        <v>2475</v>
      </c>
      <c r="P28" s="113"/>
      <c r="Q28" s="117" t="s">
        <v>2228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335831100</v>
      </c>
      <c r="C29" s="122">
        <v>44278.565428240741</v>
      </c>
      <c r="D29" s="115" t="s">
        <v>2469</v>
      </c>
      <c r="E29" s="109">
        <v>793</v>
      </c>
      <c r="F29" s="115" t="str">
        <f>VLOOKUP(E29,VIP!$A$2:$O12120,2,0)</f>
        <v>DRBR793</v>
      </c>
      <c r="G29" s="115" t="str">
        <f>VLOOKUP(E29,'LISTADO ATM'!$A$2:$B$900,2,0)</f>
        <v xml:space="preserve">ATM Centro de Caja Agora Mall </v>
      </c>
      <c r="H29" s="115" t="str">
        <f>VLOOKUP(E29,VIP!$A$2:$O17041,7,FALSE)</f>
        <v>Si</v>
      </c>
      <c r="I29" s="115" t="str">
        <f>VLOOKUP(E29,VIP!$A$2:$O9006,8,FALSE)</f>
        <v>Si</v>
      </c>
      <c r="J29" s="115" t="str">
        <f>VLOOKUP(E29,VIP!$A$2:$O8956,8,FALSE)</f>
        <v>Si</v>
      </c>
      <c r="K29" s="115" t="str">
        <f>VLOOKUP(E29,VIP!$A$2:$O12530,6,0)</f>
        <v>NO</v>
      </c>
      <c r="L29" s="116" t="s">
        <v>2428</v>
      </c>
      <c r="M29" s="114" t="s">
        <v>2466</v>
      </c>
      <c r="N29" s="114" t="s">
        <v>2473</v>
      </c>
      <c r="O29" s="115" t="s">
        <v>2474</v>
      </c>
      <c r="P29" s="113"/>
      <c r="Q29" s="117" t="s">
        <v>2428</v>
      </c>
    </row>
    <row r="30" spans="1:17" s="95" customFormat="1" ht="18" x14ac:dyDescent="0.25">
      <c r="A30" s="115" t="str">
        <f>VLOOKUP(E30,'LISTADO ATM'!$A$2:$C$901,3,0)</f>
        <v>DISTRITO NACIONAL</v>
      </c>
      <c r="B30" s="110">
        <v>335831111</v>
      </c>
      <c r="C30" s="122">
        <v>44278.570092592592</v>
      </c>
      <c r="D30" s="115" t="s">
        <v>2189</v>
      </c>
      <c r="E30" s="109">
        <v>858</v>
      </c>
      <c r="F30" s="115" t="str">
        <f>VLOOKUP(E30,VIP!$A$2:$O12118,2,0)</f>
        <v>DRBR858</v>
      </c>
      <c r="G30" s="115" t="str">
        <f>VLOOKUP(E30,'LISTADO ATM'!$A$2:$B$900,2,0)</f>
        <v xml:space="preserve">ATM Cooperativa Maestros (COOPNAMA) </v>
      </c>
      <c r="H30" s="115" t="str">
        <f>VLOOKUP(E30,VIP!$A$2:$O17039,7,FALSE)</f>
        <v>Si</v>
      </c>
      <c r="I30" s="115" t="str">
        <f>VLOOKUP(E30,VIP!$A$2:$O9004,8,FALSE)</f>
        <v>No</v>
      </c>
      <c r="J30" s="115" t="str">
        <f>VLOOKUP(E30,VIP!$A$2:$O8954,8,FALSE)</f>
        <v>No</v>
      </c>
      <c r="K30" s="115" t="str">
        <f>VLOOKUP(E30,VIP!$A$2:$O12528,6,0)</f>
        <v>NO</v>
      </c>
      <c r="L30" s="116" t="s">
        <v>2489</v>
      </c>
      <c r="M30" s="175" t="s">
        <v>2519</v>
      </c>
      <c r="N30" s="114" t="s">
        <v>2495</v>
      </c>
      <c r="O30" s="115" t="s">
        <v>2475</v>
      </c>
      <c r="P30" s="113"/>
      <c r="Q30" s="174">
        <v>44279.642361111109</v>
      </c>
    </row>
    <row r="31" spans="1:17" s="95" customFormat="1" ht="18" x14ac:dyDescent="0.25">
      <c r="A31" s="115" t="str">
        <f>VLOOKUP(E31,'LISTADO ATM'!$A$2:$C$901,3,0)</f>
        <v>ESTE</v>
      </c>
      <c r="B31" s="110">
        <v>335831115</v>
      </c>
      <c r="C31" s="122">
        <v>44278.571423611109</v>
      </c>
      <c r="D31" s="115" t="s">
        <v>2189</v>
      </c>
      <c r="E31" s="109">
        <v>963</v>
      </c>
      <c r="F31" s="115" t="str">
        <f>VLOOKUP(E31,VIP!$A$2:$O12117,2,0)</f>
        <v>DRBR963</v>
      </c>
      <c r="G31" s="115" t="str">
        <f>VLOOKUP(E31,'LISTADO ATM'!$A$2:$B$900,2,0)</f>
        <v xml:space="preserve">ATM Multiplaza La Romana </v>
      </c>
      <c r="H31" s="115" t="str">
        <f>VLOOKUP(E31,VIP!$A$2:$O17038,7,FALSE)</f>
        <v>Si</v>
      </c>
      <c r="I31" s="115" t="str">
        <f>VLOOKUP(E31,VIP!$A$2:$O9003,8,FALSE)</f>
        <v>Si</v>
      </c>
      <c r="J31" s="115" t="str">
        <f>VLOOKUP(E31,VIP!$A$2:$O8953,8,FALSE)</f>
        <v>Si</v>
      </c>
      <c r="K31" s="115" t="str">
        <f>VLOOKUP(E31,VIP!$A$2:$O12527,6,0)</f>
        <v>NO</v>
      </c>
      <c r="L31" s="116" t="s">
        <v>2228</v>
      </c>
      <c r="M31" s="175" t="s">
        <v>2519</v>
      </c>
      <c r="N31" s="114" t="s">
        <v>2495</v>
      </c>
      <c r="O31" s="115" t="s">
        <v>2475</v>
      </c>
      <c r="P31" s="113"/>
      <c r="Q31" s="174">
        <v>44279.652777777781</v>
      </c>
    </row>
    <row r="32" spans="1:17" s="95" customFormat="1" ht="18" x14ac:dyDescent="0.25">
      <c r="A32" s="115" t="str">
        <f>VLOOKUP(E32,'LISTADO ATM'!$A$2:$C$901,3,0)</f>
        <v>SUR</v>
      </c>
      <c r="B32" s="110">
        <v>335831129</v>
      </c>
      <c r="C32" s="122">
        <v>44278.578587962962</v>
      </c>
      <c r="D32" s="115" t="s">
        <v>2469</v>
      </c>
      <c r="E32" s="109">
        <v>537</v>
      </c>
      <c r="F32" s="115" t="str">
        <f>VLOOKUP(E32,VIP!$A$2:$O12116,2,0)</f>
        <v>DRBR537</v>
      </c>
      <c r="G32" s="115" t="str">
        <f>VLOOKUP(E32,'LISTADO ATM'!$A$2:$B$900,2,0)</f>
        <v xml:space="preserve">ATM Estación Texaco Enriquillo (Barahona) </v>
      </c>
      <c r="H32" s="115" t="str">
        <f>VLOOKUP(E32,VIP!$A$2:$O17037,7,FALSE)</f>
        <v>Si</v>
      </c>
      <c r="I32" s="115" t="str">
        <f>VLOOKUP(E32,VIP!$A$2:$O9002,8,FALSE)</f>
        <v>Si</v>
      </c>
      <c r="J32" s="115" t="str">
        <f>VLOOKUP(E32,VIP!$A$2:$O8952,8,FALSE)</f>
        <v>Si</v>
      </c>
      <c r="K32" s="115" t="str">
        <f>VLOOKUP(E32,VIP!$A$2:$O12526,6,0)</f>
        <v>NO</v>
      </c>
      <c r="L32" s="116" t="s">
        <v>2459</v>
      </c>
      <c r="M32" s="114" t="s">
        <v>2466</v>
      </c>
      <c r="N32" s="114" t="s">
        <v>2473</v>
      </c>
      <c r="O32" s="115" t="s">
        <v>2474</v>
      </c>
      <c r="P32" s="113"/>
      <c r="Q32" s="117" t="s">
        <v>2459</v>
      </c>
    </row>
    <row r="33" spans="1:17" s="95" customFormat="1" ht="18" x14ac:dyDescent="0.25">
      <c r="A33" s="115" t="str">
        <f>VLOOKUP(E33,'LISTADO ATM'!$A$2:$C$901,3,0)</f>
        <v>DISTRITO NACIONAL</v>
      </c>
      <c r="B33" s="110">
        <v>335831214</v>
      </c>
      <c r="C33" s="122">
        <v>44278.601886574077</v>
      </c>
      <c r="D33" s="115" t="s">
        <v>2189</v>
      </c>
      <c r="E33" s="109">
        <v>744</v>
      </c>
      <c r="F33" s="115" t="str">
        <f>VLOOKUP(E33,VIP!$A$2:$O12115,2,0)</f>
        <v>DRBR289</v>
      </c>
      <c r="G33" s="115" t="str">
        <f>VLOOKUP(E33,'LISTADO ATM'!$A$2:$B$900,2,0)</f>
        <v xml:space="preserve">ATM Multicentro La Sirena Venezuela </v>
      </c>
      <c r="H33" s="115" t="str">
        <f>VLOOKUP(E33,VIP!$A$2:$O17036,7,FALSE)</f>
        <v>Si</v>
      </c>
      <c r="I33" s="115" t="str">
        <f>VLOOKUP(E33,VIP!$A$2:$O9001,8,FALSE)</f>
        <v>Si</v>
      </c>
      <c r="J33" s="115" t="str">
        <f>VLOOKUP(E33,VIP!$A$2:$O8951,8,FALSE)</f>
        <v>Si</v>
      </c>
      <c r="K33" s="115" t="str">
        <f>VLOOKUP(E33,VIP!$A$2:$O12525,6,0)</f>
        <v>SI</v>
      </c>
      <c r="L33" s="116" t="s">
        <v>2489</v>
      </c>
      <c r="M33" s="175" t="s">
        <v>2519</v>
      </c>
      <c r="N33" s="114" t="s">
        <v>2495</v>
      </c>
      <c r="O33" s="115" t="s">
        <v>2475</v>
      </c>
      <c r="P33" s="113"/>
      <c r="Q33" s="174">
        <v>44279.642361111109</v>
      </c>
    </row>
    <row r="34" spans="1:17" s="95" customFormat="1" ht="18" x14ac:dyDescent="0.25">
      <c r="A34" s="115" t="str">
        <f>VLOOKUP(E34,'LISTADO ATM'!$A$2:$C$901,3,0)</f>
        <v>NORTE</v>
      </c>
      <c r="B34" s="110">
        <v>335831254</v>
      </c>
      <c r="C34" s="122">
        <v>44278.615185185183</v>
      </c>
      <c r="D34" s="115" t="s">
        <v>2514</v>
      </c>
      <c r="E34" s="109">
        <v>747</v>
      </c>
      <c r="F34" s="115" t="str">
        <f>VLOOKUP(E34,VIP!$A$2:$O12114,2,0)</f>
        <v>DRBR200</v>
      </c>
      <c r="G34" s="115" t="str">
        <f>VLOOKUP(E34,'LISTADO ATM'!$A$2:$B$900,2,0)</f>
        <v xml:space="preserve">ATM Club BR (Santiago) </v>
      </c>
      <c r="H34" s="115" t="str">
        <f>VLOOKUP(E34,VIP!$A$2:$O17035,7,FALSE)</f>
        <v>Si</v>
      </c>
      <c r="I34" s="115" t="str">
        <f>VLOOKUP(E34,VIP!$A$2:$O9000,8,FALSE)</f>
        <v>Si</v>
      </c>
      <c r="J34" s="115" t="str">
        <f>VLOOKUP(E34,VIP!$A$2:$O8950,8,FALSE)</f>
        <v>Si</v>
      </c>
      <c r="K34" s="115" t="str">
        <f>VLOOKUP(E34,VIP!$A$2:$O12524,6,0)</f>
        <v>SI</v>
      </c>
      <c r="L34" s="116" t="s">
        <v>2428</v>
      </c>
      <c r="M34" s="175" t="s">
        <v>2519</v>
      </c>
      <c r="N34" s="114" t="s">
        <v>2473</v>
      </c>
      <c r="O34" s="115" t="s">
        <v>2515</v>
      </c>
      <c r="P34" s="113"/>
      <c r="Q34" s="174">
        <v>44279.493055555555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335831262</v>
      </c>
      <c r="C35" s="122">
        <v>44278.618252314816</v>
      </c>
      <c r="D35" s="115" t="s">
        <v>2189</v>
      </c>
      <c r="E35" s="109">
        <v>35</v>
      </c>
      <c r="F35" s="115" t="str">
        <f>VLOOKUP(E35,VIP!$A$2:$O12112,2,0)</f>
        <v>DRBR035</v>
      </c>
      <c r="G35" s="115" t="str">
        <f>VLOOKUP(E35,'LISTADO ATM'!$A$2:$B$900,2,0)</f>
        <v xml:space="preserve">ATM Dirección General de Aduanas I </v>
      </c>
      <c r="H35" s="115" t="str">
        <f>VLOOKUP(E35,VIP!$A$2:$O17033,7,FALSE)</f>
        <v>Si</v>
      </c>
      <c r="I35" s="115" t="str">
        <f>VLOOKUP(E35,VIP!$A$2:$O8998,8,FALSE)</f>
        <v>Si</v>
      </c>
      <c r="J35" s="115" t="str">
        <f>VLOOKUP(E35,VIP!$A$2:$O8948,8,FALSE)</f>
        <v>Si</v>
      </c>
      <c r="K35" s="115" t="str">
        <f>VLOOKUP(E35,VIP!$A$2:$O12522,6,0)</f>
        <v>NO</v>
      </c>
      <c r="L35" s="116" t="s">
        <v>2228</v>
      </c>
      <c r="M35" s="114" t="s">
        <v>2466</v>
      </c>
      <c r="N35" s="114" t="s">
        <v>2473</v>
      </c>
      <c r="O35" s="115" t="s">
        <v>2475</v>
      </c>
      <c r="P35" s="113"/>
      <c r="Q35" s="117" t="s">
        <v>2228</v>
      </c>
    </row>
    <row r="36" spans="1:17" s="95" customFormat="1" ht="18" x14ac:dyDescent="0.25">
      <c r="A36" s="115" t="str">
        <f>VLOOKUP(E36,'LISTADO ATM'!$A$2:$C$901,3,0)</f>
        <v>DISTRITO NACIONAL</v>
      </c>
      <c r="B36" s="110">
        <v>335831264</v>
      </c>
      <c r="C36" s="122">
        <v>44278.61917824074</v>
      </c>
      <c r="D36" s="115" t="s">
        <v>2189</v>
      </c>
      <c r="E36" s="109">
        <v>889</v>
      </c>
      <c r="F36" s="115" t="str">
        <f>VLOOKUP(E36,VIP!$A$2:$O12111,2,0)</f>
        <v>DRBR889</v>
      </c>
      <c r="G36" s="115" t="str">
        <f>VLOOKUP(E36,'LISTADO ATM'!$A$2:$B$900,2,0)</f>
        <v>ATM Oficina Plaza Lama Máximo Gómez II</v>
      </c>
      <c r="H36" s="115" t="str">
        <f>VLOOKUP(E36,VIP!$A$2:$O17032,7,FALSE)</f>
        <v>Si</v>
      </c>
      <c r="I36" s="115" t="str">
        <f>VLOOKUP(E36,VIP!$A$2:$O8997,8,FALSE)</f>
        <v>Si</v>
      </c>
      <c r="J36" s="115" t="str">
        <f>VLOOKUP(E36,VIP!$A$2:$O8947,8,FALSE)</f>
        <v>Si</v>
      </c>
      <c r="K36" s="115" t="str">
        <f>VLOOKUP(E36,VIP!$A$2:$O12521,6,0)</f>
        <v>NO</v>
      </c>
      <c r="L36" s="116" t="s">
        <v>2489</v>
      </c>
      <c r="M36" s="175" t="s">
        <v>2519</v>
      </c>
      <c r="N36" s="114" t="s">
        <v>2473</v>
      </c>
      <c r="O36" s="115" t="s">
        <v>2475</v>
      </c>
      <c r="P36" s="113"/>
      <c r="Q36" s="174">
        <v>44279.642361111109</v>
      </c>
    </row>
    <row r="37" spans="1:17" s="95" customFormat="1" ht="18" x14ac:dyDescent="0.25">
      <c r="A37" s="115" t="str">
        <f>VLOOKUP(E37,'LISTADO ATM'!$A$2:$C$901,3,0)</f>
        <v>DISTRITO NACIONAL</v>
      </c>
      <c r="B37" s="110">
        <v>335831271</v>
      </c>
      <c r="C37" s="122">
        <v>44278.62091435185</v>
      </c>
      <c r="D37" s="115" t="s">
        <v>2189</v>
      </c>
      <c r="E37" s="109">
        <v>943</v>
      </c>
      <c r="F37" s="115" t="str">
        <f>VLOOKUP(E37,VIP!$A$2:$O12110,2,0)</f>
        <v>DRBR16K</v>
      </c>
      <c r="G37" s="115" t="str">
        <f>VLOOKUP(E37,'LISTADO ATM'!$A$2:$B$900,2,0)</f>
        <v xml:space="preserve">ATM Oficina Tránsito Terreste </v>
      </c>
      <c r="H37" s="115" t="str">
        <f>VLOOKUP(E37,VIP!$A$2:$O17031,7,FALSE)</f>
        <v>Si</v>
      </c>
      <c r="I37" s="115" t="str">
        <f>VLOOKUP(E37,VIP!$A$2:$O8996,8,FALSE)</f>
        <v>Si</v>
      </c>
      <c r="J37" s="115" t="str">
        <f>VLOOKUP(E37,VIP!$A$2:$O8946,8,FALSE)</f>
        <v>Si</v>
      </c>
      <c r="K37" s="115" t="str">
        <f>VLOOKUP(E37,VIP!$A$2:$O12520,6,0)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ht="18" x14ac:dyDescent="0.25">
      <c r="A38" s="115" t="str">
        <f>VLOOKUP(E38,'LISTADO ATM'!$A$2:$C$901,3,0)</f>
        <v>DISTRITO NACIONAL</v>
      </c>
      <c r="B38" s="110">
        <v>335831283</v>
      </c>
      <c r="C38" s="122">
        <v>44278.627800925926</v>
      </c>
      <c r="D38" s="115" t="s">
        <v>2469</v>
      </c>
      <c r="E38" s="109">
        <v>527</v>
      </c>
      <c r="F38" s="115" t="str">
        <f>VLOOKUP(E38,VIP!$A$2:$O12132,2,0)</f>
        <v>DRBR527</v>
      </c>
      <c r="G38" s="115" t="str">
        <f>VLOOKUP(E38,'LISTADO ATM'!$A$2:$B$900,2,0)</f>
        <v>ATM Oficina Zona Oriental II</v>
      </c>
      <c r="H38" s="115" t="str">
        <f>VLOOKUP(E38,VIP!$A$2:$O17053,7,FALSE)</f>
        <v>Si</v>
      </c>
      <c r="I38" s="115" t="str">
        <f>VLOOKUP(E38,VIP!$A$2:$O9018,8,FALSE)</f>
        <v>Si</v>
      </c>
      <c r="J38" s="115" t="str">
        <f>VLOOKUP(E38,VIP!$A$2:$O8968,8,FALSE)</f>
        <v>Si</v>
      </c>
      <c r="K38" s="115" t="str">
        <f>VLOOKUP(E38,VIP!$A$2:$O12542,6,0)</f>
        <v>SI</v>
      </c>
      <c r="L38" s="116" t="s">
        <v>2501</v>
      </c>
      <c r="M38" s="114" t="s">
        <v>2466</v>
      </c>
      <c r="N38" s="114" t="s">
        <v>2473</v>
      </c>
      <c r="O38" s="115" t="s">
        <v>2474</v>
      </c>
      <c r="P38" s="113"/>
      <c r="Q38" s="117" t="s">
        <v>2501</v>
      </c>
    </row>
    <row r="39" spans="1:17" ht="18" x14ac:dyDescent="0.25">
      <c r="A39" s="115" t="str">
        <f>VLOOKUP(E39,'LISTADO ATM'!$A$2:$C$901,3,0)</f>
        <v>DISTRITO NACIONAL</v>
      </c>
      <c r="B39" s="110">
        <v>335831312</v>
      </c>
      <c r="C39" s="122">
        <v>44278.637662037036</v>
      </c>
      <c r="D39" s="115" t="s">
        <v>2189</v>
      </c>
      <c r="E39" s="109">
        <v>994</v>
      </c>
      <c r="F39" s="115" t="str">
        <f>VLOOKUP(E39,VIP!$A$2:$O12131,2,0)</f>
        <v>DRBR994</v>
      </c>
      <c r="G39" s="115" t="str">
        <f>VLOOKUP(E39,'LISTADO ATM'!$A$2:$B$900,2,0)</f>
        <v>ATM Telemicro</v>
      </c>
      <c r="H39" s="115" t="str">
        <f>VLOOKUP(E39,VIP!$A$2:$O17052,7,FALSE)</f>
        <v>Si</v>
      </c>
      <c r="I39" s="115" t="str">
        <f>VLOOKUP(E39,VIP!$A$2:$O9017,8,FALSE)</f>
        <v>Si</v>
      </c>
      <c r="J39" s="115" t="str">
        <f>VLOOKUP(E39,VIP!$A$2:$O8967,8,FALSE)</f>
        <v>Si</v>
      </c>
      <c r="K39" s="115" t="str">
        <f>VLOOKUP(E39,VIP!$A$2:$O12541,6,0)</f>
        <v>NO</v>
      </c>
      <c r="L39" s="116" t="s">
        <v>2254</v>
      </c>
      <c r="M39" s="175" t="s">
        <v>2519</v>
      </c>
      <c r="N39" s="114" t="s">
        <v>2473</v>
      </c>
      <c r="O39" s="115" t="s">
        <v>2475</v>
      </c>
      <c r="P39" s="113"/>
      <c r="Q39" s="174">
        <v>44279.642361111109</v>
      </c>
    </row>
    <row r="40" spans="1:17" ht="18" x14ac:dyDescent="0.25">
      <c r="A40" s="115" t="str">
        <f>VLOOKUP(E40,'LISTADO ATM'!$A$2:$C$901,3,0)</f>
        <v>DISTRITO NACIONAL</v>
      </c>
      <c r="B40" s="110">
        <v>335831359</v>
      </c>
      <c r="C40" s="122">
        <v>44278.650300925925</v>
      </c>
      <c r="D40" s="115" t="s">
        <v>2469</v>
      </c>
      <c r="E40" s="109">
        <v>785</v>
      </c>
      <c r="F40" s="115" t="str">
        <f>VLOOKUP(E40,VIP!$A$2:$O12129,2,0)</f>
        <v>DRBR785</v>
      </c>
      <c r="G40" s="115" t="str">
        <f>VLOOKUP(E40,'LISTADO ATM'!$A$2:$B$900,2,0)</f>
        <v xml:space="preserve">ATM S/M Nacional Máximo Gómez </v>
      </c>
      <c r="H40" s="115" t="str">
        <f>VLOOKUP(E40,VIP!$A$2:$O17050,7,FALSE)</f>
        <v>Si</v>
      </c>
      <c r="I40" s="115" t="str">
        <f>VLOOKUP(E40,VIP!$A$2:$O9015,8,FALSE)</f>
        <v>Si</v>
      </c>
      <c r="J40" s="115" t="str">
        <f>VLOOKUP(E40,VIP!$A$2:$O8965,8,FALSE)</f>
        <v>Si</v>
      </c>
      <c r="K40" s="115" t="str">
        <f>VLOOKUP(E40,VIP!$A$2:$O12539,6,0)</f>
        <v>NO</v>
      </c>
      <c r="L40" s="116" t="s">
        <v>2428</v>
      </c>
      <c r="M40" s="175" t="s">
        <v>2519</v>
      </c>
      <c r="N40" s="114" t="s">
        <v>2473</v>
      </c>
      <c r="O40" s="115" t="s">
        <v>2474</v>
      </c>
      <c r="P40" s="113"/>
      <c r="Q40" s="174">
        <v>44279.493055555555</v>
      </c>
    </row>
    <row r="41" spans="1:17" ht="18" x14ac:dyDescent="0.25">
      <c r="A41" s="115" t="str">
        <f>VLOOKUP(E41,'LISTADO ATM'!$A$2:$C$901,3,0)</f>
        <v>DISTRITO NACIONAL</v>
      </c>
      <c r="B41" s="110">
        <v>335831368</v>
      </c>
      <c r="C41" s="122">
        <v>44278.652754629627</v>
      </c>
      <c r="D41" s="115" t="s">
        <v>2469</v>
      </c>
      <c r="E41" s="109">
        <v>437</v>
      </c>
      <c r="F41" s="115" t="str">
        <f>VLOOKUP(E41,VIP!$A$2:$O12128,2,0)</f>
        <v>DRBR437</v>
      </c>
      <c r="G41" s="115" t="str">
        <f>VLOOKUP(E41,'LISTADO ATM'!$A$2:$B$900,2,0)</f>
        <v xml:space="preserve">ATM Autobanco Torre III </v>
      </c>
      <c r="H41" s="115" t="str">
        <f>VLOOKUP(E41,VIP!$A$2:$O17049,7,FALSE)</f>
        <v>Si</v>
      </c>
      <c r="I41" s="115" t="str">
        <f>VLOOKUP(E41,VIP!$A$2:$O9014,8,FALSE)</f>
        <v>Si</v>
      </c>
      <c r="J41" s="115" t="str">
        <f>VLOOKUP(E41,VIP!$A$2:$O8964,8,FALSE)</f>
        <v>Si</v>
      </c>
      <c r="K41" s="115" t="str">
        <f>VLOOKUP(E41,VIP!$A$2:$O12538,6,0)</f>
        <v>SI</v>
      </c>
      <c r="L41" s="116" t="s">
        <v>2459</v>
      </c>
      <c r="M41" s="175" t="s">
        <v>2519</v>
      </c>
      <c r="N41" s="114" t="s">
        <v>2473</v>
      </c>
      <c r="O41" s="115" t="s">
        <v>2474</v>
      </c>
      <c r="P41" s="113"/>
      <c r="Q41" s="174">
        <v>44279.625</v>
      </c>
    </row>
    <row r="42" spans="1:17" ht="18" x14ac:dyDescent="0.25">
      <c r="A42" s="115" t="str">
        <f>VLOOKUP(E42,'LISTADO ATM'!$A$2:$C$901,3,0)</f>
        <v>NORTE</v>
      </c>
      <c r="B42" s="110">
        <v>335831375</v>
      </c>
      <c r="C42" s="122">
        <v>44278.654918981483</v>
      </c>
      <c r="D42" s="115" t="s">
        <v>2190</v>
      </c>
      <c r="E42" s="109">
        <v>397</v>
      </c>
      <c r="F42" s="115" t="str">
        <f>VLOOKUP(E42,VIP!$A$2:$O12127,2,0)</f>
        <v>DRBR397</v>
      </c>
      <c r="G42" s="115" t="str">
        <f>VLOOKUP(E42,'LISTADO ATM'!$A$2:$B$900,2,0)</f>
        <v xml:space="preserve">ATM Autobanco San Francisco de Macoris </v>
      </c>
      <c r="H42" s="115" t="str">
        <f>VLOOKUP(E42,VIP!$A$2:$O17048,7,FALSE)</f>
        <v>Si</v>
      </c>
      <c r="I42" s="115" t="str">
        <f>VLOOKUP(E42,VIP!$A$2:$O9013,8,FALSE)</f>
        <v>Si</v>
      </c>
      <c r="J42" s="115" t="str">
        <f>VLOOKUP(E42,VIP!$A$2:$O8963,8,FALSE)</f>
        <v>Si</v>
      </c>
      <c r="K42" s="115" t="str">
        <f>VLOOKUP(E42,VIP!$A$2:$O12537,6,0)</f>
        <v>NO</v>
      </c>
      <c r="L42" s="116" t="s">
        <v>2228</v>
      </c>
      <c r="M42" s="175" t="s">
        <v>2519</v>
      </c>
      <c r="N42" s="175" t="s">
        <v>2521</v>
      </c>
      <c r="O42" s="115" t="s">
        <v>2510</v>
      </c>
      <c r="P42" s="113"/>
      <c r="Q42" s="174">
        <v>44279.394444444442</v>
      </c>
    </row>
    <row r="43" spans="1:17" ht="18" x14ac:dyDescent="0.25">
      <c r="A43" s="115" t="str">
        <f>VLOOKUP(E43,'LISTADO ATM'!$A$2:$C$901,3,0)</f>
        <v>NORTE</v>
      </c>
      <c r="B43" s="110">
        <v>335831391</v>
      </c>
      <c r="C43" s="122">
        <v>44278.660844907405</v>
      </c>
      <c r="D43" s="115" t="s">
        <v>2190</v>
      </c>
      <c r="E43" s="109">
        <v>189</v>
      </c>
      <c r="F43" s="115" t="str">
        <f>VLOOKUP(E43,VIP!$A$2:$O12125,2,0)</f>
        <v>DRBR189</v>
      </c>
      <c r="G43" s="115" t="str">
        <f>VLOOKUP(E43,'LISTADO ATM'!$A$2:$B$900,2,0)</f>
        <v xml:space="preserve">ATM Comando Regional Cibao Central P.N. </v>
      </c>
      <c r="H43" s="115" t="str">
        <f>VLOOKUP(E43,VIP!$A$2:$O17046,7,FALSE)</f>
        <v>Si</v>
      </c>
      <c r="I43" s="115" t="str">
        <f>VLOOKUP(E43,VIP!$A$2:$O9011,8,FALSE)</f>
        <v>Si</v>
      </c>
      <c r="J43" s="115" t="str">
        <f>VLOOKUP(E43,VIP!$A$2:$O8961,8,FALSE)</f>
        <v>Si</v>
      </c>
      <c r="K43" s="115" t="str">
        <f>VLOOKUP(E43,VIP!$A$2:$O12535,6,0)</f>
        <v>NO</v>
      </c>
      <c r="L43" s="116" t="s">
        <v>2228</v>
      </c>
      <c r="M43" s="175" t="s">
        <v>2519</v>
      </c>
      <c r="N43" s="114" t="s">
        <v>2473</v>
      </c>
      <c r="O43" s="115" t="s">
        <v>2510</v>
      </c>
      <c r="P43" s="113"/>
      <c r="Q43" s="174">
        <v>44279.643750000003</v>
      </c>
    </row>
    <row r="44" spans="1:17" ht="18" x14ac:dyDescent="0.25">
      <c r="A44" s="115" t="str">
        <f>VLOOKUP(E44,'LISTADO ATM'!$A$2:$C$901,3,0)</f>
        <v>ESTE</v>
      </c>
      <c r="B44" s="110">
        <v>335831393</v>
      </c>
      <c r="C44" s="122">
        <v>44278.661006944443</v>
      </c>
      <c r="D44" s="115" t="s">
        <v>2469</v>
      </c>
      <c r="E44" s="109">
        <v>211</v>
      </c>
      <c r="F44" s="115" t="str">
        <f>VLOOKUP(E44,VIP!$A$2:$O12124,2,0)</f>
        <v>DRBR211</v>
      </c>
      <c r="G44" s="115" t="str">
        <f>VLOOKUP(E44,'LISTADO ATM'!$A$2:$B$900,2,0)</f>
        <v xml:space="preserve">ATM Oficina La Romana I </v>
      </c>
      <c r="H44" s="115" t="str">
        <f>VLOOKUP(E44,VIP!$A$2:$O17045,7,FALSE)</f>
        <v>Si</v>
      </c>
      <c r="I44" s="115" t="str">
        <f>VLOOKUP(E44,VIP!$A$2:$O9010,8,FALSE)</f>
        <v>Si</v>
      </c>
      <c r="J44" s="115" t="str">
        <f>VLOOKUP(E44,VIP!$A$2:$O8960,8,FALSE)</f>
        <v>Si</v>
      </c>
      <c r="K44" s="115" t="str">
        <f>VLOOKUP(E44,VIP!$A$2:$O12534,6,0)</f>
        <v>NO</v>
      </c>
      <c r="L44" s="116" t="s">
        <v>2428</v>
      </c>
      <c r="M44" s="114" t="s">
        <v>2466</v>
      </c>
      <c r="N44" s="114" t="s">
        <v>2473</v>
      </c>
      <c r="O44" s="115" t="s">
        <v>2474</v>
      </c>
      <c r="P44" s="113"/>
      <c r="Q44" s="117" t="s">
        <v>2428</v>
      </c>
    </row>
    <row r="45" spans="1:17" ht="18" x14ac:dyDescent="0.25">
      <c r="A45" s="115" t="str">
        <f>VLOOKUP(E45,'LISTADO ATM'!$A$2:$C$901,3,0)</f>
        <v>DISTRITO NACIONAL</v>
      </c>
      <c r="B45" s="110">
        <v>335831403</v>
      </c>
      <c r="C45" s="122">
        <v>44278.663217592592</v>
      </c>
      <c r="D45" s="115" t="s">
        <v>2469</v>
      </c>
      <c r="E45" s="109">
        <v>312</v>
      </c>
      <c r="F45" s="115" t="str">
        <f>VLOOKUP(E45,VIP!$A$2:$O12122,2,0)</f>
        <v>DRBR312</v>
      </c>
      <c r="G45" s="115" t="str">
        <f>VLOOKUP(E45,'LISTADO ATM'!$A$2:$B$900,2,0)</f>
        <v xml:space="preserve">ATM Oficina Tiradentes II (Naco) </v>
      </c>
      <c r="H45" s="115" t="str">
        <f>VLOOKUP(E45,VIP!$A$2:$O17043,7,FALSE)</f>
        <v>Si</v>
      </c>
      <c r="I45" s="115" t="str">
        <f>VLOOKUP(E45,VIP!$A$2:$O9008,8,FALSE)</f>
        <v>Si</v>
      </c>
      <c r="J45" s="115" t="str">
        <f>VLOOKUP(E45,VIP!$A$2:$O8958,8,FALSE)</f>
        <v>Si</v>
      </c>
      <c r="K45" s="115" t="str">
        <f>VLOOKUP(E45,VIP!$A$2:$O12532,6,0)</f>
        <v>NO</v>
      </c>
      <c r="L45" s="116" t="s">
        <v>2511</v>
      </c>
      <c r="M45" s="114" t="s">
        <v>2466</v>
      </c>
      <c r="N45" s="114" t="s">
        <v>2473</v>
      </c>
      <c r="O45" s="115" t="s">
        <v>2474</v>
      </c>
      <c r="P45" s="113"/>
      <c r="Q45" s="117" t="s">
        <v>2516</v>
      </c>
    </row>
    <row r="46" spans="1:17" ht="18" x14ac:dyDescent="0.25">
      <c r="A46" s="115" t="str">
        <f>VLOOKUP(E46,'LISTADO ATM'!$A$2:$C$901,3,0)</f>
        <v>NORTE</v>
      </c>
      <c r="B46" s="110">
        <v>335831404</v>
      </c>
      <c r="C46" s="122">
        <v>44278.663391203707</v>
      </c>
      <c r="D46" s="115" t="s">
        <v>2190</v>
      </c>
      <c r="E46" s="109">
        <v>942</v>
      </c>
      <c r="F46" s="115" t="str">
        <f>VLOOKUP(E46,VIP!$A$2:$O12121,2,0)</f>
        <v>DRBR942</v>
      </c>
      <c r="G46" s="115" t="str">
        <f>VLOOKUP(E46,'LISTADO ATM'!$A$2:$B$900,2,0)</f>
        <v xml:space="preserve">ATM Estación Texaco La Vega </v>
      </c>
      <c r="H46" s="115" t="str">
        <f>VLOOKUP(E46,VIP!$A$2:$O17042,7,FALSE)</f>
        <v>Si</v>
      </c>
      <c r="I46" s="115" t="str">
        <f>VLOOKUP(E46,VIP!$A$2:$O9007,8,FALSE)</f>
        <v>Si</v>
      </c>
      <c r="J46" s="115" t="str">
        <f>VLOOKUP(E46,VIP!$A$2:$O8957,8,FALSE)</f>
        <v>Si</v>
      </c>
      <c r="K46" s="115" t="str">
        <f>VLOOKUP(E46,VIP!$A$2:$O12531,6,0)</f>
        <v>NO</v>
      </c>
      <c r="L46" s="116" t="s">
        <v>2228</v>
      </c>
      <c r="M46" s="175" t="s">
        <v>2519</v>
      </c>
      <c r="N46" s="114" t="s">
        <v>2473</v>
      </c>
      <c r="O46" s="115" t="s">
        <v>2510</v>
      </c>
      <c r="P46" s="113"/>
      <c r="Q46" s="174">
        <v>44279.646527777775</v>
      </c>
    </row>
    <row r="47" spans="1:17" ht="18" x14ac:dyDescent="0.25">
      <c r="A47" s="115" t="str">
        <f>VLOOKUP(E47,'LISTADO ATM'!$A$2:$C$901,3,0)</f>
        <v>DISTRITO NACIONAL</v>
      </c>
      <c r="B47" s="110">
        <v>335831461</v>
      </c>
      <c r="C47" s="122">
        <v>44278.67527777778</v>
      </c>
      <c r="D47" s="115" t="s">
        <v>2469</v>
      </c>
      <c r="E47" s="109">
        <v>406</v>
      </c>
      <c r="F47" s="115" t="str">
        <f>VLOOKUP(E47,VIP!$A$2:$O12120,2,0)</f>
        <v>DRBR406</v>
      </c>
      <c r="G47" s="115" t="str">
        <f>VLOOKUP(E47,'LISTADO ATM'!$A$2:$B$900,2,0)</f>
        <v xml:space="preserve">ATM UNP Plaza Lama Máximo Gómez </v>
      </c>
      <c r="H47" s="115" t="str">
        <f>VLOOKUP(E47,VIP!$A$2:$O17041,7,FALSE)</f>
        <v>Si</v>
      </c>
      <c r="I47" s="115" t="str">
        <f>VLOOKUP(E47,VIP!$A$2:$O9006,8,FALSE)</f>
        <v>Si</v>
      </c>
      <c r="J47" s="115" t="str">
        <f>VLOOKUP(E47,VIP!$A$2:$O8956,8,FALSE)</f>
        <v>Si</v>
      </c>
      <c r="K47" s="115" t="str">
        <f>VLOOKUP(E47,VIP!$A$2:$O12530,6,0)</f>
        <v>SI</v>
      </c>
      <c r="L47" s="116" t="s">
        <v>2428</v>
      </c>
      <c r="M47" s="114" t="s">
        <v>2466</v>
      </c>
      <c r="N47" s="114" t="s">
        <v>2473</v>
      </c>
      <c r="O47" s="115" t="s">
        <v>2474</v>
      </c>
      <c r="P47" s="113"/>
      <c r="Q47" s="117" t="s">
        <v>2428</v>
      </c>
    </row>
    <row r="48" spans="1:17" ht="18" x14ac:dyDescent="0.25">
      <c r="A48" s="115" t="str">
        <f>VLOOKUP(E48,'LISTADO ATM'!$A$2:$C$901,3,0)</f>
        <v>SUR</v>
      </c>
      <c r="B48" s="110">
        <v>335831535</v>
      </c>
      <c r="C48" s="122">
        <v>44278.69153935185</v>
      </c>
      <c r="D48" s="115" t="s">
        <v>2496</v>
      </c>
      <c r="E48" s="109">
        <v>829</v>
      </c>
      <c r="F48" s="115" t="str">
        <f>VLOOKUP(E48,VIP!$A$2:$O12118,2,0)</f>
        <v>DRBR829</v>
      </c>
      <c r="G48" s="115" t="str">
        <f>VLOOKUP(E48,'LISTADO ATM'!$A$2:$B$900,2,0)</f>
        <v xml:space="preserve">ATM UNP Multicentro Sirena Baní </v>
      </c>
      <c r="H48" s="115" t="str">
        <f>VLOOKUP(E48,VIP!$A$2:$O17039,7,FALSE)</f>
        <v>Si</v>
      </c>
      <c r="I48" s="115" t="str">
        <f>VLOOKUP(E48,VIP!$A$2:$O9004,8,FALSE)</f>
        <v>Si</v>
      </c>
      <c r="J48" s="115" t="str">
        <f>VLOOKUP(E48,VIP!$A$2:$O8954,8,FALSE)</f>
        <v>Si</v>
      </c>
      <c r="K48" s="115" t="str">
        <f>VLOOKUP(E48,VIP!$A$2:$O12528,6,0)</f>
        <v>NO</v>
      </c>
      <c r="L48" s="116" t="s">
        <v>2428</v>
      </c>
      <c r="M48" s="114" t="s">
        <v>2466</v>
      </c>
      <c r="N48" s="114" t="s">
        <v>2473</v>
      </c>
      <c r="O48" s="115" t="s">
        <v>2497</v>
      </c>
      <c r="P48" s="113"/>
      <c r="Q48" s="117" t="s">
        <v>2428</v>
      </c>
    </row>
    <row r="49" spans="1:17" ht="18" x14ac:dyDescent="0.25">
      <c r="A49" s="115" t="str">
        <f>VLOOKUP(E49,'LISTADO ATM'!$A$2:$C$901,3,0)</f>
        <v>DISTRITO NACIONAL</v>
      </c>
      <c r="B49" s="110">
        <v>335831545</v>
      </c>
      <c r="C49" s="122">
        <v>44278.69462962963</v>
      </c>
      <c r="D49" s="115" t="s">
        <v>2496</v>
      </c>
      <c r="E49" s="109">
        <v>39</v>
      </c>
      <c r="F49" s="115" t="str">
        <f>VLOOKUP(E49,VIP!$A$2:$O12117,2,0)</f>
        <v>DRBR039</v>
      </c>
      <c r="G49" s="115" t="str">
        <f>VLOOKUP(E49,'LISTADO ATM'!$A$2:$B$900,2,0)</f>
        <v xml:space="preserve">ATM Oficina Ovando </v>
      </c>
      <c r="H49" s="115" t="str">
        <f>VLOOKUP(E49,VIP!$A$2:$O17038,7,FALSE)</f>
        <v>Si</v>
      </c>
      <c r="I49" s="115" t="str">
        <f>VLOOKUP(E49,VIP!$A$2:$O9003,8,FALSE)</f>
        <v>No</v>
      </c>
      <c r="J49" s="115" t="str">
        <f>VLOOKUP(E49,VIP!$A$2:$O8953,8,FALSE)</f>
        <v>No</v>
      </c>
      <c r="K49" s="115" t="str">
        <f>VLOOKUP(E49,VIP!$A$2:$O12527,6,0)</f>
        <v>NO</v>
      </c>
      <c r="L49" s="116" t="s">
        <v>2459</v>
      </c>
      <c r="M49" s="175" t="s">
        <v>2519</v>
      </c>
      <c r="N49" s="114" t="s">
        <v>2473</v>
      </c>
      <c r="O49" s="115" t="s">
        <v>2497</v>
      </c>
      <c r="P49" s="113"/>
      <c r="Q49" s="174">
        <v>44279.625</v>
      </c>
    </row>
    <row r="50" spans="1:17" ht="18" x14ac:dyDescent="0.25">
      <c r="A50" s="115" t="str">
        <f>VLOOKUP(E50,'LISTADO ATM'!$A$2:$C$901,3,0)</f>
        <v>DISTRITO NACIONAL</v>
      </c>
      <c r="B50" s="110">
        <v>335831549</v>
      </c>
      <c r="C50" s="122">
        <v>44278.696180555555</v>
      </c>
      <c r="D50" s="115" t="s">
        <v>2469</v>
      </c>
      <c r="E50" s="109">
        <v>587</v>
      </c>
      <c r="F50" s="115" t="str">
        <f>VLOOKUP(E50,VIP!$A$2:$O12116,2,0)</f>
        <v>DRBR123</v>
      </c>
      <c r="G50" s="115" t="str">
        <f>VLOOKUP(E50,'LISTADO ATM'!$A$2:$B$900,2,0)</f>
        <v xml:space="preserve">ATM Cuerpo de Ayudantes Militares </v>
      </c>
      <c r="H50" s="115" t="str">
        <f>VLOOKUP(E50,VIP!$A$2:$O17037,7,FALSE)</f>
        <v>Si</v>
      </c>
      <c r="I50" s="115" t="str">
        <f>VLOOKUP(E50,VIP!$A$2:$O9002,8,FALSE)</f>
        <v>Si</v>
      </c>
      <c r="J50" s="115" t="str">
        <f>VLOOKUP(E50,VIP!$A$2:$O8952,8,FALSE)</f>
        <v>Si</v>
      </c>
      <c r="K50" s="115" t="str">
        <f>VLOOKUP(E50,VIP!$A$2:$O12526,6,0)</f>
        <v>NO</v>
      </c>
      <c r="L50" s="116" t="s">
        <v>2459</v>
      </c>
      <c r="M50" s="175" t="s">
        <v>2519</v>
      </c>
      <c r="N50" s="114" t="s">
        <v>2473</v>
      </c>
      <c r="O50" s="115" t="s">
        <v>2474</v>
      </c>
      <c r="P50" s="113"/>
      <c r="Q50" s="174">
        <v>44279.625</v>
      </c>
    </row>
    <row r="51" spans="1:17" ht="18" x14ac:dyDescent="0.25">
      <c r="A51" s="115" t="str">
        <f>VLOOKUP(E51,'LISTADO ATM'!$A$2:$C$901,3,0)</f>
        <v>DISTRITO NACIONAL</v>
      </c>
      <c r="B51" s="110">
        <v>335831571</v>
      </c>
      <c r="C51" s="122">
        <v>44278.704016203701</v>
      </c>
      <c r="D51" s="115" t="s">
        <v>2189</v>
      </c>
      <c r="E51" s="109">
        <v>790</v>
      </c>
      <c r="F51" s="115" t="str">
        <f>VLOOKUP(E51,VIP!$A$2:$O12114,2,0)</f>
        <v>DRBR16I</v>
      </c>
      <c r="G51" s="115" t="str">
        <f>VLOOKUP(E51,'LISTADO ATM'!$A$2:$B$900,2,0)</f>
        <v xml:space="preserve">ATM Oficina Bella Vista Mall I </v>
      </c>
      <c r="H51" s="115" t="str">
        <f>VLOOKUP(E51,VIP!$A$2:$O17035,7,FALSE)</f>
        <v>Si</v>
      </c>
      <c r="I51" s="115" t="str">
        <f>VLOOKUP(E51,VIP!$A$2:$O9000,8,FALSE)</f>
        <v>Si</v>
      </c>
      <c r="J51" s="115" t="str">
        <f>VLOOKUP(E51,VIP!$A$2:$O8950,8,FALSE)</f>
        <v>Si</v>
      </c>
      <c r="K51" s="115" t="str">
        <f>VLOOKUP(E51,VIP!$A$2:$O12524,6,0)</f>
        <v>SI</v>
      </c>
      <c r="L51" s="116" t="s">
        <v>2489</v>
      </c>
      <c r="M51" s="175" t="s">
        <v>2519</v>
      </c>
      <c r="N51" s="114" t="s">
        <v>2473</v>
      </c>
      <c r="O51" s="115" t="s">
        <v>2475</v>
      </c>
      <c r="P51" s="113"/>
      <c r="Q51" s="174">
        <v>44279.642361111109</v>
      </c>
    </row>
    <row r="52" spans="1:17" ht="18" x14ac:dyDescent="0.25">
      <c r="A52" s="115" t="str">
        <f>VLOOKUP(E52,'LISTADO ATM'!$A$2:$C$901,3,0)</f>
        <v>DISTRITO NACIONAL</v>
      </c>
      <c r="B52" s="110">
        <v>335831588</v>
      </c>
      <c r="C52" s="122">
        <v>44278.70989583333</v>
      </c>
      <c r="D52" s="115" t="s">
        <v>2189</v>
      </c>
      <c r="E52" s="109">
        <v>688</v>
      </c>
      <c r="F52" s="115" t="str">
        <f>VLOOKUP(E52,VIP!$A$2:$O12113,2,0)</f>
        <v>DRBR688</v>
      </c>
      <c r="G52" s="115" t="str">
        <f>VLOOKUP(E52,'LISTADO ATM'!$A$2:$B$900,2,0)</f>
        <v>ATM Innova Centro Ave. Kennedy</v>
      </c>
      <c r="H52" s="115" t="str">
        <f>VLOOKUP(E52,VIP!$A$2:$O17034,7,FALSE)</f>
        <v>Si</v>
      </c>
      <c r="I52" s="115" t="str">
        <f>VLOOKUP(E52,VIP!$A$2:$O8999,8,FALSE)</f>
        <v>Si</v>
      </c>
      <c r="J52" s="115" t="str">
        <f>VLOOKUP(E52,VIP!$A$2:$O8949,8,FALSE)</f>
        <v>Si</v>
      </c>
      <c r="K52" s="115" t="str">
        <f>VLOOKUP(E52,VIP!$A$2:$O12523,6,0)</f>
        <v>NO</v>
      </c>
      <c r="L52" s="116" t="s">
        <v>2489</v>
      </c>
      <c r="M52" s="114" t="s">
        <v>2466</v>
      </c>
      <c r="N52" s="114" t="s">
        <v>2473</v>
      </c>
      <c r="O52" s="115" t="s">
        <v>2475</v>
      </c>
      <c r="P52" s="113"/>
      <c r="Q52" s="117" t="s">
        <v>2489</v>
      </c>
    </row>
    <row r="53" spans="1:17" ht="18" x14ac:dyDescent="0.25">
      <c r="A53" s="115" t="str">
        <f>VLOOKUP(E53,'LISTADO ATM'!$A$2:$C$901,3,0)</f>
        <v>DISTRITO NACIONAL</v>
      </c>
      <c r="B53" s="110">
        <v>335831599</v>
      </c>
      <c r="C53" s="122">
        <v>44278.716365740744</v>
      </c>
      <c r="D53" s="115" t="s">
        <v>2189</v>
      </c>
      <c r="E53" s="109">
        <v>709</v>
      </c>
      <c r="F53" s="115" t="str">
        <f>VLOOKUP(E53,VIP!$A$2:$O12112,2,0)</f>
        <v>DRBR01N</v>
      </c>
      <c r="G53" s="115" t="str">
        <f>VLOOKUP(E53,'LISTADO ATM'!$A$2:$B$900,2,0)</f>
        <v xml:space="preserve">ATM Seguros Maestro SEMMA  </v>
      </c>
      <c r="H53" s="115" t="str">
        <f>VLOOKUP(E53,VIP!$A$2:$O17033,7,FALSE)</f>
        <v>Si</v>
      </c>
      <c r="I53" s="115" t="str">
        <f>VLOOKUP(E53,VIP!$A$2:$O8998,8,FALSE)</f>
        <v>Si</v>
      </c>
      <c r="J53" s="115" t="str">
        <f>VLOOKUP(E53,VIP!$A$2:$O8948,8,FALSE)</f>
        <v>Si</v>
      </c>
      <c r="K53" s="115" t="str">
        <f>VLOOKUP(E53,VIP!$A$2:$O12522,6,0)</f>
        <v>NO</v>
      </c>
      <c r="L53" s="116" t="s">
        <v>2228</v>
      </c>
      <c r="M53" s="175" t="s">
        <v>2519</v>
      </c>
      <c r="N53" s="114" t="s">
        <v>2473</v>
      </c>
      <c r="O53" s="115" t="s">
        <v>2475</v>
      </c>
      <c r="P53" s="113"/>
      <c r="Q53" s="174">
        <v>44279.647916666669</v>
      </c>
    </row>
    <row r="54" spans="1:17" ht="18" x14ac:dyDescent="0.25">
      <c r="A54" s="115" t="str">
        <f>VLOOKUP(E54,'LISTADO ATM'!$A$2:$C$901,3,0)</f>
        <v>NORTE</v>
      </c>
      <c r="B54" s="110">
        <v>335831602</v>
      </c>
      <c r="C54" s="122">
        <v>44278.720324074071</v>
      </c>
      <c r="D54" s="115" t="s">
        <v>2514</v>
      </c>
      <c r="E54" s="109">
        <v>291</v>
      </c>
      <c r="F54" s="115" t="str">
        <f>VLOOKUP(E54,VIP!$A$2:$O12111,2,0)</f>
        <v>DRBR291</v>
      </c>
      <c r="G54" s="115" t="str">
        <f>VLOOKUP(E54,'LISTADO ATM'!$A$2:$B$900,2,0)</f>
        <v xml:space="preserve">ATM S/M Jumbo Las Colinas </v>
      </c>
      <c r="H54" s="115" t="str">
        <f>VLOOKUP(E54,VIP!$A$2:$O17032,7,FALSE)</f>
        <v>Si</v>
      </c>
      <c r="I54" s="115" t="str">
        <f>VLOOKUP(E54,VIP!$A$2:$O8997,8,FALSE)</f>
        <v>Si</v>
      </c>
      <c r="J54" s="115" t="str">
        <f>VLOOKUP(E54,VIP!$A$2:$O8947,8,FALSE)</f>
        <v>Si</v>
      </c>
      <c r="K54" s="115" t="str">
        <f>VLOOKUP(E54,VIP!$A$2:$O12521,6,0)</f>
        <v>NO</v>
      </c>
      <c r="L54" s="116" t="s">
        <v>2511</v>
      </c>
      <c r="M54" s="114" t="s">
        <v>2466</v>
      </c>
      <c r="N54" s="114" t="s">
        <v>2473</v>
      </c>
      <c r="O54" s="115" t="s">
        <v>2515</v>
      </c>
      <c r="P54" s="113"/>
      <c r="Q54" s="117" t="s">
        <v>2516</v>
      </c>
    </row>
    <row r="55" spans="1:17" ht="18" x14ac:dyDescent="0.25">
      <c r="A55" s="115" t="str">
        <f>VLOOKUP(E55,'LISTADO ATM'!$A$2:$C$901,3,0)</f>
        <v>DISTRITO NACIONAL</v>
      </c>
      <c r="B55" s="110">
        <v>335831685</v>
      </c>
      <c r="C55" s="122">
        <v>44278.781597222223</v>
      </c>
      <c r="D55" s="115" t="s">
        <v>2496</v>
      </c>
      <c r="E55" s="109">
        <v>745</v>
      </c>
      <c r="F55" s="115" t="str">
        <f>VLOOKUP(E55,VIP!$A$2:$O12136,2,0)</f>
        <v>DRBR027</v>
      </c>
      <c r="G55" s="115" t="str">
        <f>VLOOKUP(E55,'LISTADO ATM'!$A$2:$B$900,2,0)</f>
        <v xml:space="preserve">ATM Oficina Ave. Duarte </v>
      </c>
      <c r="H55" s="115" t="str">
        <f>VLOOKUP(E55,VIP!$A$2:$O17057,7,FALSE)</f>
        <v>No</v>
      </c>
      <c r="I55" s="115" t="str">
        <f>VLOOKUP(E55,VIP!$A$2:$O9022,8,FALSE)</f>
        <v>No</v>
      </c>
      <c r="J55" s="115" t="str">
        <f>VLOOKUP(E55,VIP!$A$2:$O8972,8,FALSE)</f>
        <v>No</v>
      </c>
      <c r="K55" s="115" t="str">
        <f>VLOOKUP(E55,VIP!$A$2:$O12546,6,0)</f>
        <v>NO</v>
      </c>
      <c r="L55" s="116" t="s">
        <v>2459</v>
      </c>
      <c r="M55" s="175" t="s">
        <v>2519</v>
      </c>
      <c r="N55" s="175" t="s">
        <v>2521</v>
      </c>
      <c r="O55" s="115" t="s">
        <v>2497</v>
      </c>
      <c r="P55" s="113"/>
      <c r="Q55" s="174">
        <v>44279.488888888889</v>
      </c>
    </row>
    <row r="56" spans="1:17" ht="18" x14ac:dyDescent="0.25">
      <c r="A56" s="115" t="str">
        <f>VLOOKUP(E56,'LISTADO ATM'!$A$2:$C$901,3,0)</f>
        <v>DISTRITO NACIONAL</v>
      </c>
      <c r="B56" s="110">
        <v>335831688</v>
      </c>
      <c r="C56" s="122">
        <v>44278.783761574072</v>
      </c>
      <c r="D56" s="115" t="s">
        <v>2469</v>
      </c>
      <c r="E56" s="109">
        <v>558</v>
      </c>
      <c r="F56" s="115" t="str">
        <f>VLOOKUP(E56,VIP!$A$2:$O12135,2,0)</f>
        <v>DRBR106</v>
      </c>
      <c r="G56" s="115" t="str">
        <f>VLOOKUP(E56,'LISTADO ATM'!$A$2:$B$900,2,0)</f>
        <v xml:space="preserve">ATM Base Naval 27 de Febrero (Sans Soucí)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75" t="s">
        <v>2519</v>
      </c>
      <c r="N56" s="114" t="s">
        <v>2473</v>
      </c>
      <c r="O56" s="115" t="s">
        <v>2474</v>
      </c>
      <c r="P56" s="113"/>
      <c r="Q56" s="174">
        <v>44279.625</v>
      </c>
    </row>
    <row r="57" spans="1:17" ht="18" x14ac:dyDescent="0.25">
      <c r="A57" s="115" t="str">
        <f>VLOOKUP(E57,'LISTADO ATM'!$A$2:$C$901,3,0)</f>
        <v>DISTRITO NACIONAL</v>
      </c>
      <c r="B57" s="110">
        <v>335831694</v>
      </c>
      <c r="C57" s="122">
        <v>44278.7891087963</v>
      </c>
      <c r="D57" s="115" t="s">
        <v>2469</v>
      </c>
      <c r="E57" s="109">
        <v>525</v>
      </c>
      <c r="F57" s="115" t="str">
        <f>VLOOKUP(E57,VIP!$A$2:$O12134,2,0)</f>
        <v>DRBR525</v>
      </c>
      <c r="G57" s="115" t="str">
        <f>VLOOKUP(E57,'LISTADO ATM'!$A$2:$B$900,2,0)</f>
        <v>ATM S/M Bravo Las Americas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NO</v>
      </c>
      <c r="L57" s="116" t="s">
        <v>2428</v>
      </c>
      <c r="M57" s="175" t="s">
        <v>2519</v>
      </c>
      <c r="N57" s="114" t="s">
        <v>2473</v>
      </c>
      <c r="O57" s="115" t="s">
        <v>2474</v>
      </c>
      <c r="P57" s="113"/>
      <c r="Q57" s="174">
        <v>44279.493055555555</v>
      </c>
    </row>
    <row r="58" spans="1:17" ht="18" x14ac:dyDescent="0.25">
      <c r="A58" s="115" t="str">
        <f>VLOOKUP(E58,'LISTADO ATM'!$A$2:$C$901,3,0)</f>
        <v>SUR</v>
      </c>
      <c r="B58" s="110">
        <v>335831696</v>
      </c>
      <c r="C58" s="122">
        <v>44278.79111111111</v>
      </c>
      <c r="D58" s="115" t="s">
        <v>2469</v>
      </c>
      <c r="E58" s="109">
        <v>356</v>
      </c>
      <c r="F58" s="115" t="str">
        <f>VLOOKUP(E58,VIP!$A$2:$O12133,2,0)</f>
        <v>DRBR356</v>
      </c>
      <c r="G58" s="115" t="str">
        <f>VLOOKUP(E58,'LISTADO ATM'!$A$2:$B$900,2,0)</f>
        <v xml:space="preserve">ATM Estación Sigma (San Cristóbal) 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NO</v>
      </c>
      <c r="L58" s="116" t="s">
        <v>2459</v>
      </c>
      <c r="M58" s="114" t="s">
        <v>2466</v>
      </c>
      <c r="N58" s="114" t="s">
        <v>2473</v>
      </c>
      <c r="O58" s="115" t="s">
        <v>2474</v>
      </c>
      <c r="P58" s="113"/>
      <c r="Q58" s="117" t="s">
        <v>2459</v>
      </c>
    </row>
    <row r="59" spans="1:17" ht="18" x14ac:dyDescent="0.25">
      <c r="A59" s="115" t="str">
        <f>VLOOKUP(E59,'LISTADO ATM'!$A$2:$C$901,3,0)</f>
        <v>SUR</v>
      </c>
      <c r="B59" s="110">
        <v>335831697</v>
      </c>
      <c r="C59" s="122">
        <v>44278.792581018519</v>
      </c>
      <c r="D59" s="115" t="s">
        <v>2496</v>
      </c>
      <c r="E59" s="109">
        <v>6</v>
      </c>
      <c r="F59" s="115" t="str">
        <f>VLOOKUP(E59,VIP!$A$2:$O12132,2,0)</f>
        <v>DRBR006</v>
      </c>
      <c r="G59" s="115" t="str">
        <f>VLOOKUP(E59,'LISTADO ATM'!$A$2:$B$900,2,0)</f>
        <v xml:space="preserve">ATM Plaza WAO San Juan </v>
      </c>
      <c r="H59" s="115" t="str">
        <f>VLOOKUP(E59,VIP!$A$2:$O17053,7,FALSE)</f>
        <v>N/A</v>
      </c>
      <c r="I59" s="115" t="str">
        <f>VLOOKUP(E59,VIP!$A$2:$O9018,8,FALSE)</f>
        <v>N/A</v>
      </c>
      <c r="J59" s="115" t="str">
        <f>VLOOKUP(E59,VIP!$A$2:$O8968,8,FALSE)</f>
        <v>N/A</v>
      </c>
      <c r="K59" s="115" t="str">
        <f>VLOOKUP(E59,VIP!$A$2:$O12542,6,0)</f>
        <v/>
      </c>
      <c r="L59" s="116" t="s">
        <v>2459</v>
      </c>
      <c r="M59" s="175" t="s">
        <v>2519</v>
      </c>
      <c r="N59" s="175" t="s">
        <v>2521</v>
      </c>
      <c r="O59" s="115" t="s">
        <v>2497</v>
      </c>
      <c r="P59" s="113"/>
      <c r="Q59" s="174">
        <v>44279.554861111108</v>
      </c>
    </row>
    <row r="60" spans="1:17" ht="18" x14ac:dyDescent="0.25">
      <c r="A60" s="115" t="str">
        <f>VLOOKUP(E60,'LISTADO ATM'!$A$2:$C$901,3,0)</f>
        <v>NORTE</v>
      </c>
      <c r="B60" s="110">
        <v>335831699</v>
      </c>
      <c r="C60" s="122">
        <v>44278.796111111114</v>
      </c>
      <c r="D60" s="115" t="s">
        <v>2189</v>
      </c>
      <c r="E60" s="109">
        <v>689</v>
      </c>
      <c r="F60" s="115" t="str">
        <f>VLOOKUP(E60,VIP!$A$2:$O12131,2,0)</f>
        <v>DRBR689</v>
      </c>
      <c r="G60" s="115" t="str">
        <f>VLOOKUP(E60,'LISTADO ATM'!$A$2:$B$900,2,0)</f>
        <v>ATM Eco Petroleo Villa Gonzalez</v>
      </c>
      <c r="H60" s="115" t="str">
        <f>VLOOKUP(E60,VIP!$A$2:$O17052,7,FALSE)</f>
        <v>NO</v>
      </c>
      <c r="I60" s="115" t="str">
        <f>VLOOKUP(E60,VIP!$A$2:$O9017,8,FALSE)</f>
        <v>NO</v>
      </c>
      <c r="J60" s="115" t="str">
        <f>VLOOKUP(E60,VIP!$A$2:$O8967,8,FALSE)</f>
        <v>NO</v>
      </c>
      <c r="K60" s="115" t="str">
        <f>VLOOKUP(E60,VIP!$A$2:$O12541,6,0)</f>
        <v>NO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x14ac:dyDescent="0.25">
      <c r="A61" s="115" t="str">
        <f>VLOOKUP(E61,'LISTADO ATM'!$A$2:$C$901,3,0)</f>
        <v>DISTRITO NACIONAL</v>
      </c>
      <c r="B61" s="110">
        <v>335831700</v>
      </c>
      <c r="C61" s="122">
        <v>44278.798217592594</v>
      </c>
      <c r="D61" s="115" t="s">
        <v>2189</v>
      </c>
      <c r="E61" s="109">
        <v>884</v>
      </c>
      <c r="F61" s="115" t="str">
        <f>VLOOKUP(E61,VIP!$A$2:$O12130,2,0)</f>
        <v>DRBR884</v>
      </c>
      <c r="G61" s="115" t="str">
        <f>VLOOKUP(E61,'LISTADO ATM'!$A$2:$B$900,2,0)</f>
        <v xml:space="preserve">ATM UNP Olé Sabana Perdida </v>
      </c>
      <c r="H61" s="115" t="str">
        <f>VLOOKUP(E61,VIP!$A$2:$O17051,7,FALSE)</f>
        <v>Si</v>
      </c>
      <c r="I61" s="115" t="str">
        <f>VLOOKUP(E61,VIP!$A$2:$O9016,8,FALSE)</f>
        <v>Si</v>
      </c>
      <c r="J61" s="115" t="str">
        <f>VLOOKUP(E61,VIP!$A$2:$O8966,8,FALSE)</f>
        <v>Si</v>
      </c>
      <c r="K61" s="115" t="str">
        <f>VLOOKUP(E61,VIP!$A$2:$O12540,6,0)</f>
        <v>NO</v>
      </c>
      <c r="L61" s="116" t="s">
        <v>2489</v>
      </c>
      <c r="M61" s="175" t="s">
        <v>2519</v>
      </c>
      <c r="N61" s="114" t="s">
        <v>2473</v>
      </c>
      <c r="O61" s="115" t="s">
        <v>2475</v>
      </c>
      <c r="P61" s="113"/>
      <c r="Q61" s="174">
        <v>44279.642361111109</v>
      </c>
    </row>
    <row r="62" spans="1:17" ht="18" x14ac:dyDescent="0.25">
      <c r="A62" s="115" t="str">
        <f>VLOOKUP(E62,'LISTADO ATM'!$A$2:$C$901,3,0)</f>
        <v>DISTRITO NACIONAL</v>
      </c>
      <c r="B62" s="110">
        <v>335831701</v>
      </c>
      <c r="C62" s="122">
        <v>44278.800451388888</v>
      </c>
      <c r="D62" s="115" t="s">
        <v>2189</v>
      </c>
      <c r="E62" s="109">
        <v>686</v>
      </c>
      <c r="F62" s="115" t="str">
        <f>VLOOKUP(E62,VIP!$A$2:$O12129,2,0)</f>
        <v>DRBR686</v>
      </c>
      <c r="G62" s="115" t="str">
        <f>VLOOKUP(E62,'LISTADO ATM'!$A$2:$B$900,2,0)</f>
        <v>ATM Autoservicio Oficina Máximo Gómez</v>
      </c>
      <c r="H62" s="115" t="str">
        <f>VLOOKUP(E62,VIP!$A$2:$O17050,7,FALSE)</f>
        <v>Si</v>
      </c>
      <c r="I62" s="115" t="str">
        <f>VLOOKUP(E62,VIP!$A$2:$O9015,8,FALSE)</f>
        <v>Si</v>
      </c>
      <c r="J62" s="115" t="str">
        <f>VLOOKUP(E62,VIP!$A$2:$O8965,8,FALSE)</f>
        <v>Si</v>
      </c>
      <c r="K62" s="115" t="str">
        <f>VLOOKUP(E62,VIP!$A$2:$O12539,6,0)</f>
        <v>NO</v>
      </c>
      <c r="L62" s="116" t="s">
        <v>2228</v>
      </c>
      <c r="M62" s="175" t="s">
        <v>2519</v>
      </c>
      <c r="N62" s="114" t="s">
        <v>2473</v>
      </c>
      <c r="O62" s="115" t="s">
        <v>2475</v>
      </c>
      <c r="P62" s="113"/>
      <c r="Q62" s="174">
        <v>44279.644444444442</v>
      </c>
    </row>
    <row r="63" spans="1:17" ht="18" x14ac:dyDescent="0.25">
      <c r="A63" s="115" t="str">
        <f>VLOOKUP(E63,'LISTADO ATM'!$A$2:$C$901,3,0)</f>
        <v>DISTRITO NACIONAL</v>
      </c>
      <c r="B63" s="110">
        <v>335831704</v>
      </c>
      <c r="C63" s="122">
        <v>44278.804976851854</v>
      </c>
      <c r="D63" s="115" t="s">
        <v>2189</v>
      </c>
      <c r="E63" s="109">
        <v>238</v>
      </c>
      <c r="F63" s="115" t="str">
        <f>VLOOKUP(E63,VIP!$A$2:$O12128,2,0)</f>
        <v>DRBR238</v>
      </c>
      <c r="G63" s="115" t="str">
        <f>VLOOKUP(E63,'LISTADO ATM'!$A$2:$B$900,2,0)</f>
        <v xml:space="preserve">ATM Multicentro La Sirena Charles de Gaulle </v>
      </c>
      <c r="H63" s="115" t="str">
        <f>VLOOKUP(E63,VIP!$A$2:$O17049,7,FALSE)</f>
        <v>Si</v>
      </c>
      <c r="I63" s="115" t="str">
        <f>VLOOKUP(E63,VIP!$A$2:$O9014,8,FALSE)</f>
        <v>Si</v>
      </c>
      <c r="J63" s="115" t="str">
        <f>VLOOKUP(E63,VIP!$A$2:$O8964,8,FALSE)</f>
        <v>Si</v>
      </c>
      <c r="K63" s="115" t="str">
        <f>VLOOKUP(E63,VIP!$A$2:$O12538,6,0)</f>
        <v>No</v>
      </c>
      <c r="L63" s="116" t="s">
        <v>2489</v>
      </c>
      <c r="M63" s="175" t="s">
        <v>2519</v>
      </c>
      <c r="N63" s="114" t="s">
        <v>2473</v>
      </c>
      <c r="O63" s="115" t="s">
        <v>2475</v>
      </c>
      <c r="P63" s="113"/>
      <c r="Q63" s="174">
        <v>44279.642361111109</v>
      </c>
    </row>
    <row r="64" spans="1:17" ht="18" x14ac:dyDescent="0.25">
      <c r="A64" s="115" t="str">
        <f>VLOOKUP(E64,'LISTADO ATM'!$A$2:$C$901,3,0)</f>
        <v>NORTE</v>
      </c>
      <c r="B64" s="110">
        <v>335831706</v>
      </c>
      <c r="C64" s="122">
        <v>44278.808148148149</v>
      </c>
      <c r="D64" s="115" t="s">
        <v>2514</v>
      </c>
      <c r="E64" s="109">
        <v>599</v>
      </c>
      <c r="F64" s="115" t="str">
        <f>VLOOKUP(E64,VIP!$A$2:$O12127,2,0)</f>
        <v>DRBR258</v>
      </c>
      <c r="G64" s="115" t="str">
        <f>VLOOKUP(E64,'LISTADO ATM'!$A$2:$B$900,2,0)</f>
        <v xml:space="preserve">ATM Oficina Plaza Internacional (Santiago) </v>
      </c>
      <c r="H64" s="115" t="str">
        <f>VLOOKUP(E64,VIP!$A$2:$O17048,7,FALSE)</f>
        <v>Si</v>
      </c>
      <c r="I64" s="115" t="str">
        <f>VLOOKUP(E64,VIP!$A$2:$O9013,8,FALSE)</f>
        <v>Si</v>
      </c>
      <c r="J64" s="115" t="str">
        <f>VLOOKUP(E64,VIP!$A$2:$O8963,8,FALSE)</f>
        <v>Si</v>
      </c>
      <c r="K64" s="115" t="str">
        <f>VLOOKUP(E64,VIP!$A$2:$O12537,6,0)</f>
        <v>NO</v>
      </c>
      <c r="L64" s="116" t="s">
        <v>2511</v>
      </c>
      <c r="M64" s="175" t="s">
        <v>2519</v>
      </c>
      <c r="N64" s="114" t="s">
        <v>2473</v>
      </c>
      <c r="O64" s="115" t="s">
        <v>2515</v>
      </c>
      <c r="P64" s="113"/>
      <c r="Q64" s="174">
        <v>44279.634027777778</v>
      </c>
    </row>
    <row r="65" spans="1:17" ht="18" x14ac:dyDescent="0.25">
      <c r="A65" s="115" t="str">
        <f>VLOOKUP(E65,'LISTADO ATM'!$A$2:$C$901,3,0)</f>
        <v>SUR</v>
      </c>
      <c r="B65" s="110">
        <v>335831707</v>
      </c>
      <c r="C65" s="122">
        <v>44278.811435185184</v>
      </c>
      <c r="D65" s="115" t="s">
        <v>2469</v>
      </c>
      <c r="E65" s="109">
        <v>44</v>
      </c>
      <c r="F65" s="115" t="str">
        <f>VLOOKUP(E65,VIP!$A$2:$O12126,2,0)</f>
        <v>DRBR044</v>
      </c>
      <c r="G65" s="115" t="str">
        <f>VLOOKUP(E65,'LISTADO ATM'!$A$2:$B$900,2,0)</f>
        <v xml:space="preserve">ATM Oficina Pedernales </v>
      </c>
      <c r="H65" s="115" t="str">
        <f>VLOOKUP(E65,VIP!$A$2:$O17047,7,FALSE)</f>
        <v>Si</v>
      </c>
      <c r="I65" s="115" t="str">
        <f>VLOOKUP(E65,VIP!$A$2:$O9012,8,FALSE)</f>
        <v>Si</v>
      </c>
      <c r="J65" s="115" t="str">
        <f>VLOOKUP(E65,VIP!$A$2:$O8962,8,FALSE)</f>
        <v>Si</v>
      </c>
      <c r="K65" s="115" t="str">
        <f>VLOOKUP(E65,VIP!$A$2:$O12536,6,0)</f>
        <v>SI</v>
      </c>
      <c r="L65" s="116" t="s">
        <v>2428</v>
      </c>
      <c r="M65" s="175" t="s">
        <v>2519</v>
      </c>
      <c r="N65" s="114" t="s">
        <v>2473</v>
      </c>
      <c r="O65" s="115" t="s">
        <v>2474</v>
      </c>
      <c r="P65" s="113"/>
      <c r="Q65" s="174">
        <v>44279.625</v>
      </c>
    </row>
    <row r="66" spans="1:17" ht="18" x14ac:dyDescent="0.25">
      <c r="A66" s="115" t="str">
        <f>VLOOKUP(E66,'LISTADO ATM'!$A$2:$C$901,3,0)</f>
        <v>ESTE</v>
      </c>
      <c r="B66" s="110">
        <v>335831711</v>
      </c>
      <c r="C66" s="122">
        <v>44278.824699074074</v>
      </c>
      <c r="D66" s="115" t="s">
        <v>2189</v>
      </c>
      <c r="E66" s="109">
        <v>899</v>
      </c>
      <c r="F66" s="115" t="str">
        <f>VLOOKUP(E66,VIP!$A$2:$O12125,2,0)</f>
        <v>DRBR899</v>
      </c>
      <c r="G66" s="115" t="str">
        <f>VLOOKUP(E66,'LISTADO ATM'!$A$2:$B$900,2,0)</f>
        <v xml:space="preserve">ATM Oficina Punta Cana </v>
      </c>
      <c r="H66" s="115" t="str">
        <f>VLOOKUP(E66,VIP!$A$2:$O17046,7,FALSE)</f>
        <v>Si</v>
      </c>
      <c r="I66" s="115" t="str">
        <f>VLOOKUP(E66,VIP!$A$2:$O9011,8,FALSE)</f>
        <v>Si</v>
      </c>
      <c r="J66" s="115" t="str">
        <f>VLOOKUP(E66,VIP!$A$2:$O8961,8,FALSE)</f>
        <v>Si</v>
      </c>
      <c r="K66" s="115" t="str">
        <f>VLOOKUP(E66,VIP!$A$2:$O12535,6,0)</f>
        <v>NO</v>
      </c>
      <c r="L66" s="116" t="s">
        <v>2489</v>
      </c>
      <c r="M66" s="175" t="s">
        <v>2519</v>
      </c>
      <c r="N66" s="114" t="s">
        <v>2473</v>
      </c>
      <c r="O66" s="115" t="s">
        <v>2475</v>
      </c>
      <c r="P66" s="113"/>
      <c r="Q66" s="174">
        <v>44279.642361111109</v>
      </c>
    </row>
    <row r="67" spans="1:17" ht="18" x14ac:dyDescent="0.25">
      <c r="A67" s="115" t="str">
        <f>VLOOKUP(E67,'LISTADO ATM'!$A$2:$C$901,3,0)</f>
        <v>NORTE</v>
      </c>
      <c r="B67" s="110">
        <v>335831715</v>
      </c>
      <c r="C67" s="122">
        <v>44278.861990740741</v>
      </c>
      <c r="D67" s="115" t="s">
        <v>2190</v>
      </c>
      <c r="E67" s="109">
        <v>201</v>
      </c>
      <c r="F67" s="115" t="str">
        <f>VLOOKUP(E67,VIP!$A$2:$O12124,2,0)</f>
        <v>DRBR201</v>
      </c>
      <c r="G67" s="115" t="str">
        <f>VLOOKUP(E67,'LISTADO ATM'!$A$2:$B$900,2,0)</f>
        <v xml:space="preserve">ATM Oficina Mao </v>
      </c>
      <c r="H67" s="115" t="str">
        <f>VLOOKUP(E67,VIP!$A$2:$O17045,7,FALSE)</f>
        <v>Si</v>
      </c>
      <c r="I67" s="115" t="str">
        <f>VLOOKUP(E67,VIP!$A$2:$O9010,8,FALSE)</f>
        <v>Si</v>
      </c>
      <c r="J67" s="115" t="str">
        <f>VLOOKUP(E67,VIP!$A$2:$O8960,8,FALSE)</f>
        <v>Si</v>
      </c>
      <c r="K67" s="115" t="str">
        <f>VLOOKUP(E67,VIP!$A$2:$O12534,6,0)</f>
        <v>SI</v>
      </c>
      <c r="L67" s="116" t="s">
        <v>2228</v>
      </c>
      <c r="M67" s="175" t="s">
        <v>2519</v>
      </c>
      <c r="N67" s="114" t="s">
        <v>2473</v>
      </c>
      <c r="O67" s="115" t="s">
        <v>2500</v>
      </c>
      <c r="P67" s="113"/>
      <c r="Q67" s="174">
        <v>44279.397222222222</v>
      </c>
    </row>
    <row r="68" spans="1:17" ht="18" x14ac:dyDescent="0.25">
      <c r="A68" s="115" t="str">
        <f>VLOOKUP(E68,'LISTADO ATM'!$A$2:$C$901,3,0)</f>
        <v>DISTRITO NACIONAL</v>
      </c>
      <c r="B68" s="110">
        <v>335831716</v>
      </c>
      <c r="C68" s="122">
        <v>44278.866805555554</v>
      </c>
      <c r="D68" s="115" t="s">
        <v>2189</v>
      </c>
      <c r="E68" s="109">
        <v>902</v>
      </c>
      <c r="F68" s="115" t="str">
        <f>VLOOKUP(E68,VIP!$A$2:$O12123,2,0)</f>
        <v>DRBR16A</v>
      </c>
      <c r="G68" s="115" t="str">
        <f>VLOOKUP(E68,'LISTADO ATM'!$A$2:$B$900,2,0)</f>
        <v xml:space="preserve">ATM Oficina Plaza Florida </v>
      </c>
      <c r="H68" s="115" t="str">
        <f>VLOOKUP(E68,VIP!$A$2:$O17044,7,FALSE)</f>
        <v>Si</v>
      </c>
      <c r="I68" s="115" t="str">
        <f>VLOOKUP(E68,VIP!$A$2:$O9009,8,FALSE)</f>
        <v>Si</v>
      </c>
      <c r="J68" s="115" t="str">
        <f>VLOOKUP(E68,VIP!$A$2:$O8959,8,FALSE)</f>
        <v>Si</v>
      </c>
      <c r="K68" s="115" t="str">
        <f>VLOOKUP(E68,VIP!$A$2:$O12533,6,0)</f>
        <v>NO</v>
      </c>
      <c r="L68" s="116" t="s">
        <v>2228</v>
      </c>
      <c r="M68" s="175" t="s">
        <v>2519</v>
      </c>
      <c r="N68" s="114" t="s">
        <v>2473</v>
      </c>
      <c r="O68" s="115" t="s">
        <v>2475</v>
      </c>
      <c r="P68" s="113"/>
      <c r="Q68" s="174">
        <v>44279.649305555555</v>
      </c>
    </row>
    <row r="69" spans="1:17" ht="18" x14ac:dyDescent="0.25">
      <c r="A69" s="115" t="str">
        <f>VLOOKUP(E69,'LISTADO ATM'!$A$2:$C$901,3,0)</f>
        <v>DISTRITO NACIONAL</v>
      </c>
      <c r="B69" s="110">
        <v>335831717</v>
      </c>
      <c r="C69" s="122">
        <v>44278.8675</v>
      </c>
      <c r="D69" s="115" t="s">
        <v>2189</v>
      </c>
      <c r="E69" s="109">
        <v>915</v>
      </c>
      <c r="F69" s="115" t="str">
        <f>VLOOKUP(E69,VIP!$A$2:$O12122,2,0)</f>
        <v>DRBR24F</v>
      </c>
      <c r="G69" s="115" t="str">
        <f>VLOOKUP(E69,'LISTADO ATM'!$A$2:$B$900,2,0)</f>
        <v xml:space="preserve">ATM Multicentro La Sirena Aut. Duarte </v>
      </c>
      <c r="H69" s="115" t="str">
        <f>VLOOKUP(E69,VIP!$A$2:$O17043,7,FALSE)</f>
        <v>Si</v>
      </c>
      <c r="I69" s="115" t="str">
        <f>VLOOKUP(E69,VIP!$A$2:$O9008,8,FALSE)</f>
        <v>Si</v>
      </c>
      <c r="J69" s="115" t="str">
        <f>VLOOKUP(E69,VIP!$A$2:$O8958,8,FALSE)</f>
        <v>Si</v>
      </c>
      <c r="K69" s="115" t="str">
        <f>VLOOKUP(E69,VIP!$A$2:$O12532,6,0)</f>
        <v>SI</v>
      </c>
      <c r="L69" s="116" t="s">
        <v>2228</v>
      </c>
      <c r="M69" s="175" t="s">
        <v>2519</v>
      </c>
      <c r="N69" s="114" t="s">
        <v>2473</v>
      </c>
      <c r="O69" s="115" t="s">
        <v>2475</v>
      </c>
      <c r="P69" s="113"/>
      <c r="Q69" s="174">
        <v>44279.648611111108</v>
      </c>
    </row>
    <row r="70" spans="1:17" ht="18" x14ac:dyDescent="0.25">
      <c r="A70" s="115" t="str">
        <f>VLOOKUP(E70,'LISTADO ATM'!$A$2:$C$901,3,0)</f>
        <v>DISTRITO NACIONAL</v>
      </c>
      <c r="B70" s="110">
        <v>335831718</v>
      </c>
      <c r="C70" s="122">
        <v>44278.869537037041</v>
      </c>
      <c r="D70" s="115" t="s">
        <v>2189</v>
      </c>
      <c r="E70" s="109">
        <v>264</v>
      </c>
      <c r="F70" s="115" t="str">
        <f>VLOOKUP(E70,VIP!$A$2:$O12121,2,0)</f>
        <v>DRBR264</v>
      </c>
      <c r="G70" s="115" t="str">
        <f>VLOOKUP(E70,'LISTADO ATM'!$A$2:$B$900,2,0)</f>
        <v xml:space="preserve">ATM S/M Nacional Independencia </v>
      </c>
      <c r="H70" s="115" t="str">
        <f>VLOOKUP(E70,VIP!$A$2:$O17042,7,FALSE)</f>
        <v>Si</v>
      </c>
      <c r="I70" s="115" t="str">
        <f>VLOOKUP(E70,VIP!$A$2:$O9007,8,FALSE)</f>
        <v>Si</v>
      </c>
      <c r="J70" s="115" t="str">
        <f>VLOOKUP(E70,VIP!$A$2:$O8957,8,FALSE)</f>
        <v>Si</v>
      </c>
      <c r="K70" s="115" t="str">
        <f>VLOOKUP(E70,VIP!$A$2:$O12531,6,0)</f>
        <v>SI</v>
      </c>
      <c r="L70" s="116" t="s">
        <v>2228</v>
      </c>
      <c r="M70" s="114" t="s">
        <v>2466</v>
      </c>
      <c r="N70" s="114" t="s">
        <v>2473</v>
      </c>
      <c r="O70" s="115" t="s">
        <v>2475</v>
      </c>
      <c r="P70" s="113"/>
      <c r="Q70" s="117" t="s">
        <v>2228</v>
      </c>
    </row>
    <row r="71" spans="1:17" ht="18" x14ac:dyDescent="0.25">
      <c r="A71" s="115" t="str">
        <f>VLOOKUP(E71,'LISTADO ATM'!$A$2:$C$901,3,0)</f>
        <v>NORTE</v>
      </c>
      <c r="B71" s="110">
        <v>335831720</v>
      </c>
      <c r="C71" s="122">
        <v>44278.872071759259</v>
      </c>
      <c r="D71" s="115" t="s">
        <v>2190</v>
      </c>
      <c r="E71" s="109">
        <v>518</v>
      </c>
      <c r="F71" s="115" t="str">
        <f>VLOOKUP(E71,VIP!$A$2:$O12119,2,0)</f>
        <v>DRBR518</v>
      </c>
      <c r="G71" s="115" t="str">
        <f>VLOOKUP(E71,'LISTADO ATM'!$A$2:$B$900,2,0)</f>
        <v xml:space="preserve">ATM Autobanco Los Alamos </v>
      </c>
      <c r="H71" s="115" t="str">
        <f>VLOOKUP(E71,VIP!$A$2:$O17040,7,FALSE)</f>
        <v>Si</v>
      </c>
      <c r="I71" s="115" t="str">
        <f>VLOOKUP(E71,VIP!$A$2:$O9005,8,FALSE)</f>
        <v>Si</v>
      </c>
      <c r="J71" s="115" t="str">
        <f>VLOOKUP(E71,VIP!$A$2:$O8955,8,FALSE)</f>
        <v>Si</v>
      </c>
      <c r="K71" s="115" t="str">
        <f>VLOOKUP(E71,VIP!$A$2:$O12529,6,0)</f>
        <v>NO</v>
      </c>
      <c r="L71" s="116" t="s">
        <v>2228</v>
      </c>
      <c r="M71" s="175" t="s">
        <v>2519</v>
      </c>
      <c r="N71" s="114" t="s">
        <v>2473</v>
      </c>
      <c r="O71" s="115" t="s">
        <v>2500</v>
      </c>
      <c r="P71" s="113"/>
      <c r="Q71" s="174">
        <v>44279.644444444442</v>
      </c>
    </row>
    <row r="72" spans="1:17" ht="18" x14ac:dyDescent="0.25">
      <c r="A72" s="115" t="str">
        <f>VLOOKUP(E72,'LISTADO ATM'!$A$2:$C$901,3,0)</f>
        <v>DISTRITO NACIONAL</v>
      </c>
      <c r="B72" s="110">
        <v>335831721</v>
      </c>
      <c r="C72" s="122">
        <v>44278.873333333337</v>
      </c>
      <c r="D72" s="115" t="s">
        <v>2189</v>
      </c>
      <c r="E72" s="109">
        <v>961</v>
      </c>
      <c r="F72" s="115" t="str">
        <f>VLOOKUP(E72,VIP!$A$2:$O12118,2,0)</f>
        <v>DRBR03H</v>
      </c>
      <c r="G72" s="115" t="str">
        <f>VLOOKUP(E72,'LISTADO ATM'!$A$2:$B$900,2,0)</f>
        <v xml:space="preserve">ATM Listín Diario </v>
      </c>
      <c r="H72" s="115" t="str">
        <f>VLOOKUP(E72,VIP!$A$2:$O17039,7,FALSE)</f>
        <v>Si</v>
      </c>
      <c r="I72" s="115" t="str">
        <f>VLOOKUP(E72,VIP!$A$2:$O9004,8,FALSE)</f>
        <v>Si</v>
      </c>
      <c r="J72" s="115" t="str">
        <f>VLOOKUP(E72,VIP!$A$2:$O8954,8,FALSE)</f>
        <v>Si</v>
      </c>
      <c r="K72" s="115" t="str">
        <f>VLOOKUP(E72,VIP!$A$2:$O12528,6,0)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>
        <v>335831722</v>
      </c>
      <c r="C73" s="122">
        <v>44278.87667824074</v>
      </c>
      <c r="D73" s="115" t="s">
        <v>2496</v>
      </c>
      <c r="E73" s="109">
        <v>194</v>
      </c>
      <c r="F73" s="115" t="str">
        <f>VLOOKUP(E73,VIP!$A$2:$O12117,2,0)</f>
        <v>DRBR194</v>
      </c>
      <c r="G73" s="115" t="str">
        <f>VLOOKUP(E73,'LISTADO ATM'!$A$2:$B$900,2,0)</f>
        <v xml:space="preserve">ATM UNP Pantoja </v>
      </c>
      <c r="H73" s="115" t="str">
        <f>VLOOKUP(E73,VIP!$A$2:$O17038,7,FALSE)</f>
        <v>Si</v>
      </c>
      <c r="I73" s="115" t="str">
        <f>VLOOKUP(E73,VIP!$A$2:$O9003,8,FALSE)</f>
        <v>No</v>
      </c>
      <c r="J73" s="115" t="str">
        <f>VLOOKUP(E73,VIP!$A$2:$O8953,8,FALSE)</f>
        <v>No</v>
      </c>
      <c r="K73" s="115" t="str">
        <f>VLOOKUP(E73,VIP!$A$2:$O12527,6,0)</f>
        <v>NO</v>
      </c>
      <c r="L73" s="116" t="s">
        <v>2459</v>
      </c>
      <c r="M73" s="175" t="s">
        <v>2519</v>
      </c>
      <c r="N73" s="175" t="s">
        <v>2521</v>
      </c>
      <c r="O73" s="115" t="s">
        <v>2497</v>
      </c>
      <c r="P73" s="113"/>
      <c r="Q73" s="174">
        <v>44279.489583333336</v>
      </c>
    </row>
    <row r="74" spans="1:17" ht="18" x14ac:dyDescent="0.25">
      <c r="A74" s="115" t="str">
        <f>VLOOKUP(E74,'LISTADO ATM'!$A$2:$C$901,3,0)</f>
        <v>DISTRITO NACIONAL</v>
      </c>
      <c r="B74" s="110">
        <v>335831723</v>
      </c>
      <c r="C74" s="122">
        <v>44278.877152777779</v>
      </c>
      <c r="D74" s="115" t="s">
        <v>2189</v>
      </c>
      <c r="E74" s="109">
        <v>618</v>
      </c>
      <c r="F74" s="115" t="str">
        <f>VLOOKUP(E74,VIP!$A$2:$O12116,2,0)</f>
        <v>DRBR618</v>
      </c>
      <c r="G74" s="115" t="str">
        <f>VLOOKUP(E74,'LISTADO ATM'!$A$2:$B$900,2,0)</f>
        <v xml:space="preserve">ATM Bienes Nacionales </v>
      </c>
      <c r="H74" s="115" t="str">
        <f>VLOOKUP(E74,VIP!$A$2:$O17037,7,FALSE)</f>
        <v>Si</v>
      </c>
      <c r="I74" s="115" t="str">
        <f>VLOOKUP(E74,VIP!$A$2:$O9002,8,FALSE)</f>
        <v>Si</v>
      </c>
      <c r="J74" s="115" t="str">
        <f>VLOOKUP(E74,VIP!$A$2:$O8952,8,FALSE)</f>
        <v>Si</v>
      </c>
      <c r="K74" s="115" t="str">
        <f>VLOOKUP(E74,VIP!$A$2:$O12526,6,0)</f>
        <v>NO</v>
      </c>
      <c r="L74" s="116" t="s">
        <v>2228</v>
      </c>
      <c r="M74" s="175" t="s">
        <v>2519</v>
      </c>
      <c r="N74" s="114" t="s">
        <v>2473</v>
      </c>
      <c r="O74" s="115" t="s">
        <v>2475</v>
      </c>
      <c r="P74" s="113"/>
      <c r="Q74" s="174">
        <v>44279.647916666669</v>
      </c>
    </row>
    <row r="75" spans="1:17" ht="18" x14ac:dyDescent="0.25">
      <c r="A75" s="115" t="str">
        <f>VLOOKUP(E75,'LISTADO ATM'!$A$2:$C$901,3,0)</f>
        <v>DISTRITO NACIONAL</v>
      </c>
      <c r="B75" s="110">
        <v>335831724</v>
      </c>
      <c r="C75" s="122">
        <v>44278.887187499997</v>
      </c>
      <c r="D75" s="115" t="s">
        <v>2189</v>
      </c>
      <c r="E75" s="109">
        <v>622</v>
      </c>
      <c r="F75" s="115" t="str">
        <f>VLOOKUP(E75,VIP!$A$2:$O12115,2,0)</f>
        <v>DRBR622</v>
      </c>
      <c r="G75" s="115" t="str">
        <f>VLOOKUP(E75,'LISTADO ATM'!$A$2:$B$900,2,0)</f>
        <v xml:space="preserve">ATM Ayuntamiento D.N. </v>
      </c>
      <c r="H75" s="115" t="str">
        <f>VLOOKUP(E75,VIP!$A$2:$O17036,7,FALSE)</f>
        <v>Si</v>
      </c>
      <c r="I75" s="115" t="str">
        <f>VLOOKUP(E75,VIP!$A$2:$O9001,8,FALSE)</f>
        <v>Si</v>
      </c>
      <c r="J75" s="115" t="str">
        <f>VLOOKUP(E75,VIP!$A$2:$O8951,8,FALSE)</f>
        <v>Si</v>
      </c>
      <c r="K75" s="115" t="str">
        <f>VLOOKUP(E75,VIP!$A$2:$O12525,6,0)</f>
        <v>NO</v>
      </c>
      <c r="L75" s="116" t="s">
        <v>2254</v>
      </c>
      <c r="M75" s="175" t="s">
        <v>2519</v>
      </c>
      <c r="N75" s="175" t="s">
        <v>2521</v>
      </c>
      <c r="O75" s="115" t="s">
        <v>2475</v>
      </c>
      <c r="P75" s="113"/>
      <c r="Q75" s="174">
        <v>44279.385416666664</v>
      </c>
    </row>
    <row r="76" spans="1:17" ht="18" x14ac:dyDescent="0.25">
      <c r="A76" s="115" t="str">
        <f>VLOOKUP(E76,'LISTADO ATM'!$A$2:$C$901,3,0)</f>
        <v>DISTRITO NACIONAL</v>
      </c>
      <c r="B76" s="110">
        <v>335831725</v>
      </c>
      <c r="C76" s="122">
        <v>44278.887731481482</v>
      </c>
      <c r="D76" s="115" t="s">
        <v>2189</v>
      </c>
      <c r="E76" s="109">
        <v>234</v>
      </c>
      <c r="F76" s="115" t="str">
        <f>VLOOKUP(E76,VIP!$A$2:$O12114,2,0)</f>
        <v>DRBR234</v>
      </c>
      <c r="G76" s="115" t="str">
        <f>VLOOKUP(E76,'LISTADO ATM'!$A$2:$B$900,2,0)</f>
        <v xml:space="preserve">ATM Oficina Boca Chica I </v>
      </c>
      <c r="H76" s="115" t="str">
        <f>VLOOKUP(E76,VIP!$A$2:$O17035,7,FALSE)</f>
        <v>Si</v>
      </c>
      <c r="I76" s="115" t="str">
        <f>VLOOKUP(E76,VIP!$A$2:$O9000,8,FALSE)</f>
        <v>Si</v>
      </c>
      <c r="J76" s="115" t="str">
        <f>VLOOKUP(E76,VIP!$A$2:$O8950,8,FALSE)</f>
        <v>Si</v>
      </c>
      <c r="K76" s="115" t="str">
        <f>VLOOKUP(E76,VIP!$A$2:$O12524,6,0)</f>
        <v>NO</v>
      </c>
      <c r="L76" s="116" t="s">
        <v>2489</v>
      </c>
      <c r="M76" s="175" t="s">
        <v>2519</v>
      </c>
      <c r="N76" s="114" t="s">
        <v>2473</v>
      </c>
      <c r="O76" s="115" t="s">
        <v>2475</v>
      </c>
      <c r="P76" s="113"/>
      <c r="Q76" s="174">
        <v>44279.642361111109</v>
      </c>
    </row>
    <row r="77" spans="1:17" ht="18" x14ac:dyDescent="0.25">
      <c r="A77" s="115" t="str">
        <f>VLOOKUP(E77,'LISTADO ATM'!$A$2:$C$901,3,0)</f>
        <v>DISTRITO NACIONAL</v>
      </c>
      <c r="B77" s="110">
        <v>335831726</v>
      </c>
      <c r="C77" s="122">
        <v>44278.888726851852</v>
      </c>
      <c r="D77" s="115" t="s">
        <v>2189</v>
      </c>
      <c r="E77" s="109">
        <v>407</v>
      </c>
      <c r="F77" s="115" t="str">
        <f>VLOOKUP(E77,VIP!$A$2:$O12113,2,0)</f>
        <v>DRBR407</v>
      </c>
      <c r="G77" s="115" t="str">
        <f>VLOOKUP(E77,'LISTADO ATM'!$A$2:$B$900,2,0)</f>
        <v xml:space="preserve">ATM Multicentro La Sirena Villa Mella </v>
      </c>
      <c r="H77" s="115" t="str">
        <f>VLOOKUP(E77,VIP!$A$2:$O17034,7,FALSE)</f>
        <v>Si</v>
      </c>
      <c r="I77" s="115" t="str">
        <f>VLOOKUP(E77,VIP!$A$2:$O8999,8,FALSE)</f>
        <v>Si</v>
      </c>
      <c r="J77" s="115" t="str">
        <f>VLOOKUP(E77,VIP!$A$2:$O8949,8,FALSE)</f>
        <v>Si</v>
      </c>
      <c r="K77" s="115" t="str">
        <f>VLOOKUP(E77,VIP!$A$2:$O12523,6,0)</f>
        <v>NO</v>
      </c>
      <c r="L77" s="116" t="s">
        <v>2489</v>
      </c>
      <c r="M77" s="175" t="s">
        <v>2519</v>
      </c>
      <c r="N77" s="114" t="s">
        <v>2473</v>
      </c>
      <c r="O77" s="115" t="s">
        <v>2475</v>
      </c>
      <c r="P77" s="113"/>
      <c r="Q77" s="174">
        <v>44279.642361111109</v>
      </c>
    </row>
    <row r="78" spans="1:17" ht="18" x14ac:dyDescent="0.25">
      <c r="A78" s="115" t="str">
        <f>VLOOKUP(E78,'LISTADO ATM'!$A$2:$C$901,3,0)</f>
        <v>DISTRITO NACIONAL</v>
      </c>
      <c r="B78" s="110">
        <v>335831727</v>
      </c>
      <c r="C78" s="122">
        <v>44278.889560185184</v>
      </c>
      <c r="D78" s="115" t="s">
        <v>2469</v>
      </c>
      <c r="E78" s="109">
        <v>461</v>
      </c>
      <c r="F78" s="115" t="str">
        <f>VLOOKUP(E78,VIP!$A$2:$O12112,2,0)</f>
        <v>DRBR461</v>
      </c>
      <c r="G78" s="115" t="str">
        <f>VLOOKUP(E78,'LISTADO ATM'!$A$2:$B$900,2,0)</f>
        <v xml:space="preserve">ATM Autobanco Sarasota I </v>
      </c>
      <c r="H78" s="115" t="str">
        <f>VLOOKUP(E78,VIP!$A$2:$O17033,7,FALSE)</f>
        <v>Si</v>
      </c>
      <c r="I78" s="115" t="str">
        <f>VLOOKUP(E78,VIP!$A$2:$O8998,8,FALSE)</f>
        <v>Si</v>
      </c>
      <c r="J78" s="115" t="str">
        <f>VLOOKUP(E78,VIP!$A$2:$O8948,8,FALSE)</f>
        <v>Si</v>
      </c>
      <c r="K78" s="115" t="str">
        <f>VLOOKUP(E78,VIP!$A$2:$O12522,6,0)</f>
        <v>SI</v>
      </c>
      <c r="L78" s="116" t="s">
        <v>2428</v>
      </c>
      <c r="M78" s="175" t="s">
        <v>2519</v>
      </c>
      <c r="N78" s="114" t="s">
        <v>2473</v>
      </c>
      <c r="O78" s="115" t="s">
        <v>2474</v>
      </c>
      <c r="P78" s="113"/>
      <c r="Q78" s="174">
        <v>44279.493055555555</v>
      </c>
    </row>
    <row r="79" spans="1:17" ht="18" x14ac:dyDescent="0.25">
      <c r="A79" s="115" t="str">
        <f>VLOOKUP(E79,'LISTADO ATM'!$A$2:$C$901,3,0)</f>
        <v>DISTRITO NACIONAL</v>
      </c>
      <c r="B79" s="110">
        <v>335831729</v>
      </c>
      <c r="C79" s="122">
        <v>44278.925625000003</v>
      </c>
      <c r="D79" s="115" t="s">
        <v>2496</v>
      </c>
      <c r="E79" s="109">
        <v>567</v>
      </c>
      <c r="F79" s="115" t="str">
        <f>VLOOKUP(E79,VIP!$A$2:$O12128,2,0)</f>
        <v>DRBR015</v>
      </c>
      <c r="G79" s="115" t="str">
        <f>VLOOKUP(E79,'LISTADO ATM'!$A$2:$B$900,2,0)</f>
        <v xml:space="preserve">ATM Oficina Máximo Gómez </v>
      </c>
      <c r="H79" s="115" t="str">
        <f>VLOOKUP(E79,VIP!$A$2:$O17049,7,FALSE)</f>
        <v>Si</v>
      </c>
      <c r="I79" s="115" t="str">
        <f>VLOOKUP(E79,VIP!$A$2:$O9014,8,FALSE)</f>
        <v>Si</v>
      </c>
      <c r="J79" s="115" t="str">
        <f>VLOOKUP(E79,VIP!$A$2:$O8964,8,FALSE)</f>
        <v>Si</v>
      </c>
      <c r="K79" s="115" t="str">
        <f>VLOOKUP(E79,VIP!$A$2:$O12538,6,0)</f>
        <v>NO</v>
      </c>
      <c r="L79" s="116" t="s">
        <v>2459</v>
      </c>
      <c r="M79" s="175" t="s">
        <v>2519</v>
      </c>
      <c r="N79" s="175" t="s">
        <v>2521</v>
      </c>
      <c r="O79" s="115" t="s">
        <v>2497</v>
      </c>
      <c r="P79" s="113"/>
      <c r="Q79" s="174">
        <v>44279.438888888886</v>
      </c>
    </row>
    <row r="80" spans="1:17" ht="18" x14ac:dyDescent="0.25">
      <c r="A80" s="115" t="str">
        <f>VLOOKUP(E80,'LISTADO ATM'!$A$2:$C$901,3,0)</f>
        <v>DISTRITO NACIONAL</v>
      </c>
      <c r="B80" s="110">
        <v>335831730</v>
      </c>
      <c r="C80" s="122">
        <v>44278.928263888891</v>
      </c>
      <c r="D80" s="115" t="s">
        <v>2469</v>
      </c>
      <c r="E80" s="109">
        <v>617</v>
      </c>
      <c r="F80" s="115" t="str">
        <f>VLOOKUP(E80,VIP!$A$2:$O12127,2,0)</f>
        <v>DRBR617</v>
      </c>
      <c r="G80" s="115" t="str">
        <f>VLOOKUP(E80,'LISTADO ATM'!$A$2:$B$900,2,0)</f>
        <v xml:space="preserve">ATM Guardia Presidencial </v>
      </c>
      <c r="H80" s="115" t="str">
        <f>VLOOKUP(E80,VIP!$A$2:$O17048,7,FALSE)</f>
        <v>Si</v>
      </c>
      <c r="I80" s="115" t="str">
        <f>VLOOKUP(E80,VIP!$A$2:$O9013,8,FALSE)</f>
        <v>Si</v>
      </c>
      <c r="J80" s="115" t="str">
        <f>VLOOKUP(E80,VIP!$A$2:$O8963,8,FALSE)</f>
        <v>Si</v>
      </c>
      <c r="K80" s="115" t="str">
        <f>VLOOKUP(E80,VIP!$A$2:$O12537,6,0)</f>
        <v>NO</v>
      </c>
      <c r="L80" s="116" t="s">
        <v>2428</v>
      </c>
      <c r="M80" s="175" t="s">
        <v>2519</v>
      </c>
      <c r="N80" s="114" t="s">
        <v>2473</v>
      </c>
      <c r="O80" s="115" t="s">
        <v>2474</v>
      </c>
      <c r="P80" s="113"/>
      <c r="Q80" s="174">
        <v>44279.493055555555</v>
      </c>
    </row>
    <row r="81" spans="1:17" ht="18" x14ac:dyDescent="0.25">
      <c r="A81" s="115" t="str">
        <f>VLOOKUP(E81,'LISTADO ATM'!$A$2:$C$901,3,0)</f>
        <v>DISTRITO NACIONAL</v>
      </c>
      <c r="B81" s="110">
        <v>335831731</v>
      </c>
      <c r="C81" s="122">
        <v>44278.93</v>
      </c>
      <c r="D81" s="115" t="s">
        <v>2469</v>
      </c>
      <c r="E81" s="109">
        <v>620</v>
      </c>
      <c r="F81" s="115" t="str">
        <f>VLOOKUP(E81,VIP!$A$2:$O12126,2,0)</f>
        <v>DRBR620</v>
      </c>
      <c r="G81" s="115" t="str">
        <f>VLOOKUP(E81,'LISTADO ATM'!$A$2:$B$900,2,0)</f>
        <v xml:space="preserve">ATM Ministerio de Medio Ambiente </v>
      </c>
      <c r="H81" s="115" t="str">
        <f>VLOOKUP(E81,VIP!$A$2:$O17047,7,FALSE)</f>
        <v>Si</v>
      </c>
      <c r="I81" s="115" t="str">
        <f>VLOOKUP(E81,VIP!$A$2:$O9012,8,FALSE)</f>
        <v>No</v>
      </c>
      <c r="J81" s="115" t="str">
        <f>VLOOKUP(E81,VIP!$A$2:$O8962,8,FALSE)</f>
        <v>No</v>
      </c>
      <c r="K81" s="115" t="str">
        <f>VLOOKUP(E81,VIP!$A$2:$O12536,6,0)</f>
        <v>NO</v>
      </c>
      <c r="L81" s="116" t="s">
        <v>2428</v>
      </c>
      <c r="M81" s="175" t="s">
        <v>2519</v>
      </c>
      <c r="N81" s="114" t="s">
        <v>2473</v>
      </c>
      <c r="O81" s="115" t="s">
        <v>2474</v>
      </c>
      <c r="P81" s="113"/>
      <c r="Q81" s="174">
        <v>44279.493055555555</v>
      </c>
    </row>
    <row r="82" spans="1:17" ht="18" x14ac:dyDescent="0.25">
      <c r="A82" s="115" t="str">
        <f>VLOOKUP(E82,'LISTADO ATM'!$A$2:$C$901,3,0)</f>
        <v>DISTRITO NACIONAL</v>
      </c>
      <c r="B82" s="110">
        <v>335831732</v>
      </c>
      <c r="C82" s="122">
        <v>44278.931805555556</v>
      </c>
      <c r="D82" s="115" t="s">
        <v>2496</v>
      </c>
      <c r="E82" s="109">
        <v>755</v>
      </c>
      <c r="F82" s="115" t="str">
        <f>VLOOKUP(E82,VIP!$A$2:$O12125,2,0)</f>
        <v>DRBR755</v>
      </c>
      <c r="G82" s="115" t="str">
        <f>VLOOKUP(E82,'LISTADO ATM'!$A$2:$B$900,2,0)</f>
        <v xml:space="preserve">ATM Oficina Galería del Este (Plaza) </v>
      </c>
      <c r="H82" s="115" t="str">
        <f>VLOOKUP(E82,VIP!$A$2:$O17046,7,FALSE)</f>
        <v>Si</v>
      </c>
      <c r="I82" s="115" t="str">
        <f>VLOOKUP(E82,VIP!$A$2:$O9011,8,FALSE)</f>
        <v>Si</v>
      </c>
      <c r="J82" s="115" t="str">
        <f>VLOOKUP(E82,VIP!$A$2:$O8961,8,FALSE)</f>
        <v>Si</v>
      </c>
      <c r="K82" s="115" t="str">
        <f>VLOOKUP(E82,VIP!$A$2:$O12535,6,0)</f>
        <v>NO</v>
      </c>
      <c r="L82" s="116" t="s">
        <v>2459</v>
      </c>
      <c r="M82" s="175" t="s">
        <v>2519</v>
      </c>
      <c r="N82" s="175" t="s">
        <v>2521</v>
      </c>
      <c r="O82" s="115" t="s">
        <v>2497</v>
      </c>
      <c r="P82" s="113"/>
      <c r="Q82" s="174">
        <v>44279.490972222222</v>
      </c>
    </row>
    <row r="83" spans="1:17" ht="18" x14ac:dyDescent="0.25">
      <c r="A83" s="115" t="str">
        <f>VLOOKUP(E83,'LISTADO ATM'!$A$2:$C$901,3,0)</f>
        <v>DISTRITO NACIONAL</v>
      </c>
      <c r="B83" s="110">
        <v>335831733</v>
      </c>
      <c r="C83" s="122">
        <v>44278.934282407405</v>
      </c>
      <c r="D83" s="115" t="s">
        <v>2469</v>
      </c>
      <c r="E83" s="109">
        <v>235</v>
      </c>
      <c r="F83" s="115" t="str">
        <f>VLOOKUP(E83,VIP!$A$2:$O12124,2,0)</f>
        <v>DRBR235</v>
      </c>
      <c r="G83" s="115" t="str">
        <f>VLOOKUP(E83,'LISTADO ATM'!$A$2:$B$900,2,0)</f>
        <v xml:space="preserve">ATM Oficina Multicentro La Sirena San Isidro </v>
      </c>
      <c r="H83" s="115" t="str">
        <f>VLOOKUP(E83,VIP!$A$2:$O17045,7,FALSE)</f>
        <v>Si</v>
      </c>
      <c r="I83" s="115" t="str">
        <f>VLOOKUP(E83,VIP!$A$2:$O9010,8,FALSE)</f>
        <v>Si</v>
      </c>
      <c r="J83" s="115" t="str">
        <f>VLOOKUP(E83,VIP!$A$2:$O8960,8,FALSE)</f>
        <v>Si</v>
      </c>
      <c r="K83" s="115" t="str">
        <f>VLOOKUP(E83,VIP!$A$2:$O12534,6,0)</f>
        <v>SI</v>
      </c>
      <c r="L83" s="116" t="s">
        <v>2428</v>
      </c>
      <c r="M83" s="175" t="s">
        <v>2519</v>
      </c>
      <c r="N83" s="114" t="s">
        <v>2473</v>
      </c>
      <c r="O83" s="115" t="s">
        <v>2474</v>
      </c>
      <c r="P83" s="113"/>
      <c r="Q83" s="174">
        <v>44279.625</v>
      </c>
    </row>
    <row r="84" spans="1:17" ht="18" x14ac:dyDescent="0.25">
      <c r="A84" s="115" t="str">
        <f>VLOOKUP(E84,'LISTADO ATM'!$A$2:$C$901,3,0)</f>
        <v>SUR</v>
      </c>
      <c r="B84" s="110">
        <v>335831734</v>
      </c>
      <c r="C84" s="122">
        <v>44278.936979166669</v>
      </c>
      <c r="D84" s="115" t="s">
        <v>2469</v>
      </c>
      <c r="E84" s="109">
        <v>311</v>
      </c>
      <c r="F84" s="115" t="str">
        <f>VLOOKUP(E84,VIP!$A$2:$O12123,2,0)</f>
        <v>DRBR311</v>
      </c>
      <c r="G84" s="115" t="str">
        <f>VLOOKUP(E84,'LISTADO ATM'!$A$2:$B$900,2,0)</f>
        <v>ATM Plaza Eroski</v>
      </c>
      <c r="H84" s="115" t="str">
        <f>VLOOKUP(E84,VIP!$A$2:$O17044,7,FALSE)</f>
        <v>Si</v>
      </c>
      <c r="I84" s="115" t="str">
        <f>VLOOKUP(E84,VIP!$A$2:$O9009,8,FALSE)</f>
        <v>Si</v>
      </c>
      <c r="J84" s="115" t="str">
        <f>VLOOKUP(E84,VIP!$A$2:$O8959,8,FALSE)</f>
        <v>Si</v>
      </c>
      <c r="K84" s="115" t="str">
        <f>VLOOKUP(E84,VIP!$A$2:$O12533,6,0)</f>
        <v>NO</v>
      </c>
      <c r="L84" s="116" t="s">
        <v>2428</v>
      </c>
      <c r="M84" s="114" t="s">
        <v>2466</v>
      </c>
      <c r="N84" s="114" t="s">
        <v>2473</v>
      </c>
      <c r="O84" s="115" t="s">
        <v>2474</v>
      </c>
      <c r="P84" s="113"/>
      <c r="Q84" s="117" t="s">
        <v>2428</v>
      </c>
    </row>
    <row r="85" spans="1:17" ht="18" x14ac:dyDescent="0.25">
      <c r="A85" s="115" t="str">
        <f>VLOOKUP(E85,'LISTADO ATM'!$A$2:$C$901,3,0)</f>
        <v>NORTE</v>
      </c>
      <c r="B85" s="110">
        <v>335831736</v>
      </c>
      <c r="C85" s="122">
        <v>44278.994097222225</v>
      </c>
      <c r="D85" s="115" t="s">
        <v>2496</v>
      </c>
      <c r="E85" s="109">
        <v>171</v>
      </c>
      <c r="F85" s="115" t="str">
        <f>VLOOKUP(E85,VIP!$A$2:$O12122,2,0)</f>
        <v>DRBR171</v>
      </c>
      <c r="G85" s="115" t="str">
        <f>VLOOKUP(E85,'LISTADO ATM'!$A$2:$B$900,2,0)</f>
        <v xml:space="preserve">ATM Oficina Moca </v>
      </c>
      <c r="H85" s="115" t="str">
        <f>VLOOKUP(E85,VIP!$A$2:$O17043,7,FALSE)</f>
        <v>Si</v>
      </c>
      <c r="I85" s="115" t="str">
        <f>VLOOKUP(E85,VIP!$A$2:$O9008,8,FALSE)</f>
        <v>Si</v>
      </c>
      <c r="J85" s="115" t="str">
        <f>VLOOKUP(E85,VIP!$A$2:$O8958,8,FALSE)</f>
        <v>Si</v>
      </c>
      <c r="K85" s="115" t="str">
        <f>VLOOKUP(E85,VIP!$A$2:$O12532,6,0)</f>
        <v>NO</v>
      </c>
      <c r="L85" s="116" t="s">
        <v>2428</v>
      </c>
      <c r="M85" s="175" t="s">
        <v>2519</v>
      </c>
      <c r="N85" s="175" t="s">
        <v>2521</v>
      </c>
      <c r="O85" s="115" t="s">
        <v>2497</v>
      </c>
      <c r="P85" s="113"/>
      <c r="Q85" s="174">
        <v>44279.490277777775</v>
      </c>
    </row>
    <row r="86" spans="1:17" ht="18" x14ac:dyDescent="0.25">
      <c r="A86" s="115" t="str">
        <f>VLOOKUP(E86,'LISTADO ATM'!$A$2:$C$901,3,0)</f>
        <v>DISTRITO NACIONAL</v>
      </c>
      <c r="B86" s="110">
        <v>335831737</v>
      </c>
      <c r="C86" s="122">
        <v>44279.069120370368</v>
      </c>
      <c r="D86" s="115" t="s">
        <v>2469</v>
      </c>
      <c r="E86" s="109">
        <v>911</v>
      </c>
      <c r="F86" s="115" t="str">
        <f>VLOOKUP(E86,VIP!$A$2:$O12121,2,0)</f>
        <v>DRBR911</v>
      </c>
      <c r="G86" s="115" t="str">
        <f>VLOOKUP(E86,'LISTADO ATM'!$A$2:$B$900,2,0)</f>
        <v xml:space="preserve">ATM Oficina Venezuela II </v>
      </c>
      <c r="H86" s="115" t="str">
        <f>VLOOKUP(E86,VIP!$A$2:$O17042,7,FALSE)</f>
        <v>Si</v>
      </c>
      <c r="I86" s="115" t="str">
        <f>VLOOKUP(E86,VIP!$A$2:$O9007,8,FALSE)</f>
        <v>Si</v>
      </c>
      <c r="J86" s="115" t="str">
        <f>VLOOKUP(E86,VIP!$A$2:$O8957,8,FALSE)</f>
        <v>Si</v>
      </c>
      <c r="K86" s="115" t="str">
        <f>VLOOKUP(E86,VIP!$A$2:$O12531,6,0)</f>
        <v>SI</v>
      </c>
      <c r="L86" s="116" t="s">
        <v>2459</v>
      </c>
      <c r="M86" s="175" t="s">
        <v>2519</v>
      </c>
      <c r="N86" s="175" t="s">
        <v>2521</v>
      </c>
      <c r="O86" s="115" t="s">
        <v>2474</v>
      </c>
      <c r="P86" s="113"/>
      <c r="Q86" s="174">
        <v>44279.444444444445</v>
      </c>
    </row>
    <row r="87" spans="1:17" ht="18" x14ac:dyDescent="0.25">
      <c r="A87" s="115" t="str">
        <f>VLOOKUP(E87,'LISTADO ATM'!$A$2:$C$901,3,0)</f>
        <v>DISTRITO NACIONAL</v>
      </c>
      <c r="B87" s="110">
        <v>335831738</v>
      </c>
      <c r="C87" s="122">
        <v>44279.078668981485</v>
      </c>
      <c r="D87" s="115" t="s">
        <v>2469</v>
      </c>
      <c r="E87" s="109">
        <v>583</v>
      </c>
      <c r="F87" s="115" t="str">
        <f>VLOOKUP(E87,VIP!$A$2:$O12120,2,0)</f>
        <v>DRBR431</v>
      </c>
      <c r="G87" s="115" t="str">
        <f>VLOOKUP(E87,'LISTADO ATM'!$A$2:$B$900,2,0)</f>
        <v xml:space="preserve">ATM Ministerio Fuerzas Armadas I </v>
      </c>
      <c r="H87" s="115" t="str">
        <f>VLOOKUP(E87,VIP!$A$2:$O17041,7,FALSE)</f>
        <v>Si</v>
      </c>
      <c r="I87" s="115" t="str">
        <f>VLOOKUP(E87,VIP!$A$2:$O9006,8,FALSE)</f>
        <v>Si</v>
      </c>
      <c r="J87" s="115" t="str">
        <f>VLOOKUP(E87,VIP!$A$2:$O8956,8,FALSE)</f>
        <v>Si</v>
      </c>
      <c r="K87" s="115" t="str">
        <f>VLOOKUP(E87,VIP!$A$2:$O12530,6,0)</f>
        <v>NO</v>
      </c>
      <c r="L87" s="116" t="s">
        <v>2428</v>
      </c>
      <c r="M87" s="114" t="s">
        <v>2466</v>
      </c>
      <c r="N87" s="114" t="s">
        <v>2473</v>
      </c>
      <c r="O87" s="115" t="s">
        <v>2474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NORTE</v>
      </c>
      <c r="B88" s="110">
        <v>335831739</v>
      </c>
      <c r="C88" s="122">
        <v>44279.083831018521</v>
      </c>
      <c r="D88" s="115" t="s">
        <v>2189</v>
      </c>
      <c r="E88" s="109">
        <v>645</v>
      </c>
      <c r="F88" s="115" t="str">
        <f>VLOOKUP(E88,VIP!$A$2:$O12119,2,0)</f>
        <v>DRBR329</v>
      </c>
      <c r="G88" s="115" t="str">
        <f>VLOOKUP(E88,'LISTADO ATM'!$A$2:$B$900,2,0)</f>
        <v xml:space="preserve">ATM UNP Cabrera </v>
      </c>
      <c r="H88" s="115" t="str">
        <f>VLOOKUP(E88,VIP!$A$2:$O17040,7,FALSE)</f>
        <v>Si</v>
      </c>
      <c r="I88" s="115" t="str">
        <f>VLOOKUP(E88,VIP!$A$2:$O9005,8,FALSE)</f>
        <v>Si</v>
      </c>
      <c r="J88" s="115" t="str">
        <f>VLOOKUP(E88,VIP!$A$2:$O8955,8,FALSE)</f>
        <v>Si</v>
      </c>
      <c r="K88" s="115" t="str">
        <f>VLOOKUP(E88,VIP!$A$2:$O12529,6,0)</f>
        <v>NO</v>
      </c>
      <c r="L88" s="116" t="s">
        <v>2431</v>
      </c>
      <c r="M88" s="175" t="s">
        <v>2519</v>
      </c>
      <c r="N88" s="175" t="s">
        <v>2521</v>
      </c>
      <c r="O88" s="115" t="s">
        <v>2475</v>
      </c>
      <c r="P88" s="113"/>
      <c r="Q88" s="174">
        <v>44279.40625</v>
      </c>
    </row>
    <row r="89" spans="1:17" ht="18" x14ac:dyDescent="0.25">
      <c r="A89" s="115" t="str">
        <f>VLOOKUP(E89,'LISTADO ATM'!$A$2:$C$901,3,0)</f>
        <v>ESTE</v>
      </c>
      <c r="B89" s="110">
        <v>335831740</v>
      </c>
      <c r="C89" s="122">
        <v>44279.085092592592</v>
      </c>
      <c r="D89" s="115" t="s">
        <v>2189</v>
      </c>
      <c r="E89" s="109">
        <v>78</v>
      </c>
      <c r="F89" s="115" t="str">
        <f>VLOOKUP(E89,VIP!$A$2:$O12118,2,0)</f>
        <v>DRBR078</v>
      </c>
      <c r="G89" s="115" t="str">
        <f>VLOOKUP(E89,'LISTADO ATM'!$A$2:$B$900,2,0)</f>
        <v xml:space="preserve">ATM Hotel Nickelodeon II ( Punta Cana) </v>
      </c>
      <c r="H89" s="115" t="str">
        <f>VLOOKUP(E89,VIP!$A$2:$O17039,7,FALSE)</f>
        <v>Si</v>
      </c>
      <c r="I89" s="115" t="str">
        <f>VLOOKUP(E89,VIP!$A$2:$O9004,8,FALSE)</f>
        <v>Si</v>
      </c>
      <c r="J89" s="115" t="str">
        <f>VLOOKUP(E89,VIP!$A$2:$O8954,8,FALSE)</f>
        <v>Si</v>
      </c>
      <c r="K89" s="115" t="str">
        <f>VLOOKUP(E89,VIP!$A$2:$O12528,6,0)</f>
        <v/>
      </c>
      <c r="L89" s="116" t="s">
        <v>2254</v>
      </c>
      <c r="M89" s="175" t="s">
        <v>2519</v>
      </c>
      <c r="N89" s="175" t="s">
        <v>2521</v>
      </c>
      <c r="O89" s="115" t="s">
        <v>2475</v>
      </c>
      <c r="P89" s="113"/>
      <c r="Q89" s="174">
        <v>44279.380555555559</v>
      </c>
    </row>
    <row r="90" spans="1:17" ht="18" x14ac:dyDescent="0.25">
      <c r="A90" s="115" t="str">
        <f>VLOOKUP(E90,'LISTADO ATM'!$A$2:$C$901,3,0)</f>
        <v>DISTRITO NACIONAL</v>
      </c>
      <c r="B90" s="110">
        <v>335831741</v>
      </c>
      <c r="C90" s="122">
        <v>44279.086412037039</v>
      </c>
      <c r="D90" s="115" t="s">
        <v>2189</v>
      </c>
      <c r="E90" s="109">
        <v>570</v>
      </c>
      <c r="F90" s="115" t="str">
        <f>VLOOKUP(E90,VIP!$A$2:$O12117,2,0)</f>
        <v>DRBR478</v>
      </c>
      <c r="G90" s="115" t="str">
        <f>VLOOKUP(E90,'LISTADO ATM'!$A$2:$B$900,2,0)</f>
        <v xml:space="preserve">ATM S/M Liverpool Villa Mella </v>
      </c>
      <c r="H90" s="115" t="str">
        <f>VLOOKUP(E90,VIP!$A$2:$O17038,7,FALSE)</f>
        <v>Si</v>
      </c>
      <c r="I90" s="115" t="str">
        <f>VLOOKUP(E90,VIP!$A$2:$O9003,8,FALSE)</f>
        <v>Si</v>
      </c>
      <c r="J90" s="115" t="str">
        <f>VLOOKUP(E90,VIP!$A$2:$O8953,8,FALSE)</f>
        <v>Si</v>
      </c>
      <c r="K90" s="115" t="str">
        <f>VLOOKUP(E90,VIP!$A$2:$O12527,6,0)</f>
        <v>NO</v>
      </c>
      <c r="L90" s="116" t="s">
        <v>2228</v>
      </c>
      <c r="M90" s="175" t="s">
        <v>2519</v>
      </c>
      <c r="N90" s="175" t="s">
        <v>2521</v>
      </c>
      <c r="O90" s="115" t="s">
        <v>2475</v>
      </c>
      <c r="P90" s="113"/>
      <c r="Q90" s="174">
        <v>44279.397222222222</v>
      </c>
    </row>
    <row r="91" spans="1:17" ht="18" x14ac:dyDescent="0.25">
      <c r="A91" s="115" t="str">
        <f>VLOOKUP(E91,'LISTADO ATM'!$A$2:$C$901,3,0)</f>
        <v>NORTE</v>
      </c>
      <c r="B91" s="110">
        <v>335831742</v>
      </c>
      <c r="C91" s="122">
        <v>44279.091886574075</v>
      </c>
      <c r="D91" s="115" t="s">
        <v>2496</v>
      </c>
      <c r="E91" s="109">
        <v>290</v>
      </c>
      <c r="F91" s="115" t="str">
        <f>VLOOKUP(E91,VIP!$A$2:$O12116,2,0)</f>
        <v>DRBR290</v>
      </c>
      <c r="G91" s="115" t="str">
        <f>VLOOKUP(E91,'LISTADO ATM'!$A$2:$B$900,2,0)</f>
        <v xml:space="preserve">ATM Oficina San Francisco de Macorís </v>
      </c>
      <c r="H91" s="115" t="str">
        <f>VLOOKUP(E91,VIP!$A$2:$O17037,7,FALSE)</f>
        <v>Si</v>
      </c>
      <c r="I91" s="115" t="str">
        <f>VLOOKUP(E91,VIP!$A$2:$O9002,8,FALSE)</f>
        <v>Si</v>
      </c>
      <c r="J91" s="115" t="str">
        <f>VLOOKUP(E91,VIP!$A$2:$O8952,8,FALSE)</f>
        <v>Si</v>
      </c>
      <c r="K91" s="115" t="str">
        <f>VLOOKUP(E91,VIP!$A$2:$O12526,6,0)</f>
        <v>NO</v>
      </c>
      <c r="L91" s="116" t="s">
        <v>2459</v>
      </c>
      <c r="M91" s="175" t="s">
        <v>2519</v>
      </c>
      <c r="N91" s="175" t="s">
        <v>2521</v>
      </c>
      <c r="O91" s="115" t="s">
        <v>2497</v>
      </c>
      <c r="P91" s="113"/>
      <c r="Q91" s="174">
        <v>44279.490972222222</v>
      </c>
    </row>
    <row r="92" spans="1:17" ht="18" x14ac:dyDescent="0.25">
      <c r="A92" s="115" t="str">
        <f>VLOOKUP(E92,'LISTADO ATM'!$A$2:$C$901,3,0)</f>
        <v>DISTRITO NACIONAL</v>
      </c>
      <c r="B92" s="110">
        <v>335831743</v>
      </c>
      <c r="C92" s="122">
        <v>44279.094571759262</v>
      </c>
      <c r="D92" s="115" t="s">
        <v>2469</v>
      </c>
      <c r="E92" s="109">
        <v>578</v>
      </c>
      <c r="F92" s="115" t="str">
        <f>VLOOKUP(E92,VIP!$A$2:$O12115,2,0)</f>
        <v>DRBR324</v>
      </c>
      <c r="G92" s="115" t="str">
        <f>VLOOKUP(E92,'LISTADO ATM'!$A$2:$B$900,2,0)</f>
        <v xml:space="preserve">ATM Procuraduría General de la República </v>
      </c>
      <c r="H92" s="115" t="str">
        <f>VLOOKUP(E92,VIP!$A$2:$O17036,7,FALSE)</f>
        <v>Si</v>
      </c>
      <c r="I92" s="115" t="str">
        <f>VLOOKUP(E92,VIP!$A$2:$O9001,8,FALSE)</f>
        <v>No</v>
      </c>
      <c r="J92" s="115" t="str">
        <f>VLOOKUP(E92,VIP!$A$2:$O8951,8,FALSE)</f>
        <v>No</v>
      </c>
      <c r="K92" s="115" t="str">
        <f>VLOOKUP(E92,VIP!$A$2:$O12525,6,0)</f>
        <v>NO</v>
      </c>
      <c r="L92" s="116" t="s">
        <v>2459</v>
      </c>
      <c r="M92" s="114" t="s">
        <v>2466</v>
      </c>
      <c r="N92" s="114" t="s">
        <v>2473</v>
      </c>
      <c r="O92" s="115" t="s">
        <v>2474</v>
      </c>
      <c r="P92" s="113"/>
      <c r="Q92" s="117" t="s">
        <v>2459</v>
      </c>
    </row>
    <row r="93" spans="1:17" ht="18" x14ac:dyDescent="0.25">
      <c r="A93" s="115" t="str">
        <f>VLOOKUP(E93,'LISTADO ATM'!$A$2:$C$901,3,0)</f>
        <v>SUR</v>
      </c>
      <c r="B93" s="110">
        <v>335831744</v>
      </c>
      <c r="C93" s="122">
        <v>44279.097974537035</v>
      </c>
      <c r="D93" s="115" t="s">
        <v>2469</v>
      </c>
      <c r="E93" s="109">
        <v>677</v>
      </c>
      <c r="F93" s="115" t="str">
        <f>VLOOKUP(E93,VIP!$A$2:$O12114,2,0)</f>
        <v>DRBR677</v>
      </c>
      <c r="G93" s="115" t="str">
        <f>VLOOKUP(E93,'LISTADO ATM'!$A$2:$B$900,2,0)</f>
        <v>ATM PBG Villa Jaragua</v>
      </c>
      <c r="H93" s="115" t="str">
        <f>VLOOKUP(E93,VIP!$A$2:$O17035,7,FALSE)</f>
        <v>Si</v>
      </c>
      <c r="I93" s="115" t="str">
        <f>VLOOKUP(E93,VIP!$A$2:$O9000,8,FALSE)</f>
        <v>Si</v>
      </c>
      <c r="J93" s="115" t="str">
        <f>VLOOKUP(E93,VIP!$A$2:$O8950,8,FALSE)</f>
        <v>Si</v>
      </c>
      <c r="K93" s="115" t="str">
        <f>VLOOKUP(E93,VIP!$A$2:$O12524,6,0)</f>
        <v>SI</v>
      </c>
      <c r="L93" s="116" t="s">
        <v>2428</v>
      </c>
      <c r="M93" s="114" t="s">
        <v>2466</v>
      </c>
      <c r="N93" s="114" t="s">
        <v>2473</v>
      </c>
      <c r="O93" s="115" t="s">
        <v>2474</v>
      </c>
      <c r="P93" s="113"/>
      <c r="Q93" s="117" t="s">
        <v>2428</v>
      </c>
    </row>
    <row r="94" spans="1:17" ht="18" x14ac:dyDescent="0.25">
      <c r="A94" s="115" t="str">
        <f>VLOOKUP(E94,'LISTADO ATM'!$A$2:$C$901,3,0)</f>
        <v>DISTRITO NACIONAL</v>
      </c>
      <c r="B94" s="110">
        <v>335831745</v>
      </c>
      <c r="C94" s="122">
        <v>44279.103136574071</v>
      </c>
      <c r="D94" s="115" t="s">
        <v>2469</v>
      </c>
      <c r="E94" s="109">
        <v>938</v>
      </c>
      <c r="F94" s="115" t="str">
        <f>VLOOKUP(E94,VIP!$A$2:$O12113,2,0)</f>
        <v>DRBR938</v>
      </c>
      <c r="G94" s="115" t="str">
        <f>VLOOKUP(E94,'LISTADO ATM'!$A$2:$B$900,2,0)</f>
        <v xml:space="preserve">ATM Autobanco Oficina Filadelfia Plaza </v>
      </c>
      <c r="H94" s="115" t="str">
        <f>VLOOKUP(E94,VIP!$A$2:$O17034,7,FALSE)</f>
        <v>Si</v>
      </c>
      <c r="I94" s="115" t="str">
        <f>VLOOKUP(E94,VIP!$A$2:$O8999,8,FALSE)</f>
        <v>Si</v>
      </c>
      <c r="J94" s="115" t="str">
        <f>VLOOKUP(E94,VIP!$A$2:$O8949,8,FALSE)</f>
        <v>Si</v>
      </c>
      <c r="K94" s="115" t="str">
        <f>VLOOKUP(E94,VIP!$A$2:$O12523,6,0)</f>
        <v>NO</v>
      </c>
      <c r="L94" s="116" t="s">
        <v>2459</v>
      </c>
      <c r="M94" s="175" t="s">
        <v>2519</v>
      </c>
      <c r="N94" s="114" t="s">
        <v>2473</v>
      </c>
      <c r="O94" s="115" t="s">
        <v>2474</v>
      </c>
      <c r="P94" s="113"/>
      <c r="Q94" s="174">
        <v>44279.625</v>
      </c>
    </row>
    <row r="95" spans="1:17" ht="18" x14ac:dyDescent="0.25">
      <c r="A95" s="115" t="str">
        <f>VLOOKUP(E95,'LISTADO ATM'!$A$2:$C$901,3,0)</f>
        <v>NORTE</v>
      </c>
      <c r="B95" s="110">
        <v>335831746</v>
      </c>
      <c r="C95" s="122">
        <v>44279.203587962962</v>
      </c>
      <c r="D95" s="115" t="s">
        <v>2190</v>
      </c>
      <c r="E95" s="109">
        <v>854</v>
      </c>
      <c r="F95" s="115" t="str">
        <f>VLOOKUP(E95,VIP!$A$2:$O12118,2,0)</f>
        <v>DRBR854</v>
      </c>
      <c r="G95" s="115" t="str">
        <f>VLOOKUP(E95,'LISTADO ATM'!$A$2:$B$900,2,0)</f>
        <v xml:space="preserve">ATM Centro Comercial Blanco Batista </v>
      </c>
      <c r="H95" s="115" t="str">
        <f>VLOOKUP(E95,VIP!$A$2:$O17039,7,FALSE)</f>
        <v>Si</v>
      </c>
      <c r="I95" s="115" t="str">
        <f>VLOOKUP(E95,VIP!$A$2:$O9004,8,FALSE)</f>
        <v>Si</v>
      </c>
      <c r="J95" s="115" t="str">
        <f>VLOOKUP(E95,VIP!$A$2:$O8954,8,FALSE)</f>
        <v>Si</v>
      </c>
      <c r="K95" s="115" t="str">
        <f>VLOOKUP(E95,VIP!$A$2:$O12528,6,0)</f>
        <v>NO</v>
      </c>
      <c r="L95" s="116" t="s">
        <v>2254</v>
      </c>
      <c r="M95" s="175" t="s">
        <v>2519</v>
      </c>
      <c r="N95" s="175" t="s">
        <v>2521</v>
      </c>
      <c r="O95" s="115" t="s">
        <v>2510</v>
      </c>
      <c r="P95" s="113"/>
      <c r="Q95" s="174">
        <v>44279.395833333336</v>
      </c>
    </row>
    <row r="96" spans="1:17" ht="18" x14ac:dyDescent="0.25">
      <c r="A96" s="115" t="str">
        <f>VLOOKUP(E96,'LISTADO ATM'!$A$2:$C$901,3,0)</f>
        <v>DISTRITO NACIONAL</v>
      </c>
      <c r="B96" s="110">
        <v>335831748</v>
      </c>
      <c r="C96" s="122">
        <v>44279.204780092594</v>
      </c>
      <c r="D96" s="115" t="s">
        <v>2189</v>
      </c>
      <c r="E96" s="109">
        <v>816</v>
      </c>
      <c r="F96" s="115" t="str">
        <f>VLOOKUP(E96,VIP!$A$2:$O12117,2,0)</f>
        <v>DRBR816</v>
      </c>
      <c r="G96" s="115" t="str">
        <f>VLOOKUP(E96,'LISTADO ATM'!$A$2:$B$900,2,0)</f>
        <v xml:space="preserve">ATM Oficina Pedro Brand </v>
      </c>
      <c r="H96" s="115" t="str">
        <f>VLOOKUP(E96,VIP!$A$2:$O17038,7,FALSE)</f>
        <v>Si</v>
      </c>
      <c r="I96" s="115" t="str">
        <f>VLOOKUP(E96,VIP!$A$2:$O9003,8,FALSE)</f>
        <v>Si</v>
      </c>
      <c r="J96" s="115" t="str">
        <f>VLOOKUP(E96,VIP!$A$2:$O8953,8,FALSE)</f>
        <v>Si</v>
      </c>
      <c r="K96" s="115" t="str">
        <f>VLOOKUP(E96,VIP!$A$2:$O12527,6,0)</f>
        <v>NO</v>
      </c>
      <c r="L96" s="116" t="s">
        <v>2254</v>
      </c>
      <c r="M96" s="175" t="s">
        <v>2519</v>
      </c>
      <c r="N96" s="175" t="s">
        <v>2521</v>
      </c>
      <c r="O96" s="115" t="s">
        <v>2475</v>
      </c>
      <c r="P96" s="113"/>
      <c r="Q96" s="174">
        <v>44279.401388888888</v>
      </c>
    </row>
    <row r="97" spans="1:17" ht="18" x14ac:dyDescent="0.25">
      <c r="A97" s="115" t="str">
        <f>VLOOKUP(E97,'LISTADO ATM'!$A$2:$C$901,3,0)</f>
        <v>DISTRITO NACIONAL</v>
      </c>
      <c r="B97" s="110">
        <v>335831762</v>
      </c>
      <c r="C97" s="122">
        <v>44279.304016203707</v>
      </c>
      <c r="D97" s="115" t="s">
        <v>2189</v>
      </c>
      <c r="E97" s="109">
        <v>896</v>
      </c>
      <c r="F97" s="115" t="str">
        <f>VLOOKUP(E97,VIP!$A$2:$O12116,2,0)</f>
        <v>DRBR896</v>
      </c>
      <c r="G97" s="115" t="str">
        <f>VLOOKUP(E97,'LISTADO ATM'!$A$2:$B$900,2,0)</f>
        <v xml:space="preserve">ATM Campamento Militar 16 de Agosto I </v>
      </c>
      <c r="H97" s="115" t="str">
        <f>VLOOKUP(E97,VIP!$A$2:$O17037,7,FALSE)</f>
        <v>Si</v>
      </c>
      <c r="I97" s="115" t="str">
        <f>VLOOKUP(E97,VIP!$A$2:$O9002,8,FALSE)</f>
        <v>Si</v>
      </c>
      <c r="J97" s="115" t="str">
        <f>VLOOKUP(E97,VIP!$A$2:$O8952,8,FALSE)</f>
        <v>Si</v>
      </c>
      <c r="K97" s="115" t="str">
        <f>VLOOKUP(E97,VIP!$A$2:$O12526,6,0)</f>
        <v>NO</v>
      </c>
      <c r="L97" s="116" t="s">
        <v>2489</v>
      </c>
      <c r="M97" s="175" t="s">
        <v>2519</v>
      </c>
      <c r="N97" s="114" t="s">
        <v>2473</v>
      </c>
      <c r="O97" s="115" t="s">
        <v>2475</v>
      </c>
      <c r="P97" s="113"/>
      <c r="Q97" s="174">
        <v>44279.642361111109</v>
      </c>
    </row>
    <row r="98" spans="1:17" ht="18" x14ac:dyDescent="0.25">
      <c r="A98" s="115" t="str">
        <f>VLOOKUP(E98,'LISTADO ATM'!$A$2:$C$901,3,0)</f>
        <v>SUR</v>
      </c>
      <c r="B98" s="110">
        <v>335831763</v>
      </c>
      <c r="C98" s="122">
        <v>44279.306006944447</v>
      </c>
      <c r="D98" s="115" t="s">
        <v>2189</v>
      </c>
      <c r="E98" s="109">
        <v>766</v>
      </c>
      <c r="F98" s="115" t="str">
        <f>VLOOKUP(E98,VIP!$A$2:$O12115,2,0)</f>
        <v>DRBR440</v>
      </c>
      <c r="G98" s="115" t="str">
        <f>VLOOKUP(E98,'LISTADO ATM'!$A$2:$B$900,2,0)</f>
        <v xml:space="preserve">ATM Oficina Azua II </v>
      </c>
      <c r="H98" s="115" t="str">
        <f>VLOOKUP(E98,VIP!$A$2:$O17036,7,FALSE)</f>
        <v>Si</v>
      </c>
      <c r="I98" s="115" t="str">
        <f>VLOOKUP(E98,VIP!$A$2:$O9001,8,FALSE)</f>
        <v>Si</v>
      </c>
      <c r="J98" s="115" t="str">
        <f>VLOOKUP(E98,VIP!$A$2:$O8951,8,FALSE)</f>
        <v>Si</v>
      </c>
      <c r="K98" s="115" t="str">
        <f>VLOOKUP(E98,VIP!$A$2:$O12525,6,0)</f>
        <v>SI</v>
      </c>
      <c r="L98" s="116" t="s">
        <v>2228</v>
      </c>
      <c r="M98" s="175" t="s">
        <v>2519</v>
      </c>
      <c r="N98" s="114" t="s">
        <v>2473</v>
      </c>
      <c r="O98" s="115" t="s">
        <v>2475</v>
      </c>
      <c r="P98" s="113"/>
      <c r="Q98" s="174">
        <v>44279.648611111108</v>
      </c>
    </row>
    <row r="99" spans="1:17" ht="18" x14ac:dyDescent="0.25">
      <c r="A99" s="115" t="str">
        <f>VLOOKUP(E99,'LISTADO ATM'!$A$2:$C$901,3,0)</f>
        <v>DISTRITO NACIONAL</v>
      </c>
      <c r="B99" s="110">
        <v>335831765</v>
      </c>
      <c r="C99" s="122">
        <v>44279.310208333336</v>
      </c>
      <c r="D99" s="115" t="s">
        <v>2496</v>
      </c>
      <c r="E99" s="109">
        <v>545</v>
      </c>
      <c r="F99" s="115" t="str">
        <f>VLOOKUP(E99,VIP!$A$2:$O12114,2,0)</f>
        <v>DRBR995</v>
      </c>
      <c r="G99" s="115" t="str">
        <f>VLOOKUP(E99,'LISTADO ATM'!$A$2:$B$900,2,0)</f>
        <v xml:space="preserve">ATM Oficina Isabel La Católica II  </v>
      </c>
      <c r="H99" s="115" t="str">
        <f>VLOOKUP(E99,VIP!$A$2:$O17035,7,FALSE)</f>
        <v>Si</v>
      </c>
      <c r="I99" s="115" t="str">
        <f>VLOOKUP(E99,VIP!$A$2:$O9000,8,FALSE)</f>
        <v>Si</v>
      </c>
      <c r="J99" s="115" t="str">
        <f>VLOOKUP(E99,VIP!$A$2:$O8950,8,FALSE)</f>
        <v>Si</v>
      </c>
      <c r="K99" s="115" t="str">
        <f>VLOOKUP(E99,VIP!$A$2:$O12524,6,0)</f>
        <v>NO</v>
      </c>
      <c r="L99" s="116" t="s">
        <v>2501</v>
      </c>
      <c r="M99" s="114" t="s">
        <v>2466</v>
      </c>
      <c r="N99" s="114" t="s">
        <v>2473</v>
      </c>
      <c r="O99" s="115" t="s">
        <v>2497</v>
      </c>
      <c r="P99" s="113"/>
      <c r="Q99" s="117" t="s">
        <v>2501</v>
      </c>
    </row>
    <row r="100" spans="1:17" ht="18" x14ac:dyDescent="0.25">
      <c r="A100" s="115" t="str">
        <f>VLOOKUP(E100,'LISTADO ATM'!$A$2:$C$901,3,0)</f>
        <v>DISTRITO NACIONAL</v>
      </c>
      <c r="B100" s="110">
        <v>335831776</v>
      </c>
      <c r="C100" s="122">
        <v>44279.328020833331</v>
      </c>
      <c r="D100" s="115" t="s">
        <v>2469</v>
      </c>
      <c r="E100" s="109">
        <v>860</v>
      </c>
      <c r="F100" s="115" t="str">
        <f>VLOOKUP(E100,VIP!$A$2:$O12135,2,0)</f>
        <v>DRBR860</v>
      </c>
      <c r="G100" s="115" t="str">
        <f>VLOOKUP(E100,'LISTADO ATM'!$A$2:$B$900,2,0)</f>
        <v xml:space="preserve">ATM Oficina Bella Vista 27 de Febrero I </v>
      </c>
      <c r="H100" s="115" t="str">
        <f>VLOOKUP(E100,VIP!$A$2:$O17056,7,FALSE)</f>
        <v>Si</v>
      </c>
      <c r="I100" s="115" t="str">
        <f>VLOOKUP(E100,VIP!$A$2:$O9021,8,FALSE)</f>
        <v>Si</v>
      </c>
      <c r="J100" s="115" t="str">
        <f>VLOOKUP(E100,VIP!$A$2:$O8971,8,FALSE)</f>
        <v>Si</v>
      </c>
      <c r="K100" s="115" t="str">
        <f>VLOOKUP(E100,VIP!$A$2:$O12545,6,0)</f>
        <v>NO</v>
      </c>
      <c r="L100" s="116" t="s">
        <v>2459</v>
      </c>
      <c r="M100" s="175" t="s">
        <v>2519</v>
      </c>
      <c r="N100" s="114" t="s">
        <v>2473</v>
      </c>
      <c r="O100" s="115" t="s">
        <v>2474</v>
      </c>
      <c r="P100" s="113"/>
      <c r="Q100" s="174">
        <v>44279.625</v>
      </c>
    </row>
    <row r="101" spans="1:17" ht="18" x14ac:dyDescent="0.25">
      <c r="A101" s="115" t="str">
        <f>VLOOKUP(E101,'LISTADO ATM'!$A$2:$C$901,3,0)</f>
        <v>ESTE</v>
      </c>
      <c r="B101" s="110">
        <v>335831784</v>
      </c>
      <c r="C101" s="122">
        <v>44279.332638888889</v>
      </c>
      <c r="D101" s="115" t="s">
        <v>2469</v>
      </c>
      <c r="E101" s="109">
        <v>114</v>
      </c>
      <c r="F101" s="115" t="str">
        <f>VLOOKUP(E101,VIP!$A$2:$O12136,2,0)</f>
        <v>DRBR114</v>
      </c>
      <c r="G101" s="115" t="str">
        <f>VLOOKUP(E101,'LISTADO ATM'!$A$2:$B$900,2,0)</f>
        <v xml:space="preserve">ATM Oficina Hato Mayor </v>
      </c>
      <c r="H101" s="115" t="str">
        <f>VLOOKUP(E101,VIP!$A$2:$O17057,7,FALSE)</f>
        <v>Si</v>
      </c>
      <c r="I101" s="115" t="str">
        <f>VLOOKUP(E101,VIP!$A$2:$O9022,8,FALSE)</f>
        <v>Si</v>
      </c>
      <c r="J101" s="115" t="str">
        <f>VLOOKUP(E101,VIP!$A$2:$O8972,8,FALSE)</f>
        <v>Si</v>
      </c>
      <c r="K101" s="115" t="str">
        <f>VLOOKUP(E101,VIP!$A$2:$O12546,6,0)</f>
        <v>NO</v>
      </c>
      <c r="L101" s="116" t="s">
        <v>2428</v>
      </c>
      <c r="M101" s="175" t="s">
        <v>2519</v>
      </c>
      <c r="N101" s="175" t="s">
        <v>2521</v>
      </c>
      <c r="O101" s="115" t="s">
        <v>2474</v>
      </c>
      <c r="P101" s="113"/>
      <c r="Q101" s="175">
        <v>44279.451388888891</v>
      </c>
    </row>
    <row r="102" spans="1:17" ht="18" x14ac:dyDescent="0.25">
      <c r="A102" s="115" t="str">
        <f>VLOOKUP(E102,'LISTADO ATM'!$A$2:$C$901,3,0)</f>
        <v>NORTE</v>
      </c>
      <c r="B102" s="110">
        <v>335831786</v>
      </c>
      <c r="C102" s="122">
        <v>44279.334317129629</v>
      </c>
      <c r="D102" s="115" t="s">
        <v>2496</v>
      </c>
      <c r="E102" s="109">
        <v>8</v>
      </c>
      <c r="F102" s="115" t="str">
        <f>VLOOKUP(E102,VIP!$A$2:$O12133,2,0)</f>
        <v>DRBR008</v>
      </c>
      <c r="G102" s="115" t="str">
        <f>VLOOKUP(E102,'LISTADO ATM'!$A$2:$B$900,2,0)</f>
        <v>ATM Autoservicio Yaque</v>
      </c>
      <c r="H102" s="115" t="str">
        <f>VLOOKUP(E102,VIP!$A$2:$O17054,7,FALSE)</f>
        <v>Si</v>
      </c>
      <c r="I102" s="115" t="str">
        <f>VLOOKUP(E102,VIP!$A$2:$O9019,8,FALSE)</f>
        <v>Si</v>
      </c>
      <c r="J102" s="115" t="str">
        <f>VLOOKUP(E102,VIP!$A$2:$O8969,8,FALSE)</f>
        <v>Si</v>
      </c>
      <c r="K102" s="115" t="str">
        <f>VLOOKUP(E102,VIP!$A$2:$O12543,6,0)</f>
        <v>NO</v>
      </c>
      <c r="L102" s="116" t="s">
        <v>2428</v>
      </c>
      <c r="M102" s="175" t="s">
        <v>2519</v>
      </c>
      <c r="N102" s="175" t="s">
        <v>2521</v>
      </c>
      <c r="O102" s="115" t="s">
        <v>2497</v>
      </c>
      <c r="P102" s="113"/>
      <c r="Q102" s="174">
        <v>44279.48333333333</v>
      </c>
    </row>
    <row r="103" spans="1:17" ht="18" x14ac:dyDescent="0.25">
      <c r="A103" s="115" t="str">
        <f>VLOOKUP(E103,'LISTADO ATM'!$A$2:$C$901,3,0)</f>
        <v>NORTE</v>
      </c>
      <c r="B103" s="110">
        <v>335831797</v>
      </c>
      <c r="C103" s="122">
        <v>44279.338287037041</v>
      </c>
      <c r="D103" s="115" t="s">
        <v>2496</v>
      </c>
      <c r="E103" s="109">
        <v>350</v>
      </c>
      <c r="F103" s="115" t="str">
        <f>VLOOKUP(E103,VIP!$A$2:$O12132,2,0)</f>
        <v>DRBR350</v>
      </c>
      <c r="G103" s="115" t="str">
        <f>VLOOKUP(E103,'LISTADO ATM'!$A$2:$B$900,2,0)</f>
        <v xml:space="preserve">ATM Oficina Villa Tapia </v>
      </c>
      <c r="H103" s="115" t="str">
        <f>VLOOKUP(E103,VIP!$A$2:$O17053,7,FALSE)</f>
        <v>Si</v>
      </c>
      <c r="I103" s="115" t="str">
        <f>VLOOKUP(E103,VIP!$A$2:$O9018,8,FALSE)</f>
        <v>Si</v>
      </c>
      <c r="J103" s="115" t="str">
        <f>VLOOKUP(E103,VIP!$A$2:$O8968,8,FALSE)</f>
        <v>Si</v>
      </c>
      <c r="K103" s="115" t="str">
        <f>VLOOKUP(E103,VIP!$A$2:$O12542,6,0)</f>
        <v>NO</v>
      </c>
      <c r="L103" s="116" t="s">
        <v>2428</v>
      </c>
      <c r="M103" s="175" t="s">
        <v>2519</v>
      </c>
      <c r="N103" s="175" t="s">
        <v>2521</v>
      </c>
      <c r="O103" s="115" t="s">
        <v>2497</v>
      </c>
      <c r="P103" s="113"/>
      <c r="Q103" s="174">
        <v>44279.430555555555</v>
      </c>
    </row>
    <row r="104" spans="1:17" ht="18" x14ac:dyDescent="0.25">
      <c r="A104" s="115" t="str">
        <f>VLOOKUP(E104,'LISTADO ATM'!$A$2:$C$901,3,0)</f>
        <v>DISTRITO NACIONAL</v>
      </c>
      <c r="B104" s="110">
        <v>335831807</v>
      </c>
      <c r="C104" s="122">
        <v>44279.341400462959</v>
      </c>
      <c r="D104" s="115" t="s">
        <v>2189</v>
      </c>
      <c r="E104" s="109">
        <v>911</v>
      </c>
      <c r="F104" s="115" t="str">
        <f>VLOOKUP(E104,VIP!$A$2:$O12131,2,0)</f>
        <v>DRBR911</v>
      </c>
      <c r="G104" s="115" t="str">
        <f>VLOOKUP(E104,'LISTADO ATM'!$A$2:$B$900,2,0)</f>
        <v xml:space="preserve">ATM Oficina Venezuela II </v>
      </c>
      <c r="H104" s="115" t="str">
        <f>VLOOKUP(E104,VIP!$A$2:$O17052,7,FALSE)</f>
        <v>Si</v>
      </c>
      <c r="I104" s="115" t="str">
        <f>VLOOKUP(E104,VIP!$A$2:$O9017,8,FALSE)</f>
        <v>Si</v>
      </c>
      <c r="J104" s="115" t="str">
        <f>VLOOKUP(E104,VIP!$A$2:$O8967,8,FALSE)</f>
        <v>Si</v>
      </c>
      <c r="K104" s="115" t="str">
        <f>VLOOKUP(E104,VIP!$A$2:$O12541,6,0)</f>
        <v>SI</v>
      </c>
      <c r="L104" s="116" t="s">
        <v>2489</v>
      </c>
      <c r="M104" s="175" t="s">
        <v>2519</v>
      </c>
      <c r="N104" s="175" t="s">
        <v>2521</v>
      </c>
      <c r="O104" s="115" t="s">
        <v>2475</v>
      </c>
      <c r="P104" s="113"/>
      <c r="Q104" s="174">
        <v>44279.444444444445</v>
      </c>
    </row>
    <row r="105" spans="1:17" ht="18" x14ac:dyDescent="0.25">
      <c r="A105" s="115" t="str">
        <f>VLOOKUP(E105,'LISTADO ATM'!$A$2:$C$901,3,0)</f>
        <v>DISTRITO NACIONAL</v>
      </c>
      <c r="B105" s="110">
        <v>335831811</v>
      </c>
      <c r="C105" s="122">
        <v>44279.342361111114</v>
      </c>
      <c r="D105" s="115" t="s">
        <v>2189</v>
      </c>
      <c r="E105" s="109">
        <v>696</v>
      </c>
      <c r="F105" s="115" t="str">
        <f>VLOOKUP(E105,VIP!$A$2:$O12130,2,0)</f>
        <v>DRBR696</v>
      </c>
      <c r="G105" s="115" t="str">
        <f>VLOOKUP(E105,'LISTADO ATM'!$A$2:$B$900,2,0)</f>
        <v>ATM Olé Jacobo Majluta</v>
      </c>
      <c r="H105" s="115" t="str">
        <f>VLOOKUP(E105,VIP!$A$2:$O17051,7,FALSE)</f>
        <v>Si</v>
      </c>
      <c r="I105" s="115" t="str">
        <f>VLOOKUP(E105,VIP!$A$2:$O9016,8,FALSE)</f>
        <v>Si</v>
      </c>
      <c r="J105" s="115" t="str">
        <f>VLOOKUP(E105,VIP!$A$2:$O8966,8,FALSE)</f>
        <v>Si</v>
      </c>
      <c r="K105" s="115" t="str">
        <f>VLOOKUP(E105,VIP!$A$2:$O12540,6,0)</f>
        <v>NO</v>
      </c>
      <c r="L105" s="116" t="s">
        <v>2489</v>
      </c>
      <c r="M105" s="114" t="s">
        <v>2466</v>
      </c>
      <c r="N105" s="114" t="s">
        <v>2473</v>
      </c>
      <c r="O105" s="115" t="s">
        <v>2475</v>
      </c>
      <c r="P105" s="113"/>
      <c r="Q105" s="117" t="s">
        <v>2489</v>
      </c>
    </row>
    <row r="106" spans="1:17" ht="18" x14ac:dyDescent="0.25">
      <c r="A106" s="115" t="str">
        <f>VLOOKUP(E106,'LISTADO ATM'!$A$2:$C$901,3,0)</f>
        <v>DISTRITO NACIONAL</v>
      </c>
      <c r="B106" s="110">
        <v>335831812</v>
      </c>
      <c r="C106" s="122">
        <v>44279.34302083333</v>
      </c>
      <c r="D106" s="115" t="s">
        <v>2469</v>
      </c>
      <c r="E106" s="109">
        <v>377</v>
      </c>
      <c r="F106" s="115" t="str">
        <f>VLOOKUP(E106,VIP!$A$2:$O12129,2,0)</f>
        <v>DRBR377</v>
      </c>
      <c r="G106" s="115" t="str">
        <f>VLOOKUP(E106,'LISTADO ATM'!$A$2:$B$900,2,0)</f>
        <v>ATM Estación del Metro Eduardo Brito</v>
      </c>
      <c r="H106" s="115" t="str">
        <f>VLOOKUP(E106,VIP!$A$2:$O17050,7,FALSE)</f>
        <v>Si</v>
      </c>
      <c r="I106" s="115" t="str">
        <f>VLOOKUP(E106,VIP!$A$2:$O9015,8,FALSE)</f>
        <v>Si</v>
      </c>
      <c r="J106" s="115" t="str">
        <f>VLOOKUP(E106,VIP!$A$2:$O8965,8,FALSE)</f>
        <v>Si</v>
      </c>
      <c r="K106" s="115" t="str">
        <f>VLOOKUP(E106,VIP!$A$2:$O12539,6,0)</f>
        <v>NO</v>
      </c>
      <c r="L106" s="116" t="s">
        <v>2428</v>
      </c>
      <c r="M106" s="175" t="s">
        <v>2519</v>
      </c>
      <c r="N106" s="114" t="s">
        <v>2473</v>
      </c>
      <c r="O106" s="115" t="s">
        <v>2474</v>
      </c>
      <c r="P106" s="113"/>
      <c r="Q106" s="174">
        <v>44279.493055555555</v>
      </c>
    </row>
    <row r="107" spans="1:17" ht="18" x14ac:dyDescent="0.25">
      <c r="A107" s="115" t="str">
        <f>VLOOKUP(E107,'LISTADO ATM'!$A$2:$C$901,3,0)</f>
        <v>DISTRITO NACIONAL</v>
      </c>
      <c r="B107" s="110">
        <v>335831825</v>
      </c>
      <c r="C107" s="122">
        <v>44279.34652777778</v>
      </c>
      <c r="D107" s="115" t="s">
        <v>2469</v>
      </c>
      <c r="E107" s="109">
        <v>725</v>
      </c>
      <c r="F107" s="115" t="str">
        <f>VLOOKUP(E107,VIP!$A$2:$O12128,2,0)</f>
        <v>DRBR998</v>
      </c>
      <c r="G107" s="115" t="str">
        <f>VLOOKUP(E107,'LISTADO ATM'!$A$2:$B$900,2,0)</f>
        <v xml:space="preserve">ATM El Huacal II  </v>
      </c>
      <c r="H107" s="115" t="str">
        <f>VLOOKUP(E107,VIP!$A$2:$O17049,7,FALSE)</f>
        <v>Si</v>
      </c>
      <c r="I107" s="115" t="str">
        <f>VLOOKUP(E107,VIP!$A$2:$O9014,8,FALSE)</f>
        <v>Si</v>
      </c>
      <c r="J107" s="115" t="str">
        <f>VLOOKUP(E107,VIP!$A$2:$O8964,8,FALSE)</f>
        <v>Si</v>
      </c>
      <c r="K107" s="115" t="str">
        <f>VLOOKUP(E107,VIP!$A$2:$O12538,6,0)</f>
        <v>NO</v>
      </c>
      <c r="L107" s="116" t="s">
        <v>2459</v>
      </c>
      <c r="M107" s="175" t="s">
        <v>2519</v>
      </c>
      <c r="N107" s="114" t="s">
        <v>2473</v>
      </c>
      <c r="O107" s="115" t="s">
        <v>2474</v>
      </c>
      <c r="P107" s="113"/>
      <c r="Q107" s="174">
        <v>44279.625</v>
      </c>
    </row>
    <row r="108" spans="1:17" ht="18" x14ac:dyDescent="0.25">
      <c r="A108" s="115" t="str">
        <f>VLOOKUP(E108,'LISTADO ATM'!$A$2:$C$901,3,0)</f>
        <v>NORTE</v>
      </c>
      <c r="B108" s="110">
        <v>335831840</v>
      </c>
      <c r="C108" s="122">
        <v>44279.350902777776</v>
      </c>
      <c r="D108" s="115" t="s">
        <v>2496</v>
      </c>
      <c r="E108" s="109">
        <v>77</v>
      </c>
      <c r="F108" s="115" t="str">
        <f>VLOOKUP(E108,VIP!$A$2:$O12127,2,0)</f>
        <v>DRBR077</v>
      </c>
      <c r="G108" s="115" t="str">
        <f>VLOOKUP(E108,'LISTADO ATM'!$A$2:$B$900,2,0)</f>
        <v xml:space="preserve">ATM Oficina Cruce de Imbert </v>
      </c>
      <c r="H108" s="115" t="str">
        <f>VLOOKUP(E108,VIP!$A$2:$O17048,7,FALSE)</f>
        <v>Si</v>
      </c>
      <c r="I108" s="115" t="str">
        <f>VLOOKUP(E108,VIP!$A$2:$O9013,8,FALSE)</f>
        <v>Si</v>
      </c>
      <c r="J108" s="115" t="str">
        <f>VLOOKUP(E108,VIP!$A$2:$O8963,8,FALSE)</f>
        <v>Si</v>
      </c>
      <c r="K108" s="115" t="str">
        <f>VLOOKUP(E108,VIP!$A$2:$O12537,6,0)</f>
        <v>SI</v>
      </c>
      <c r="L108" s="116" t="s">
        <v>2428</v>
      </c>
      <c r="M108" s="175" t="s">
        <v>2519</v>
      </c>
      <c r="N108" s="175" t="s">
        <v>2521</v>
      </c>
      <c r="O108" s="115" t="s">
        <v>2497</v>
      </c>
      <c r="P108" s="113"/>
      <c r="Q108" s="174">
        <v>44279.492361111108</v>
      </c>
    </row>
    <row r="109" spans="1:17" ht="18" x14ac:dyDescent="0.25">
      <c r="A109" s="115" t="str">
        <f>VLOOKUP(E109,'LISTADO ATM'!$A$2:$C$901,3,0)</f>
        <v>SUR</v>
      </c>
      <c r="B109" s="110">
        <v>335831845</v>
      </c>
      <c r="C109" s="122">
        <v>44279.353009259263</v>
      </c>
      <c r="D109" s="115" t="s">
        <v>2496</v>
      </c>
      <c r="E109" s="109">
        <v>962</v>
      </c>
      <c r="F109" s="115" t="str">
        <f>VLOOKUP(E109,VIP!$A$2:$O12126,2,0)</f>
        <v>DRBR962</v>
      </c>
      <c r="G109" s="115" t="str">
        <f>VLOOKUP(E109,'LISTADO ATM'!$A$2:$B$900,2,0)</f>
        <v xml:space="preserve">ATM Oficina Villa Ofelia II (San Juan) </v>
      </c>
      <c r="H109" s="115" t="str">
        <f>VLOOKUP(E109,VIP!$A$2:$O17047,7,FALSE)</f>
        <v>Si</v>
      </c>
      <c r="I109" s="115" t="str">
        <f>VLOOKUP(E109,VIP!$A$2:$O9012,8,FALSE)</f>
        <v>Si</v>
      </c>
      <c r="J109" s="115" t="str">
        <f>VLOOKUP(E109,VIP!$A$2:$O8962,8,FALSE)</f>
        <v>Si</v>
      </c>
      <c r="K109" s="115" t="str">
        <f>VLOOKUP(E109,VIP!$A$2:$O12536,6,0)</f>
        <v>NO</v>
      </c>
      <c r="L109" s="116" t="s">
        <v>2459</v>
      </c>
      <c r="M109" s="175" t="s">
        <v>2519</v>
      </c>
      <c r="N109" s="175" t="s">
        <v>2521</v>
      </c>
      <c r="O109" s="115" t="s">
        <v>2497</v>
      </c>
      <c r="P109" s="113"/>
      <c r="Q109" s="174">
        <v>44279.444444444445</v>
      </c>
    </row>
    <row r="110" spans="1:17" ht="18" x14ac:dyDescent="0.25">
      <c r="A110" s="115" t="str">
        <f>VLOOKUP(E110,'LISTADO ATM'!$A$2:$C$901,3,0)</f>
        <v>NORTE</v>
      </c>
      <c r="B110" s="110">
        <v>335831850</v>
      </c>
      <c r="C110" s="122">
        <v>44279.355138888888</v>
      </c>
      <c r="D110" s="115" t="s">
        <v>2496</v>
      </c>
      <c r="E110" s="109">
        <v>903</v>
      </c>
      <c r="F110" s="115" t="str">
        <f>VLOOKUP(E110,VIP!$A$2:$O12125,2,0)</f>
        <v>DRBR903</v>
      </c>
      <c r="G110" s="115" t="str">
        <f>VLOOKUP(E110,'LISTADO ATM'!$A$2:$B$900,2,0)</f>
        <v xml:space="preserve">ATM Oficina La Vega Real I </v>
      </c>
      <c r="H110" s="115" t="str">
        <f>VLOOKUP(E110,VIP!$A$2:$O17046,7,FALSE)</f>
        <v>Si</v>
      </c>
      <c r="I110" s="115" t="str">
        <f>VLOOKUP(E110,VIP!$A$2:$O9011,8,FALSE)</f>
        <v>Si</v>
      </c>
      <c r="J110" s="115" t="str">
        <f>VLOOKUP(E110,VIP!$A$2:$O8961,8,FALSE)</f>
        <v>Si</v>
      </c>
      <c r="K110" s="115" t="str">
        <f>VLOOKUP(E110,VIP!$A$2:$O12535,6,0)</f>
        <v>NO</v>
      </c>
      <c r="L110" s="116" t="s">
        <v>2428</v>
      </c>
      <c r="M110" s="175" t="s">
        <v>2519</v>
      </c>
      <c r="N110" s="175" t="s">
        <v>2521</v>
      </c>
      <c r="O110" s="115" t="s">
        <v>2497</v>
      </c>
      <c r="P110" s="113"/>
      <c r="Q110" s="174">
        <v>44279.493055555555</v>
      </c>
    </row>
    <row r="111" spans="1:17" ht="18" x14ac:dyDescent="0.25">
      <c r="A111" s="115" t="str">
        <f>VLOOKUP(E111,'LISTADO ATM'!$A$2:$C$901,3,0)</f>
        <v>DISTRITO NACIONAL</v>
      </c>
      <c r="B111" s="110">
        <v>335831855</v>
      </c>
      <c r="C111" s="122">
        <v>44279.356493055559</v>
      </c>
      <c r="D111" s="115" t="s">
        <v>2189</v>
      </c>
      <c r="E111" s="109">
        <v>162</v>
      </c>
      <c r="F111" s="115" t="str">
        <f>VLOOKUP(E111,VIP!$A$2:$O12124,2,0)</f>
        <v>DRBR162</v>
      </c>
      <c r="G111" s="115" t="str">
        <f>VLOOKUP(E111,'LISTADO ATM'!$A$2:$B$900,2,0)</f>
        <v xml:space="preserve">ATM Oficina Tiradentes I </v>
      </c>
      <c r="H111" s="115" t="str">
        <f>VLOOKUP(E111,VIP!$A$2:$O17045,7,FALSE)</f>
        <v>Si</v>
      </c>
      <c r="I111" s="115" t="str">
        <f>VLOOKUP(E111,VIP!$A$2:$O9010,8,FALSE)</f>
        <v>Si</v>
      </c>
      <c r="J111" s="115" t="str">
        <f>VLOOKUP(E111,VIP!$A$2:$O8960,8,FALSE)</f>
        <v>Si</v>
      </c>
      <c r="K111" s="115" t="str">
        <f>VLOOKUP(E111,VIP!$A$2:$O12534,6,0)</f>
        <v>NO</v>
      </c>
      <c r="L111" s="116" t="s">
        <v>2228</v>
      </c>
      <c r="M111" s="175" t="s">
        <v>2519</v>
      </c>
      <c r="N111" s="114" t="s">
        <v>2473</v>
      </c>
      <c r="O111" s="115" t="s">
        <v>2475</v>
      </c>
      <c r="P111" s="113"/>
      <c r="Q111" s="174">
        <v>44279.643055555556</v>
      </c>
    </row>
    <row r="112" spans="1:17" ht="18" x14ac:dyDescent="0.25">
      <c r="A112" s="115" t="str">
        <f>VLOOKUP(E112,'LISTADO ATM'!$A$2:$C$901,3,0)</f>
        <v>DISTRITO NACIONAL</v>
      </c>
      <c r="B112" s="110">
        <v>335831886</v>
      </c>
      <c r="C112" s="122">
        <v>44279.364664351851</v>
      </c>
      <c r="D112" s="115" t="s">
        <v>2189</v>
      </c>
      <c r="E112" s="109">
        <v>406</v>
      </c>
      <c r="F112" s="115" t="str">
        <f>VLOOKUP(E112,VIP!$A$2:$O12123,2,0)</f>
        <v>DRBR406</v>
      </c>
      <c r="G112" s="115" t="str">
        <f>VLOOKUP(E112,'LISTADO ATM'!$A$2:$B$900,2,0)</f>
        <v xml:space="preserve">ATM UNP Plaza Lama Máximo Gómez </v>
      </c>
      <c r="H112" s="115" t="str">
        <f>VLOOKUP(E112,VIP!$A$2:$O17044,7,FALSE)</f>
        <v>Si</v>
      </c>
      <c r="I112" s="115" t="str">
        <f>VLOOKUP(E112,VIP!$A$2:$O9009,8,FALSE)</f>
        <v>Si</v>
      </c>
      <c r="J112" s="115" t="str">
        <f>VLOOKUP(E112,VIP!$A$2:$O8959,8,FALSE)</f>
        <v>Si</v>
      </c>
      <c r="K112" s="115" t="str">
        <f>VLOOKUP(E112,VIP!$A$2:$O12533,6,0)</f>
        <v>SI</v>
      </c>
      <c r="L112" s="116" t="s">
        <v>2228</v>
      </c>
      <c r="M112" s="114" t="s">
        <v>2466</v>
      </c>
      <c r="N112" s="114" t="s">
        <v>2495</v>
      </c>
      <c r="O112" s="115" t="s">
        <v>2475</v>
      </c>
      <c r="P112" s="113"/>
      <c r="Q112" s="117" t="s">
        <v>2228</v>
      </c>
    </row>
    <row r="113" spans="1:17" ht="18" x14ac:dyDescent="0.25">
      <c r="A113" s="115" t="str">
        <f>VLOOKUP(E113,'LISTADO ATM'!$A$2:$C$901,3,0)</f>
        <v>DISTRITO NACIONAL</v>
      </c>
      <c r="B113" s="110">
        <v>335831916</v>
      </c>
      <c r="C113" s="122">
        <v>44279.37394675926</v>
      </c>
      <c r="D113" s="115" t="s">
        <v>2469</v>
      </c>
      <c r="E113" s="109">
        <v>438</v>
      </c>
      <c r="F113" s="115" t="str">
        <f>VLOOKUP(E113,VIP!$A$2:$O12122,2,0)</f>
        <v>DRBR438</v>
      </c>
      <c r="G113" s="115" t="str">
        <f>VLOOKUP(E113,'LISTADO ATM'!$A$2:$B$900,2,0)</f>
        <v xml:space="preserve">ATM Autobanco Torre IV </v>
      </c>
      <c r="H113" s="115" t="str">
        <f>VLOOKUP(E113,VIP!$A$2:$O17043,7,FALSE)</f>
        <v>Si</v>
      </c>
      <c r="I113" s="115" t="str">
        <f>VLOOKUP(E113,VIP!$A$2:$O9008,8,FALSE)</f>
        <v>Si</v>
      </c>
      <c r="J113" s="115" t="str">
        <f>VLOOKUP(E113,VIP!$A$2:$O8958,8,FALSE)</f>
        <v>Si</v>
      </c>
      <c r="K113" s="115" t="str">
        <f>VLOOKUP(E113,VIP!$A$2:$O12532,6,0)</f>
        <v>SI</v>
      </c>
      <c r="L113" s="116" t="s">
        <v>2428</v>
      </c>
      <c r="M113" s="175" t="s">
        <v>2519</v>
      </c>
      <c r="N113" s="114" t="s">
        <v>2473</v>
      </c>
      <c r="O113" s="115" t="s">
        <v>2474</v>
      </c>
      <c r="P113" s="113"/>
      <c r="Q113" s="174">
        <v>44279.493055555555</v>
      </c>
    </row>
    <row r="114" spans="1:17" ht="18" x14ac:dyDescent="0.25">
      <c r="A114" s="115" t="str">
        <f>VLOOKUP(E114,'LISTADO ATM'!$A$2:$C$901,3,0)</f>
        <v>DISTRITO NACIONAL</v>
      </c>
      <c r="B114" s="110">
        <v>335831922</v>
      </c>
      <c r="C114" s="122">
        <v>44279.37572916667</v>
      </c>
      <c r="D114" s="115" t="s">
        <v>2496</v>
      </c>
      <c r="E114" s="109">
        <v>721</v>
      </c>
      <c r="F114" s="115" t="str">
        <f>VLOOKUP(E114,VIP!$A$2:$O12121,2,0)</f>
        <v>DRBR23A</v>
      </c>
      <c r="G114" s="115" t="str">
        <f>VLOOKUP(E114,'LISTADO ATM'!$A$2:$B$900,2,0)</f>
        <v xml:space="preserve">ATM Oficina Charles de Gaulle II </v>
      </c>
      <c r="H114" s="115" t="str">
        <f>VLOOKUP(E114,VIP!$A$2:$O17042,7,FALSE)</f>
        <v>Si</v>
      </c>
      <c r="I114" s="115" t="str">
        <f>VLOOKUP(E114,VIP!$A$2:$O9007,8,FALSE)</f>
        <v>Si</v>
      </c>
      <c r="J114" s="115" t="str">
        <f>VLOOKUP(E114,VIP!$A$2:$O8957,8,FALSE)</f>
        <v>Si</v>
      </c>
      <c r="K114" s="115" t="str">
        <f>VLOOKUP(E114,VIP!$A$2:$O12531,6,0)</f>
        <v>NO</v>
      </c>
      <c r="L114" s="116" t="s">
        <v>2428</v>
      </c>
      <c r="M114" s="114" t="s">
        <v>2466</v>
      </c>
      <c r="N114" s="114" t="s">
        <v>2473</v>
      </c>
      <c r="O114" s="115" t="s">
        <v>2497</v>
      </c>
      <c r="P114" s="113"/>
      <c r="Q114" s="117" t="s">
        <v>2428</v>
      </c>
    </row>
    <row r="115" spans="1:17" ht="18" x14ac:dyDescent="0.25">
      <c r="A115" s="115" t="str">
        <f>VLOOKUP(E115,'LISTADO ATM'!$A$2:$C$901,3,0)</f>
        <v>DISTRITO NACIONAL</v>
      </c>
      <c r="B115" s="110">
        <v>335831986</v>
      </c>
      <c r="C115" s="122">
        <v>44279.390972222223</v>
      </c>
      <c r="D115" s="115" t="s">
        <v>2469</v>
      </c>
      <c r="E115" s="109">
        <v>845</v>
      </c>
      <c r="F115" s="115" t="str">
        <f>VLOOKUP(E115,VIP!$A$2:$O12116,2,0)</f>
        <v>DRBR845</v>
      </c>
      <c r="G115" s="115" t="str">
        <f>VLOOKUP(E115,'LISTADO ATM'!$A$2:$B$900,2,0)</f>
        <v xml:space="preserve">ATM CERTV (Canal 4) </v>
      </c>
      <c r="H115" s="115" t="str">
        <f>VLOOKUP(E115,VIP!$A$2:$O17037,7,FALSE)</f>
        <v>Si</v>
      </c>
      <c r="I115" s="115" t="str">
        <f>VLOOKUP(E115,VIP!$A$2:$O9002,8,FALSE)</f>
        <v>Si</v>
      </c>
      <c r="J115" s="115" t="str">
        <f>VLOOKUP(E115,VIP!$A$2:$O8952,8,FALSE)</f>
        <v>Si</v>
      </c>
      <c r="K115" s="115" t="str">
        <f>VLOOKUP(E115,VIP!$A$2:$O12526,6,0)</f>
        <v>NO</v>
      </c>
      <c r="L115" s="116" t="s">
        <v>2459</v>
      </c>
      <c r="M115" s="175" t="s">
        <v>2519</v>
      </c>
      <c r="N115" s="175" t="s">
        <v>2521</v>
      </c>
      <c r="O115" s="115" t="s">
        <v>2474</v>
      </c>
      <c r="P115" s="113"/>
      <c r="Q115" s="174">
        <v>44279.397916666669</v>
      </c>
    </row>
    <row r="116" spans="1:17" ht="18" x14ac:dyDescent="0.25">
      <c r="A116" s="115" t="str">
        <f>VLOOKUP(E116,'LISTADO ATM'!$A$2:$C$901,3,0)</f>
        <v>NORTE</v>
      </c>
      <c r="B116" s="110">
        <v>335831992</v>
      </c>
      <c r="C116" s="122">
        <v>44279.393773148149</v>
      </c>
      <c r="D116" s="115" t="s">
        <v>2496</v>
      </c>
      <c r="E116" s="109">
        <v>63</v>
      </c>
      <c r="F116" s="115" t="str">
        <f>VLOOKUP(E116,VIP!$A$2:$O12119,2,0)</f>
        <v>DRBR063</v>
      </c>
      <c r="G116" s="115" t="str">
        <f>VLOOKUP(E116,'LISTADO ATM'!$A$2:$B$900,2,0)</f>
        <v xml:space="preserve">ATM Oficina Villa Vásquez (Montecristi) </v>
      </c>
      <c r="H116" s="115" t="str">
        <f>VLOOKUP(E116,VIP!$A$2:$O17040,7,FALSE)</f>
        <v>Si</v>
      </c>
      <c r="I116" s="115" t="str">
        <f>VLOOKUP(E116,VIP!$A$2:$O9005,8,FALSE)</f>
        <v>Si</v>
      </c>
      <c r="J116" s="115" t="str">
        <f>VLOOKUP(E116,VIP!$A$2:$O8955,8,FALSE)</f>
        <v>Si</v>
      </c>
      <c r="K116" s="115" t="str">
        <f>VLOOKUP(E116,VIP!$A$2:$O12529,6,0)</f>
        <v>NO</v>
      </c>
      <c r="L116" s="116" t="s">
        <v>2431</v>
      </c>
      <c r="M116" s="175" t="s">
        <v>2519</v>
      </c>
      <c r="N116" s="175" t="s">
        <v>2521</v>
      </c>
      <c r="O116" s="115" t="s">
        <v>2522</v>
      </c>
      <c r="P116" s="175" t="s">
        <v>2524</v>
      </c>
      <c r="Q116" s="175" t="s">
        <v>2431</v>
      </c>
    </row>
    <row r="117" spans="1:17" ht="18" x14ac:dyDescent="0.25">
      <c r="A117" s="115" t="str">
        <f>VLOOKUP(E117,'LISTADO ATM'!$A$2:$C$901,3,0)</f>
        <v>NORTE</v>
      </c>
      <c r="B117" s="110">
        <v>335832047</v>
      </c>
      <c r="C117" s="122">
        <v>44279.40960648148</v>
      </c>
      <c r="D117" s="115" t="s">
        <v>2514</v>
      </c>
      <c r="E117" s="109">
        <v>383</v>
      </c>
      <c r="F117" s="115" t="str">
        <f>VLOOKUP(E117,VIP!$A$2:$O12120,2,0)</f>
        <v>DRBR383</v>
      </c>
      <c r="G117" s="115" t="str">
        <f>VLOOKUP(E117,'LISTADO ATM'!$A$2:$B$900,2,0)</f>
        <v>ATM S/M Daniel (Dajabón)</v>
      </c>
      <c r="H117" s="115" t="str">
        <f>VLOOKUP(E117,VIP!$A$2:$O17041,7,FALSE)</f>
        <v>N/A</v>
      </c>
      <c r="I117" s="115" t="str">
        <f>VLOOKUP(E117,VIP!$A$2:$O9006,8,FALSE)</f>
        <v>N/A</v>
      </c>
      <c r="J117" s="115" t="str">
        <f>VLOOKUP(E117,VIP!$A$2:$O8956,8,FALSE)</f>
        <v>N/A</v>
      </c>
      <c r="K117" s="115" t="str">
        <f>VLOOKUP(E117,VIP!$A$2:$O12530,6,0)</f>
        <v>N/A</v>
      </c>
      <c r="L117" s="116" t="s">
        <v>2428</v>
      </c>
      <c r="M117" s="175" t="s">
        <v>2519</v>
      </c>
      <c r="N117" s="114" t="s">
        <v>2473</v>
      </c>
      <c r="O117" s="115" t="s">
        <v>2515</v>
      </c>
      <c r="P117" s="113"/>
      <c r="Q117" s="174">
        <v>44279.493055555555</v>
      </c>
    </row>
    <row r="118" spans="1:17" ht="18" x14ac:dyDescent="0.25">
      <c r="A118" s="115" t="str">
        <f>VLOOKUP(E118,'LISTADO ATM'!$A$2:$C$901,3,0)</f>
        <v>DISTRITO NACIONAL</v>
      </c>
      <c r="B118" s="110">
        <v>335832063</v>
      </c>
      <c r="C118" s="122">
        <v>44279.415543981479</v>
      </c>
      <c r="D118" s="115" t="s">
        <v>2496</v>
      </c>
      <c r="E118" s="109">
        <v>567</v>
      </c>
      <c r="F118" s="115" t="str">
        <f>VLOOKUP(E118,VIP!$A$2:$O12118,2,0)</f>
        <v>DRBR015</v>
      </c>
      <c r="G118" s="115" t="str">
        <f>VLOOKUP(E118,'LISTADO ATM'!$A$2:$B$900,2,0)</f>
        <v xml:space="preserve">ATM Oficina Máximo Gómez </v>
      </c>
      <c r="H118" s="115" t="str">
        <f>VLOOKUP(E118,VIP!$A$2:$O17039,7,FALSE)</f>
        <v>Si</v>
      </c>
      <c r="I118" s="115" t="str">
        <f>VLOOKUP(E118,VIP!$A$2:$O9004,8,FALSE)</f>
        <v>Si</v>
      </c>
      <c r="J118" s="115" t="str">
        <f>VLOOKUP(E118,VIP!$A$2:$O8954,8,FALSE)</f>
        <v>Si</v>
      </c>
      <c r="K118" s="115" t="str">
        <f>VLOOKUP(E118,VIP!$A$2:$O12528,6,0)</f>
        <v>NO</v>
      </c>
      <c r="L118" s="116" t="s">
        <v>2478</v>
      </c>
      <c r="M118" s="175" t="s">
        <v>2519</v>
      </c>
      <c r="N118" s="175" t="s">
        <v>2521</v>
      </c>
      <c r="O118" s="115" t="s">
        <v>2522</v>
      </c>
      <c r="P118" s="175" t="s">
        <v>2523</v>
      </c>
      <c r="Q118" s="175" t="s">
        <v>2478</v>
      </c>
    </row>
    <row r="119" spans="1:17" ht="18" x14ac:dyDescent="0.25">
      <c r="A119" s="115" t="str">
        <f>VLOOKUP(E119,'LISTADO ATM'!$A$2:$C$901,3,0)</f>
        <v>DISTRITO NACIONAL</v>
      </c>
      <c r="B119" s="110">
        <v>335832066</v>
      </c>
      <c r="C119" s="122">
        <v>44279.416192129633</v>
      </c>
      <c r="D119" s="115" t="s">
        <v>2496</v>
      </c>
      <c r="E119" s="109">
        <v>722</v>
      </c>
      <c r="F119" s="115" t="str">
        <f>VLOOKUP(E119,VIP!$A$2:$O12117,2,0)</f>
        <v>DRBR393</v>
      </c>
      <c r="G119" s="115" t="str">
        <f>VLOOKUP(E119,'LISTADO ATM'!$A$2:$B$900,2,0)</f>
        <v xml:space="preserve">ATM Oficina Charles de Gaulle III </v>
      </c>
      <c r="H119" s="115" t="str">
        <f>VLOOKUP(E119,VIP!$A$2:$O17038,7,FALSE)</f>
        <v>Si</v>
      </c>
      <c r="I119" s="115" t="str">
        <f>VLOOKUP(E119,VIP!$A$2:$O9003,8,FALSE)</f>
        <v>Si</v>
      </c>
      <c r="J119" s="115" t="str">
        <f>VLOOKUP(E119,VIP!$A$2:$O8953,8,FALSE)</f>
        <v>Si</v>
      </c>
      <c r="K119" s="115" t="str">
        <f>VLOOKUP(E119,VIP!$A$2:$O12527,6,0)</f>
        <v>SI</v>
      </c>
      <c r="L119" s="116" t="s">
        <v>2478</v>
      </c>
      <c r="M119" s="175" t="s">
        <v>2519</v>
      </c>
      <c r="N119" s="175" t="s">
        <v>2521</v>
      </c>
      <c r="O119" s="115" t="s">
        <v>2522</v>
      </c>
      <c r="P119" s="175" t="s">
        <v>2523</v>
      </c>
      <c r="Q119" s="175" t="s">
        <v>2478</v>
      </c>
    </row>
    <row r="120" spans="1:17" ht="18" x14ac:dyDescent="0.25">
      <c r="A120" s="115" t="str">
        <f>VLOOKUP(E120,'LISTADO ATM'!$A$2:$C$901,3,0)</f>
        <v>DISTRITO NACIONAL</v>
      </c>
      <c r="B120" s="110">
        <v>335832069</v>
      </c>
      <c r="C120" s="122">
        <v>44279.416631944441</v>
      </c>
      <c r="D120" s="115" t="s">
        <v>2469</v>
      </c>
      <c r="E120" s="109">
        <v>593</v>
      </c>
      <c r="F120" s="115" t="str">
        <f>VLOOKUP(E120,VIP!$A$2:$O12119,2,0)</f>
        <v>DRBR242</v>
      </c>
      <c r="G120" s="115" t="str">
        <f>VLOOKUP(E120,'LISTADO ATM'!$A$2:$B$900,2,0)</f>
        <v xml:space="preserve">ATM Ministerio Fuerzas Armadas II </v>
      </c>
      <c r="H120" s="115" t="str">
        <f>VLOOKUP(E120,VIP!$A$2:$O17040,7,FALSE)</f>
        <v>Si</v>
      </c>
      <c r="I120" s="115" t="str">
        <f>VLOOKUP(E120,VIP!$A$2:$O9005,8,FALSE)</f>
        <v>Si</v>
      </c>
      <c r="J120" s="115" t="str">
        <f>VLOOKUP(E120,VIP!$A$2:$O8955,8,FALSE)</f>
        <v>Si</v>
      </c>
      <c r="K120" s="115" t="str">
        <f>VLOOKUP(E120,VIP!$A$2:$O12529,6,0)</f>
        <v>NO</v>
      </c>
      <c r="L120" s="116" t="s">
        <v>2428</v>
      </c>
      <c r="M120" s="175" t="s">
        <v>2519</v>
      </c>
      <c r="N120" s="114" t="s">
        <v>2473</v>
      </c>
      <c r="O120" s="115" t="s">
        <v>2474</v>
      </c>
      <c r="P120" s="113"/>
      <c r="Q120" s="174">
        <v>44279.493055555555</v>
      </c>
    </row>
    <row r="121" spans="1:17" ht="18" x14ac:dyDescent="0.25">
      <c r="A121" s="115" t="str">
        <f>VLOOKUP(E121,'LISTADO ATM'!$A$2:$C$901,3,0)</f>
        <v>SUR</v>
      </c>
      <c r="B121" s="110">
        <v>335832070</v>
      </c>
      <c r="C121" s="122">
        <v>44279.416921296295</v>
      </c>
      <c r="D121" s="115" t="s">
        <v>2496</v>
      </c>
      <c r="E121" s="109">
        <v>182</v>
      </c>
      <c r="F121" s="115" t="str">
        <f>VLOOKUP(E121,VIP!$A$2:$O12116,2,0)</f>
        <v>DRBR182</v>
      </c>
      <c r="G121" s="115" t="str">
        <f>VLOOKUP(E121,'LISTADO ATM'!$A$2:$B$900,2,0)</f>
        <v xml:space="preserve">ATM Barahona Comb </v>
      </c>
      <c r="H121" s="115" t="str">
        <f>VLOOKUP(E121,VIP!$A$2:$O17037,7,FALSE)</f>
        <v>Si</v>
      </c>
      <c r="I121" s="115" t="str">
        <f>VLOOKUP(E121,VIP!$A$2:$O9002,8,FALSE)</f>
        <v>Si</v>
      </c>
      <c r="J121" s="115" t="str">
        <f>VLOOKUP(E121,VIP!$A$2:$O8952,8,FALSE)</f>
        <v>Si</v>
      </c>
      <c r="K121" s="115" t="str">
        <f>VLOOKUP(E121,VIP!$A$2:$O12526,6,0)</f>
        <v>NO</v>
      </c>
      <c r="L121" s="116" t="s">
        <v>2478</v>
      </c>
      <c r="M121" s="175" t="s">
        <v>2519</v>
      </c>
      <c r="N121" s="175" t="s">
        <v>2521</v>
      </c>
      <c r="O121" s="115" t="s">
        <v>2522</v>
      </c>
      <c r="P121" s="175" t="s">
        <v>2523</v>
      </c>
      <c r="Q121" s="175" t="s">
        <v>2478</v>
      </c>
    </row>
    <row r="122" spans="1:17" ht="18" x14ac:dyDescent="0.25">
      <c r="A122" s="115" t="str">
        <f>VLOOKUP(E122,'LISTADO ATM'!$A$2:$C$901,3,0)</f>
        <v>SUR</v>
      </c>
      <c r="B122" s="110">
        <v>335832077</v>
      </c>
      <c r="C122" s="122">
        <v>44279.418576388889</v>
      </c>
      <c r="D122" s="115" t="s">
        <v>2469</v>
      </c>
      <c r="E122" s="109">
        <v>84</v>
      </c>
      <c r="F122" s="115" t="str">
        <f>VLOOKUP(E122,VIP!$A$2:$O12118,2,0)</f>
        <v>DRBR084</v>
      </c>
      <c r="G122" s="115" t="str">
        <f>VLOOKUP(E122,'LISTADO ATM'!$A$2:$B$900,2,0)</f>
        <v xml:space="preserve">ATM Oficina Multicentro Sirena San Cristóbal </v>
      </c>
      <c r="H122" s="115" t="str">
        <f>VLOOKUP(E122,VIP!$A$2:$O17039,7,FALSE)</f>
        <v>Si</v>
      </c>
      <c r="I122" s="115" t="str">
        <f>VLOOKUP(E122,VIP!$A$2:$O9004,8,FALSE)</f>
        <v>Si</v>
      </c>
      <c r="J122" s="115" t="str">
        <f>VLOOKUP(E122,VIP!$A$2:$O8954,8,FALSE)</f>
        <v>Si</v>
      </c>
      <c r="K122" s="115" t="str">
        <f>VLOOKUP(E122,VIP!$A$2:$O12528,6,0)</f>
        <v>SI</v>
      </c>
      <c r="L122" s="116" t="s">
        <v>2428</v>
      </c>
      <c r="M122" s="175" t="s">
        <v>2519</v>
      </c>
      <c r="N122" s="114" t="s">
        <v>2473</v>
      </c>
      <c r="O122" s="115" t="s">
        <v>2474</v>
      </c>
      <c r="P122" s="113"/>
      <c r="Q122" s="174">
        <v>44279.625</v>
      </c>
    </row>
    <row r="123" spans="1:17" ht="18" x14ac:dyDescent="0.25">
      <c r="A123" s="115" t="str">
        <f>VLOOKUP(E123,'LISTADO ATM'!$A$2:$C$901,3,0)</f>
        <v>DISTRITO NACIONAL</v>
      </c>
      <c r="B123" s="110">
        <v>335832086</v>
      </c>
      <c r="C123" s="122">
        <v>44279.420231481483</v>
      </c>
      <c r="D123" s="115" t="s">
        <v>2469</v>
      </c>
      <c r="E123" s="109">
        <v>441</v>
      </c>
      <c r="F123" s="115" t="str">
        <f>VLOOKUP(E123,VIP!$A$2:$O12117,2,0)</f>
        <v>DRBR441</v>
      </c>
      <c r="G123" s="115" t="str">
        <f>VLOOKUP(E123,'LISTADO ATM'!$A$2:$B$900,2,0)</f>
        <v>ATM Estacion de Servicio Romulo Betancour</v>
      </c>
      <c r="H123" s="115" t="str">
        <f>VLOOKUP(E123,VIP!$A$2:$O17038,7,FALSE)</f>
        <v>NO</v>
      </c>
      <c r="I123" s="115" t="str">
        <f>VLOOKUP(E123,VIP!$A$2:$O9003,8,FALSE)</f>
        <v>NO</v>
      </c>
      <c r="J123" s="115" t="str">
        <f>VLOOKUP(E123,VIP!$A$2:$O8953,8,FALSE)</f>
        <v>NO</v>
      </c>
      <c r="K123" s="115" t="str">
        <f>VLOOKUP(E123,VIP!$A$2:$O12527,6,0)</f>
        <v>NO</v>
      </c>
      <c r="L123" s="116" t="s">
        <v>2428</v>
      </c>
      <c r="M123" s="175" t="s">
        <v>2519</v>
      </c>
      <c r="N123" s="114" t="s">
        <v>2473</v>
      </c>
      <c r="O123" s="115" t="s">
        <v>2474</v>
      </c>
      <c r="P123" s="113"/>
      <c r="Q123" s="174">
        <v>44279.493055555555</v>
      </c>
    </row>
    <row r="124" spans="1:17" ht="18" x14ac:dyDescent="0.25">
      <c r="A124" s="115" t="str">
        <f>VLOOKUP(E124,'LISTADO ATM'!$A$2:$C$901,3,0)</f>
        <v>NORTE</v>
      </c>
      <c r="B124" s="110">
        <v>335832105</v>
      </c>
      <c r="C124" s="122">
        <v>44279.423217592594</v>
      </c>
      <c r="D124" s="115" t="s">
        <v>2496</v>
      </c>
      <c r="E124" s="109">
        <v>538</v>
      </c>
      <c r="F124" s="115" t="str">
        <f>VLOOKUP(E124,VIP!$A$2:$O12116,2,0)</f>
        <v>DRBR538</v>
      </c>
      <c r="G124" s="115" t="str">
        <f>VLOOKUP(E124,'LISTADO ATM'!$A$2:$B$900,2,0)</f>
        <v>ATM  Autoservicio San Fco. Macorís</v>
      </c>
      <c r="H124" s="115" t="str">
        <f>VLOOKUP(E124,VIP!$A$2:$O17037,7,FALSE)</f>
        <v>Si</v>
      </c>
      <c r="I124" s="115" t="str">
        <f>VLOOKUP(E124,VIP!$A$2:$O9002,8,FALSE)</f>
        <v>Si</v>
      </c>
      <c r="J124" s="115" t="str">
        <f>VLOOKUP(E124,VIP!$A$2:$O8952,8,FALSE)</f>
        <v>Si</v>
      </c>
      <c r="K124" s="115" t="str">
        <f>VLOOKUP(E124,VIP!$A$2:$O12526,6,0)</f>
        <v>NO</v>
      </c>
      <c r="L124" s="116" t="s">
        <v>2459</v>
      </c>
      <c r="M124" s="175" t="s">
        <v>2519</v>
      </c>
      <c r="N124" s="114" t="s">
        <v>2473</v>
      </c>
      <c r="O124" s="115" t="s">
        <v>2497</v>
      </c>
      <c r="P124" s="113"/>
      <c r="Q124" s="174">
        <v>44279.625</v>
      </c>
    </row>
    <row r="125" spans="1:17" ht="18" x14ac:dyDescent="0.25">
      <c r="A125" s="115" t="str">
        <f>VLOOKUP(E125,'LISTADO ATM'!$A$2:$C$901,3,0)</f>
        <v>ESTE</v>
      </c>
      <c r="B125" s="110">
        <v>335832139</v>
      </c>
      <c r="C125" s="122">
        <v>44279.433067129627</v>
      </c>
      <c r="D125" s="115" t="s">
        <v>2189</v>
      </c>
      <c r="E125" s="109">
        <v>399</v>
      </c>
      <c r="F125" s="115" t="str">
        <f>VLOOKUP(E125,VIP!$A$2:$O12115,2,0)</f>
        <v>DRBR399</v>
      </c>
      <c r="G125" s="115" t="str">
        <f>VLOOKUP(E125,'LISTADO ATM'!$A$2:$B$900,2,0)</f>
        <v xml:space="preserve">ATM Oficina La Romana II </v>
      </c>
      <c r="H125" s="115" t="str">
        <f>VLOOKUP(E125,VIP!$A$2:$O17036,7,FALSE)</f>
        <v>Si</v>
      </c>
      <c r="I125" s="115" t="str">
        <f>VLOOKUP(E125,VIP!$A$2:$O9001,8,FALSE)</f>
        <v>Si</v>
      </c>
      <c r="J125" s="115" t="str">
        <f>VLOOKUP(E125,VIP!$A$2:$O8951,8,FALSE)</f>
        <v>Si</v>
      </c>
      <c r="K125" s="115" t="str">
        <f>VLOOKUP(E125,VIP!$A$2:$O12525,6,0)</f>
        <v>NO</v>
      </c>
      <c r="L125" s="116" t="s">
        <v>2228</v>
      </c>
      <c r="M125" s="175" t="s">
        <v>2519</v>
      </c>
      <c r="N125" s="114" t="s">
        <v>2473</v>
      </c>
      <c r="O125" s="115" t="s">
        <v>2475</v>
      </c>
      <c r="P125" s="113"/>
      <c r="Q125" s="174">
        <v>44279.644444444442</v>
      </c>
    </row>
    <row r="126" spans="1:17" ht="18" x14ac:dyDescent="0.25">
      <c r="A126" s="115" t="str">
        <f>VLOOKUP(E126,'LISTADO ATM'!$A$2:$C$901,3,0)</f>
        <v>NORTE</v>
      </c>
      <c r="B126" s="110">
        <v>335832188</v>
      </c>
      <c r="C126" s="122">
        <v>44279.446828703702</v>
      </c>
      <c r="D126" s="115" t="s">
        <v>2514</v>
      </c>
      <c r="E126" s="109">
        <v>985</v>
      </c>
      <c r="F126" s="115" t="str">
        <f>VLOOKUP(E126,VIP!$A$2:$O12125,2,0)</f>
        <v>DRBR985</v>
      </c>
      <c r="G126" s="115" t="str">
        <f>VLOOKUP(E126,'LISTADO ATM'!$A$2:$B$900,2,0)</f>
        <v xml:space="preserve">ATM Oficina Dajabón II </v>
      </c>
      <c r="H126" s="115" t="str">
        <f>VLOOKUP(E126,VIP!$A$2:$O17046,7,FALSE)</f>
        <v>Si</v>
      </c>
      <c r="I126" s="115" t="str">
        <f>VLOOKUP(E126,VIP!$A$2:$O9011,8,FALSE)</f>
        <v>Si</v>
      </c>
      <c r="J126" s="115" t="str">
        <f>VLOOKUP(E126,VIP!$A$2:$O8961,8,FALSE)</f>
        <v>Si</v>
      </c>
      <c r="K126" s="115" t="str">
        <f>VLOOKUP(E126,VIP!$A$2:$O12535,6,0)</f>
        <v>NO</v>
      </c>
      <c r="L126" s="116" t="s">
        <v>2459</v>
      </c>
      <c r="M126" s="175" t="s">
        <v>2519</v>
      </c>
      <c r="N126" s="114" t="s">
        <v>2473</v>
      </c>
      <c r="O126" s="115" t="s">
        <v>2515</v>
      </c>
      <c r="P126" s="113"/>
      <c r="Q126" s="174">
        <v>44279.625</v>
      </c>
    </row>
    <row r="127" spans="1:17" ht="18" x14ac:dyDescent="0.25">
      <c r="A127" s="115" t="str">
        <f>VLOOKUP(E127,'LISTADO ATM'!$A$2:$C$901,3,0)</f>
        <v>SUR</v>
      </c>
      <c r="B127" s="110">
        <v>335832230</v>
      </c>
      <c r="C127" s="122">
        <v>44279.459444444445</v>
      </c>
      <c r="D127" s="115" t="s">
        <v>2496</v>
      </c>
      <c r="E127" s="109">
        <v>825</v>
      </c>
      <c r="F127" s="115" t="str">
        <f>VLOOKUP(E127,VIP!$A$2:$O12124,2,0)</f>
        <v>DRBR825</v>
      </c>
      <c r="G127" s="115" t="str">
        <f>VLOOKUP(E127,'LISTADO ATM'!$A$2:$B$900,2,0)</f>
        <v xml:space="preserve">ATM Estacion Eco Cibeles (Las Matas de Farfán) </v>
      </c>
      <c r="H127" s="115" t="str">
        <f>VLOOKUP(E127,VIP!$A$2:$O17045,7,FALSE)</f>
        <v>Si</v>
      </c>
      <c r="I127" s="115" t="str">
        <f>VLOOKUP(E127,VIP!$A$2:$O9010,8,FALSE)</f>
        <v>Si</v>
      </c>
      <c r="J127" s="115" t="str">
        <f>VLOOKUP(E127,VIP!$A$2:$O8960,8,FALSE)</f>
        <v>Si</v>
      </c>
      <c r="K127" s="115" t="str">
        <f>VLOOKUP(E127,VIP!$A$2:$O12534,6,0)</f>
        <v>NO</v>
      </c>
      <c r="L127" s="116" t="s">
        <v>2428</v>
      </c>
      <c r="M127" s="175" t="s">
        <v>2519</v>
      </c>
      <c r="N127" s="114" t="s">
        <v>2473</v>
      </c>
      <c r="O127" s="115" t="s">
        <v>2497</v>
      </c>
      <c r="P127" s="113"/>
      <c r="Q127" s="174">
        <v>44279.493055555555</v>
      </c>
    </row>
    <row r="128" spans="1:17" ht="18" x14ac:dyDescent="0.25">
      <c r="A128" s="115" t="str">
        <f>VLOOKUP(E128,'LISTADO ATM'!$A$2:$C$901,3,0)</f>
        <v>ESTE</v>
      </c>
      <c r="B128" s="110">
        <v>335832247</v>
      </c>
      <c r="C128" s="122">
        <v>44279.462210648147</v>
      </c>
      <c r="D128" s="115" t="s">
        <v>2469</v>
      </c>
      <c r="E128" s="109">
        <v>429</v>
      </c>
      <c r="F128" s="115" t="str">
        <f>VLOOKUP(E128,VIP!$A$2:$O12123,2,0)</f>
        <v>DRBR429</v>
      </c>
      <c r="G128" s="115" t="str">
        <f>VLOOKUP(E128,'LISTADO ATM'!$A$2:$B$900,2,0)</f>
        <v xml:space="preserve">ATM Oficina Jumbo La Romana </v>
      </c>
      <c r="H128" s="115" t="str">
        <f>VLOOKUP(E128,VIP!$A$2:$O17044,7,FALSE)</f>
        <v>Si</v>
      </c>
      <c r="I128" s="115" t="str">
        <f>VLOOKUP(E128,VIP!$A$2:$O9009,8,FALSE)</f>
        <v>Si</v>
      </c>
      <c r="J128" s="115" t="str">
        <f>VLOOKUP(E128,VIP!$A$2:$O8959,8,FALSE)</f>
        <v>Si</v>
      </c>
      <c r="K128" s="115" t="str">
        <f>VLOOKUP(E128,VIP!$A$2:$O12533,6,0)</f>
        <v>NO</v>
      </c>
      <c r="L128" s="116" t="s">
        <v>2428</v>
      </c>
      <c r="M128" s="114" t="s">
        <v>2466</v>
      </c>
      <c r="N128" s="114" t="s">
        <v>2473</v>
      </c>
      <c r="O128" s="115" t="s">
        <v>2474</v>
      </c>
      <c r="P128" s="113"/>
      <c r="Q128" s="117" t="s">
        <v>2428</v>
      </c>
    </row>
    <row r="129" spans="1:17" ht="18" x14ac:dyDescent="0.25">
      <c r="A129" s="115" t="str">
        <f>VLOOKUP(E129,'LISTADO ATM'!$A$2:$C$901,3,0)</f>
        <v>SUR</v>
      </c>
      <c r="B129" s="110">
        <v>335832265</v>
      </c>
      <c r="C129" s="122">
        <v>44279.466979166667</v>
      </c>
      <c r="D129" s="115" t="s">
        <v>2189</v>
      </c>
      <c r="E129" s="109">
        <v>134</v>
      </c>
      <c r="F129" s="115" t="str">
        <f>VLOOKUP(E129,VIP!$A$2:$O12122,2,0)</f>
        <v>DRBR134</v>
      </c>
      <c r="G129" s="115" t="str">
        <f>VLOOKUP(E129,'LISTADO ATM'!$A$2:$B$900,2,0)</f>
        <v xml:space="preserve">ATM Oficina San José de Ocoa </v>
      </c>
      <c r="H129" s="115" t="str">
        <f>VLOOKUP(E129,VIP!$A$2:$O17043,7,FALSE)</f>
        <v>Si</v>
      </c>
      <c r="I129" s="115" t="str">
        <f>VLOOKUP(E129,VIP!$A$2:$O9008,8,FALSE)</f>
        <v>Si</v>
      </c>
      <c r="J129" s="115" t="str">
        <f>VLOOKUP(E129,VIP!$A$2:$O8958,8,FALSE)</f>
        <v>Si</v>
      </c>
      <c r="K129" s="115" t="str">
        <f>VLOOKUP(E129,VIP!$A$2:$O12532,6,0)</f>
        <v>SI</v>
      </c>
      <c r="L129" s="116" t="s">
        <v>2489</v>
      </c>
      <c r="M129" s="175" t="s">
        <v>2519</v>
      </c>
      <c r="N129" s="114" t="s">
        <v>2473</v>
      </c>
      <c r="O129" s="115" t="s">
        <v>2475</v>
      </c>
      <c r="P129" s="113"/>
      <c r="Q129" s="174">
        <v>44279.642361111109</v>
      </c>
    </row>
    <row r="130" spans="1:17" ht="18" x14ac:dyDescent="0.25">
      <c r="A130" s="115" t="str">
        <f>VLOOKUP(E130,'LISTADO ATM'!$A$2:$C$901,3,0)</f>
        <v>NORTE</v>
      </c>
      <c r="B130" s="110">
        <v>335832270</v>
      </c>
      <c r="C130" s="122">
        <v>44279.467546296299</v>
      </c>
      <c r="D130" s="115" t="s">
        <v>2190</v>
      </c>
      <c r="E130" s="109">
        <v>411</v>
      </c>
      <c r="F130" s="115" t="str">
        <f>VLOOKUP(E130,VIP!$A$2:$O12121,2,0)</f>
        <v>DRBR411</v>
      </c>
      <c r="G130" s="115" t="str">
        <f>VLOOKUP(E130,'LISTADO ATM'!$A$2:$B$900,2,0)</f>
        <v xml:space="preserve">ATM UNP Piedra Blanca </v>
      </c>
      <c r="H130" s="115" t="str">
        <f>VLOOKUP(E130,VIP!$A$2:$O17042,7,FALSE)</f>
        <v>Si</v>
      </c>
      <c r="I130" s="115" t="str">
        <f>VLOOKUP(E130,VIP!$A$2:$O9007,8,FALSE)</f>
        <v>Si</v>
      </c>
      <c r="J130" s="115" t="str">
        <f>VLOOKUP(E130,VIP!$A$2:$O8957,8,FALSE)</f>
        <v>Si</v>
      </c>
      <c r="K130" s="115" t="str">
        <f>VLOOKUP(E130,VIP!$A$2:$O12531,6,0)</f>
        <v>NO</v>
      </c>
      <c r="L130" s="116" t="s">
        <v>2489</v>
      </c>
      <c r="M130" s="175" t="s">
        <v>2519</v>
      </c>
      <c r="N130" s="114" t="s">
        <v>2473</v>
      </c>
      <c r="O130" s="115" t="s">
        <v>2510</v>
      </c>
      <c r="P130" s="113"/>
      <c r="Q130" s="174">
        <v>44279.642361111109</v>
      </c>
    </row>
    <row r="131" spans="1:17" ht="18" x14ac:dyDescent="0.25">
      <c r="A131" s="115" t="str">
        <f>VLOOKUP(E131,'LISTADO ATM'!$A$2:$C$901,3,0)</f>
        <v>DISTRITO NACIONAL</v>
      </c>
      <c r="B131" s="110">
        <v>335832274</v>
      </c>
      <c r="C131" s="122">
        <v>44279.46775462963</v>
      </c>
      <c r="D131" s="115" t="s">
        <v>2496</v>
      </c>
      <c r="E131" s="109">
        <v>946</v>
      </c>
      <c r="F131" s="115" t="str">
        <f>VLOOKUP(E131,VIP!$A$2:$O12120,2,0)</f>
        <v>DRBR24R</v>
      </c>
      <c r="G131" s="115" t="str">
        <f>VLOOKUP(E131,'LISTADO ATM'!$A$2:$B$900,2,0)</f>
        <v xml:space="preserve">ATM Oficina Núñez de Cáceres I </v>
      </c>
      <c r="H131" s="115" t="str">
        <f>VLOOKUP(E131,VIP!$A$2:$O17041,7,FALSE)</f>
        <v>Si</v>
      </c>
      <c r="I131" s="115" t="str">
        <f>VLOOKUP(E131,VIP!$A$2:$O9006,8,FALSE)</f>
        <v>Si</v>
      </c>
      <c r="J131" s="115" t="str">
        <f>VLOOKUP(E131,VIP!$A$2:$O8956,8,FALSE)</f>
        <v>Si</v>
      </c>
      <c r="K131" s="115" t="str">
        <f>VLOOKUP(E131,VIP!$A$2:$O12530,6,0)</f>
        <v>NO</v>
      </c>
      <c r="L131" s="116" t="s">
        <v>2511</v>
      </c>
      <c r="M131" s="175" t="s">
        <v>2519</v>
      </c>
      <c r="N131" s="114" t="s">
        <v>2473</v>
      </c>
      <c r="O131" s="115" t="s">
        <v>2497</v>
      </c>
      <c r="P131" s="113"/>
      <c r="Q131" s="174">
        <v>44279.623611111114</v>
      </c>
    </row>
    <row r="132" spans="1:17" ht="18" x14ac:dyDescent="0.25">
      <c r="A132" s="115" t="str">
        <f>VLOOKUP(E132,'LISTADO ATM'!$A$2:$C$901,3,0)</f>
        <v>NORTE</v>
      </c>
      <c r="B132" s="110">
        <v>335832276</v>
      </c>
      <c r="C132" s="122">
        <v>44279.468101851853</v>
      </c>
      <c r="D132" s="115" t="s">
        <v>2190</v>
      </c>
      <c r="E132" s="109">
        <v>138</v>
      </c>
      <c r="F132" s="115" t="str">
        <f>VLOOKUP(E132,VIP!$A$2:$O12119,2,0)</f>
        <v>DRBR138</v>
      </c>
      <c r="G132" s="115" t="str">
        <f>VLOOKUP(E132,'LISTADO ATM'!$A$2:$B$900,2,0)</f>
        <v xml:space="preserve">ATM UNP Fantino </v>
      </c>
      <c r="H132" s="115" t="str">
        <f>VLOOKUP(E132,VIP!$A$2:$O17040,7,FALSE)</f>
        <v>Si</v>
      </c>
      <c r="I132" s="115" t="str">
        <f>VLOOKUP(E132,VIP!$A$2:$O9005,8,FALSE)</f>
        <v>Si</v>
      </c>
      <c r="J132" s="115" t="str">
        <f>VLOOKUP(E132,VIP!$A$2:$O8955,8,FALSE)</f>
        <v>Si</v>
      </c>
      <c r="K132" s="115" t="str">
        <f>VLOOKUP(E132,VIP!$A$2:$O12529,6,0)</f>
        <v>NO</v>
      </c>
      <c r="L132" s="116" t="s">
        <v>2489</v>
      </c>
      <c r="M132" s="175" t="s">
        <v>2519</v>
      </c>
      <c r="N132" s="114" t="s">
        <v>2473</v>
      </c>
      <c r="O132" s="115" t="s">
        <v>2510</v>
      </c>
      <c r="P132" s="113"/>
      <c r="Q132" s="174">
        <v>44279.642361111109</v>
      </c>
    </row>
    <row r="133" spans="1:17" ht="18" x14ac:dyDescent="0.25">
      <c r="A133" s="115" t="str">
        <f>VLOOKUP(E133,'LISTADO ATM'!$A$2:$C$901,3,0)</f>
        <v>NORTE</v>
      </c>
      <c r="B133" s="110">
        <v>335832284</v>
      </c>
      <c r="C133" s="122">
        <v>44279.472071759257</v>
      </c>
      <c r="D133" s="115" t="s">
        <v>2190</v>
      </c>
      <c r="E133" s="109">
        <v>936</v>
      </c>
      <c r="F133" s="115" t="str">
        <f>VLOOKUP(E133,VIP!$A$2:$O12117,2,0)</f>
        <v>DRBR936</v>
      </c>
      <c r="G133" s="115" t="str">
        <f>VLOOKUP(E133,'LISTADO ATM'!$A$2:$B$900,2,0)</f>
        <v xml:space="preserve">ATM Autobanco Oficina La Vega I </v>
      </c>
      <c r="H133" s="115" t="str">
        <f>VLOOKUP(E133,VIP!$A$2:$O17038,7,FALSE)</f>
        <v>Si</v>
      </c>
      <c r="I133" s="115" t="str">
        <f>VLOOKUP(E133,VIP!$A$2:$O9003,8,FALSE)</f>
        <v>Si</v>
      </c>
      <c r="J133" s="115" t="str">
        <f>VLOOKUP(E133,VIP!$A$2:$O8953,8,FALSE)</f>
        <v>Si</v>
      </c>
      <c r="K133" s="115" t="str">
        <f>VLOOKUP(E133,VIP!$A$2:$O12527,6,0)</f>
        <v>NO</v>
      </c>
      <c r="L133" s="116" t="s">
        <v>2228</v>
      </c>
      <c r="M133" s="175" t="s">
        <v>2519</v>
      </c>
      <c r="N133" s="114" t="s">
        <v>2473</v>
      </c>
      <c r="O133" s="115" t="s">
        <v>2510</v>
      </c>
      <c r="P133" s="113"/>
      <c r="Q133" s="174">
        <v>44279.650694444441</v>
      </c>
    </row>
    <row r="134" spans="1:17" ht="18" x14ac:dyDescent="0.25">
      <c r="A134" s="115" t="str">
        <f>VLOOKUP(E134,'LISTADO ATM'!$A$2:$C$901,3,0)</f>
        <v>DISTRITO NACIONAL</v>
      </c>
      <c r="B134" s="110">
        <v>335832306</v>
      </c>
      <c r="C134" s="122">
        <v>44279.477060185185</v>
      </c>
      <c r="D134" s="115" t="s">
        <v>2189</v>
      </c>
      <c r="E134" s="109">
        <v>139</v>
      </c>
      <c r="F134" s="115" t="str">
        <f>VLOOKUP(E134,VIP!$A$2:$O12118,2,0)</f>
        <v>DRBR139</v>
      </c>
      <c r="G134" s="115" t="str">
        <f>VLOOKUP(E134,'LISTADO ATM'!$A$2:$B$900,2,0)</f>
        <v xml:space="preserve">ATM Oficina Plaza Lama Zona Oriental I </v>
      </c>
      <c r="H134" s="115" t="str">
        <f>VLOOKUP(E134,VIP!$A$2:$O17039,7,FALSE)</f>
        <v>Si</v>
      </c>
      <c r="I134" s="115" t="str">
        <f>VLOOKUP(E134,VIP!$A$2:$O9004,8,FALSE)</f>
        <v>Si</v>
      </c>
      <c r="J134" s="115" t="str">
        <f>VLOOKUP(E134,VIP!$A$2:$O8954,8,FALSE)</f>
        <v>Si</v>
      </c>
      <c r="K134" s="115" t="str">
        <f>VLOOKUP(E134,VIP!$A$2:$O12528,6,0)</f>
        <v>NO</v>
      </c>
      <c r="L134" s="116" t="s">
        <v>2437</v>
      </c>
      <c r="M134" s="175" t="s">
        <v>2519</v>
      </c>
      <c r="N134" s="114" t="s">
        <v>2473</v>
      </c>
      <c r="O134" s="115" t="s">
        <v>2475</v>
      </c>
      <c r="P134" s="113"/>
      <c r="Q134" s="174">
        <v>44279.652083333334</v>
      </c>
    </row>
    <row r="135" spans="1:17" ht="18" x14ac:dyDescent="0.25">
      <c r="A135" s="115" t="str">
        <f>VLOOKUP(E135,'LISTADO ATM'!$A$2:$C$901,3,0)</f>
        <v>SUR</v>
      </c>
      <c r="B135" s="110">
        <v>335832310</v>
      </c>
      <c r="C135" s="122">
        <v>44279.478495370371</v>
      </c>
      <c r="D135" s="115" t="s">
        <v>2469</v>
      </c>
      <c r="E135" s="109">
        <v>301</v>
      </c>
      <c r="F135" s="115" t="str">
        <f>VLOOKUP(E135,VIP!$A$2:$O12119,2,0)</f>
        <v>DRBR301</v>
      </c>
      <c r="G135" s="115" t="str">
        <f>VLOOKUP(E135,'LISTADO ATM'!$A$2:$B$900,2,0)</f>
        <v xml:space="preserve">ATM UNP Alfa y Omega (Barahona) </v>
      </c>
      <c r="H135" s="115" t="str">
        <f>VLOOKUP(E135,VIP!$A$2:$O17040,7,FALSE)</f>
        <v>Si</v>
      </c>
      <c r="I135" s="115" t="str">
        <f>VLOOKUP(E135,VIP!$A$2:$O9005,8,FALSE)</f>
        <v>Si</v>
      </c>
      <c r="J135" s="115" t="str">
        <f>VLOOKUP(E135,VIP!$A$2:$O8955,8,FALSE)</f>
        <v>Si</v>
      </c>
      <c r="K135" s="115" t="str">
        <f>VLOOKUP(E135,VIP!$A$2:$O12529,6,0)</f>
        <v>NO</v>
      </c>
      <c r="L135" s="116" t="s">
        <v>2511</v>
      </c>
      <c r="M135" s="114" t="s">
        <v>2466</v>
      </c>
      <c r="N135" s="114" t="s">
        <v>2473</v>
      </c>
      <c r="O135" s="115" t="s">
        <v>2474</v>
      </c>
      <c r="P135" s="113"/>
      <c r="Q135" s="117" t="s">
        <v>2516</v>
      </c>
    </row>
    <row r="136" spans="1:17" ht="18" x14ac:dyDescent="0.25">
      <c r="A136" s="115" t="str">
        <f>VLOOKUP(E136,'LISTADO ATM'!$A$2:$C$901,3,0)</f>
        <v>DISTRITO NACIONAL</v>
      </c>
      <c r="B136" s="110">
        <v>335832311</v>
      </c>
      <c r="C136" s="122">
        <v>44279.479050925926</v>
      </c>
      <c r="D136" s="115" t="s">
        <v>2469</v>
      </c>
      <c r="E136" s="109">
        <v>993</v>
      </c>
      <c r="F136" s="115" t="str">
        <f>VLOOKUP(E136,VIP!$A$2:$O12120,2,0)</f>
        <v>DRBR993</v>
      </c>
      <c r="G136" s="115" t="str">
        <f>VLOOKUP(E136,'LISTADO ATM'!$A$2:$B$900,2,0)</f>
        <v xml:space="preserve">ATM Centro Medico Integral II </v>
      </c>
      <c r="H136" s="115" t="str">
        <f>VLOOKUP(E136,VIP!$A$2:$O17041,7,FALSE)</f>
        <v>Si</v>
      </c>
      <c r="I136" s="115" t="str">
        <f>VLOOKUP(E136,VIP!$A$2:$O9006,8,FALSE)</f>
        <v>Si</v>
      </c>
      <c r="J136" s="115" t="str">
        <f>VLOOKUP(E136,VIP!$A$2:$O8956,8,FALSE)</f>
        <v>Si</v>
      </c>
      <c r="K136" s="115" t="str">
        <f>VLOOKUP(E136,VIP!$A$2:$O12530,6,0)</f>
        <v>NO</v>
      </c>
      <c r="L136" s="116" t="s">
        <v>2428</v>
      </c>
      <c r="M136" s="175" t="s">
        <v>2519</v>
      </c>
      <c r="N136" s="114" t="s">
        <v>2473</v>
      </c>
      <c r="O136" s="115" t="s">
        <v>2474</v>
      </c>
      <c r="P136" s="113"/>
      <c r="Q136" s="174">
        <v>44279.493055555555</v>
      </c>
    </row>
    <row r="137" spans="1:17" ht="18" x14ac:dyDescent="0.25">
      <c r="A137" s="115" t="str">
        <f>VLOOKUP(E137,'LISTADO ATM'!$A$2:$C$901,3,0)</f>
        <v>DISTRITO NACIONAL</v>
      </c>
      <c r="B137" s="110">
        <v>335832320</v>
      </c>
      <c r="C137" s="122">
        <v>44279.482881944445</v>
      </c>
      <c r="D137" s="115" t="s">
        <v>2469</v>
      </c>
      <c r="E137" s="109">
        <v>836</v>
      </c>
      <c r="F137" s="115" t="str">
        <f>VLOOKUP(E137,VIP!$A$2:$O12121,2,0)</f>
        <v>DRBR836</v>
      </c>
      <c r="G137" s="115" t="str">
        <f>VLOOKUP(E137,'LISTADO ATM'!$A$2:$B$900,2,0)</f>
        <v xml:space="preserve">ATM UNP Plaza Luperón </v>
      </c>
      <c r="H137" s="115" t="str">
        <f>VLOOKUP(E137,VIP!$A$2:$O17042,7,FALSE)</f>
        <v>Si</v>
      </c>
      <c r="I137" s="115" t="str">
        <f>VLOOKUP(E137,VIP!$A$2:$O9007,8,FALSE)</f>
        <v>Si</v>
      </c>
      <c r="J137" s="115" t="str">
        <f>VLOOKUP(E137,VIP!$A$2:$O8957,8,FALSE)</f>
        <v>Si</v>
      </c>
      <c r="K137" s="115" t="str">
        <f>VLOOKUP(E137,VIP!$A$2:$O12531,6,0)</f>
        <v>NO</v>
      </c>
      <c r="L137" s="116" t="s">
        <v>2511</v>
      </c>
      <c r="M137" s="114" t="s">
        <v>2466</v>
      </c>
      <c r="N137" s="114" t="s">
        <v>2473</v>
      </c>
      <c r="O137" s="115" t="s">
        <v>2474</v>
      </c>
      <c r="P137" s="113"/>
      <c r="Q137" s="117" t="s">
        <v>2516</v>
      </c>
    </row>
    <row r="138" spans="1:17" ht="18" x14ac:dyDescent="0.25">
      <c r="A138" s="115" t="str">
        <f>VLOOKUP(E138,'LISTADO ATM'!$A$2:$C$901,3,0)</f>
        <v>DISTRITO NACIONAL</v>
      </c>
      <c r="B138" s="110">
        <v>335832331</v>
      </c>
      <c r="C138" s="122">
        <v>44279.488854166666</v>
      </c>
      <c r="D138" s="115" t="s">
        <v>2189</v>
      </c>
      <c r="E138" s="109">
        <v>861</v>
      </c>
      <c r="F138" s="115" t="str">
        <f>VLOOKUP(E138,VIP!$A$2:$O12122,2,0)</f>
        <v>DRBR861</v>
      </c>
      <c r="G138" s="115" t="str">
        <f>VLOOKUP(E138,'LISTADO ATM'!$A$2:$B$900,2,0)</f>
        <v xml:space="preserve">ATM Oficina Bella Vista 27 de Febrero II </v>
      </c>
      <c r="H138" s="115" t="str">
        <f>VLOOKUP(E138,VIP!$A$2:$O17043,7,FALSE)</f>
        <v>Si</v>
      </c>
      <c r="I138" s="115" t="str">
        <f>VLOOKUP(E138,VIP!$A$2:$O9008,8,FALSE)</f>
        <v>Si</v>
      </c>
      <c r="J138" s="115" t="str">
        <f>VLOOKUP(E138,VIP!$A$2:$O8958,8,FALSE)</f>
        <v>Si</v>
      </c>
      <c r="K138" s="115" t="str">
        <f>VLOOKUP(E138,VIP!$A$2:$O12532,6,0)</f>
        <v>NO</v>
      </c>
      <c r="L138" s="116" t="s">
        <v>2228</v>
      </c>
      <c r="M138" s="175" t="s">
        <v>2519</v>
      </c>
      <c r="N138" s="114" t="s">
        <v>2473</v>
      </c>
      <c r="O138" s="115" t="s">
        <v>2475</v>
      </c>
      <c r="P138" s="113"/>
      <c r="Q138" s="174">
        <v>44279.647916666669</v>
      </c>
    </row>
    <row r="139" spans="1:17" ht="18" x14ac:dyDescent="0.25">
      <c r="A139" s="115" t="str">
        <f>VLOOKUP(E139,'LISTADO ATM'!$A$2:$C$901,3,0)</f>
        <v>SUR</v>
      </c>
      <c r="B139" s="110">
        <v>335832333</v>
      </c>
      <c r="C139" s="122">
        <v>44279.489386574074</v>
      </c>
      <c r="D139" s="115" t="s">
        <v>2189</v>
      </c>
      <c r="E139" s="109">
        <v>5</v>
      </c>
      <c r="F139" s="115" t="str">
        <f>VLOOKUP(E139,VIP!$A$2:$O12123,2,0)</f>
        <v>DRBR005</v>
      </c>
      <c r="G139" s="115" t="str">
        <f>VLOOKUP(E139,'LISTADO ATM'!$A$2:$B$900,2,0)</f>
        <v>ATM Oficina Autoservicio Villa Ofelia (San Juan)</v>
      </c>
      <c r="H139" s="115" t="str">
        <f>VLOOKUP(E139,VIP!$A$2:$O17044,7,FALSE)</f>
        <v>Si</v>
      </c>
      <c r="I139" s="115" t="str">
        <f>VLOOKUP(E139,VIP!$A$2:$O9009,8,FALSE)</f>
        <v>Si</v>
      </c>
      <c r="J139" s="115" t="str">
        <f>VLOOKUP(E139,VIP!$A$2:$O8959,8,FALSE)</f>
        <v>Si</v>
      </c>
      <c r="K139" s="115" t="str">
        <f>VLOOKUP(E139,VIP!$A$2:$O12533,6,0)</f>
        <v>NO</v>
      </c>
      <c r="L139" s="116" t="s">
        <v>2228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2228</v>
      </c>
    </row>
    <row r="140" spans="1:17" ht="18" x14ac:dyDescent="0.25">
      <c r="A140" s="115" t="str">
        <f>VLOOKUP(E140,'LISTADO ATM'!$A$2:$C$901,3,0)</f>
        <v>DISTRITO NACIONAL</v>
      </c>
      <c r="B140" s="110">
        <v>335832346</v>
      </c>
      <c r="C140" s="122">
        <v>44279.491886574076</v>
      </c>
      <c r="D140" s="115" t="s">
        <v>2189</v>
      </c>
      <c r="E140" s="109">
        <v>493</v>
      </c>
      <c r="F140" s="115" t="str">
        <f>VLOOKUP(E140,VIP!$A$2:$O12124,2,0)</f>
        <v>DRBR493</v>
      </c>
      <c r="G140" s="115" t="str">
        <f>VLOOKUP(E140,'LISTADO ATM'!$A$2:$B$900,2,0)</f>
        <v xml:space="preserve">ATM Oficina Haina Occidental II </v>
      </c>
      <c r="H140" s="115" t="str">
        <f>VLOOKUP(E140,VIP!$A$2:$O17045,7,FALSE)</f>
        <v>Si</v>
      </c>
      <c r="I140" s="115" t="str">
        <f>VLOOKUP(E140,VIP!$A$2:$O9010,8,FALSE)</f>
        <v>Si</v>
      </c>
      <c r="J140" s="115" t="str">
        <f>VLOOKUP(E140,VIP!$A$2:$O8960,8,FALSE)</f>
        <v>Si</v>
      </c>
      <c r="K140" s="115" t="str">
        <f>VLOOKUP(E140,VIP!$A$2:$O12534,6,0)</f>
        <v>NO</v>
      </c>
      <c r="L140" s="116" t="s">
        <v>2489</v>
      </c>
      <c r="M140" s="114" t="s">
        <v>2466</v>
      </c>
      <c r="N140" s="114" t="s">
        <v>2473</v>
      </c>
      <c r="O140" s="115" t="s">
        <v>2475</v>
      </c>
      <c r="P140" s="113"/>
      <c r="Q140" s="117" t="s">
        <v>2489</v>
      </c>
    </row>
    <row r="141" spans="1:17" ht="18" x14ac:dyDescent="0.25">
      <c r="A141" s="115" t="str">
        <f>VLOOKUP(E141,'LISTADO ATM'!$A$2:$C$901,3,0)</f>
        <v>NORTE</v>
      </c>
      <c r="B141" s="110">
        <v>335832356</v>
      </c>
      <c r="C141" s="122">
        <v>44279.49491898148</v>
      </c>
      <c r="D141" s="115" t="s">
        <v>2189</v>
      </c>
      <c r="E141" s="109">
        <v>76</v>
      </c>
      <c r="F141" s="115" t="str">
        <f>VLOOKUP(E141,VIP!$A$2:$O12125,2,0)</f>
        <v>DRBR076</v>
      </c>
      <c r="G141" s="115" t="str">
        <f>VLOOKUP(E141,'LISTADO ATM'!$A$2:$B$900,2,0)</f>
        <v xml:space="preserve">ATM Casa Nelson (Puerto Plata) </v>
      </c>
      <c r="H141" s="115" t="str">
        <f>VLOOKUP(E141,VIP!$A$2:$O17046,7,FALSE)</f>
        <v>Si</v>
      </c>
      <c r="I141" s="115" t="str">
        <f>VLOOKUP(E141,VIP!$A$2:$O9011,8,FALSE)</f>
        <v>Si</v>
      </c>
      <c r="J141" s="115" t="str">
        <f>VLOOKUP(E141,VIP!$A$2:$O8961,8,FALSE)</f>
        <v>Si</v>
      </c>
      <c r="K141" s="115" t="str">
        <f>VLOOKUP(E141,VIP!$A$2:$O12535,6,0)</f>
        <v>NO</v>
      </c>
      <c r="L141" s="116" t="s">
        <v>2532</v>
      </c>
      <c r="M141" s="175" t="s">
        <v>2519</v>
      </c>
      <c r="N141" s="114" t="s">
        <v>2473</v>
      </c>
      <c r="O141" s="115" t="s">
        <v>2500</v>
      </c>
      <c r="P141" s="113"/>
      <c r="Q141" s="174">
        <v>44279.642361111109</v>
      </c>
    </row>
    <row r="142" spans="1:17" ht="18" x14ac:dyDescent="0.25">
      <c r="A142" s="115" t="str">
        <f>VLOOKUP(E142,'LISTADO ATM'!$A$2:$C$901,3,0)</f>
        <v>DISTRITO NACIONAL</v>
      </c>
      <c r="B142" s="110">
        <v>335832357</v>
      </c>
      <c r="C142" s="122">
        <v>44279.495069444441</v>
      </c>
      <c r="D142" s="115" t="s">
        <v>2496</v>
      </c>
      <c r="E142" s="109">
        <v>722</v>
      </c>
      <c r="F142" s="115" t="str">
        <f>VLOOKUP(E142,VIP!$A$2:$O12126,2,0)</f>
        <v>DRBR393</v>
      </c>
      <c r="G142" s="115" t="str">
        <f>VLOOKUP(E142,'LISTADO ATM'!$A$2:$B$900,2,0)</f>
        <v xml:space="preserve">ATM Oficina Charles de Gaulle III </v>
      </c>
      <c r="H142" s="115" t="str">
        <f>VLOOKUP(E142,VIP!$A$2:$O17047,7,FALSE)</f>
        <v>Si</v>
      </c>
      <c r="I142" s="115" t="str">
        <f>VLOOKUP(E142,VIP!$A$2:$O9012,8,FALSE)</f>
        <v>Si</v>
      </c>
      <c r="J142" s="115" t="str">
        <f>VLOOKUP(E142,VIP!$A$2:$O8962,8,FALSE)</f>
        <v>Si</v>
      </c>
      <c r="K142" s="115" t="str">
        <f>VLOOKUP(E142,VIP!$A$2:$O12536,6,0)</f>
        <v>SI</v>
      </c>
      <c r="L142" s="116" t="s">
        <v>2428</v>
      </c>
      <c r="M142" s="114" t="s">
        <v>2466</v>
      </c>
      <c r="N142" s="114" t="s">
        <v>2473</v>
      </c>
      <c r="O142" s="115" t="s">
        <v>2497</v>
      </c>
      <c r="P142" s="113"/>
      <c r="Q142" s="117" t="s">
        <v>2428</v>
      </c>
    </row>
    <row r="143" spans="1:17" ht="18" x14ac:dyDescent="0.25">
      <c r="A143" s="115" t="str">
        <f>VLOOKUP(E143,'LISTADO ATM'!$A$2:$C$901,3,0)</f>
        <v>NORTE</v>
      </c>
      <c r="B143" s="110">
        <v>335832363</v>
      </c>
      <c r="C143" s="122">
        <v>44279.496331018519</v>
      </c>
      <c r="D143" s="115" t="s">
        <v>2189</v>
      </c>
      <c r="E143" s="109">
        <v>763</v>
      </c>
      <c r="F143" s="115" t="str">
        <f>VLOOKUP(E143,VIP!$A$2:$O12127,2,0)</f>
        <v>DRBR439</v>
      </c>
      <c r="G143" s="115" t="str">
        <f>VLOOKUP(E143,'LISTADO ATM'!$A$2:$B$900,2,0)</f>
        <v xml:space="preserve">ATM UNP Montellano </v>
      </c>
      <c r="H143" s="115" t="str">
        <f>VLOOKUP(E143,VIP!$A$2:$O17048,7,FALSE)</f>
        <v>Si</v>
      </c>
      <c r="I143" s="115" t="str">
        <f>VLOOKUP(E143,VIP!$A$2:$O9013,8,FALSE)</f>
        <v>Si</v>
      </c>
      <c r="J143" s="115" t="str">
        <f>VLOOKUP(E143,VIP!$A$2:$O8963,8,FALSE)</f>
        <v>Si</v>
      </c>
      <c r="K143" s="115" t="str">
        <f>VLOOKUP(E143,VIP!$A$2:$O12537,6,0)</f>
        <v>NO</v>
      </c>
      <c r="L143" s="116" t="s">
        <v>2532</v>
      </c>
      <c r="M143" s="175" t="s">
        <v>2519</v>
      </c>
      <c r="N143" s="114" t="s">
        <v>2473</v>
      </c>
      <c r="O143" s="115" t="s">
        <v>2500</v>
      </c>
      <c r="P143" s="113"/>
      <c r="Q143" s="174">
        <v>44279.642361111109</v>
      </c>
    </row>
    <row r="144" spans="1:17" ht="18" x14ac:dyDescent="0.25">
      <c r="A144" s="115" t="str">
        <f>VLOOKUP(E144,'LISTADO ATM'!$A$2:$C$901,3,0)</f>
        <v>NORTE</v>
      </c>
      <c r="B144" s="110">
        <v>335832377</v>
      </c>
      <c r="C144" s="122">
        <v>44279.501979166664</v>
      </c>
      <c r="D144" s="115" t="s">
        <v>2190</v>
      </c>
      <c r="E144" s="109">
        <v>482</v>
      </c>
      <c r="F144" s="115" t="str">
        <f>VLOOKUP(E144,VIP!$A$2:$O12128,2,0)</f>
        <v>DRBR482</v>
      </c>
      <c r="G144" s="115" t="str">
        <f>VLOOKUP(E144,'LISTADO ATM'!$A$2:$B$900,2,0)</f>
        <v xml:space="preserve">ATM Centro de Caja Plaza Lama (Santiago) </v>
      </c>
      <c r="H144" s="115" t="str">
        <f>VLOOKUP(E144,VIP!$A$2:$O17049,7,FALSE)</f>
        <v>Si</v>
      </c>
      <c r="I144" s="115" t="str">
        <f>VLOOKUP(E144,VIP!$A$2:$O9014,8,FALSE)</f>
        <v>Si</v>
      </c>
      <c r="J144" s="115" t="str">
        <f>VLOOKUP(E144,VIP!$A$2:$O8964,8,FALSE)</f>
        <v>Si</v>
      </c>
      <c r="K144" s="115" t="str">
        <f>VLOOKUP(E144,VIP!$A$2:$O12538,6,0)</f>
        <v>NO</v>
      </c>
      <c r="L144" s="116" t="s">
        <v>2228</v>
      </c>
      <c r="M144" s="114" t="s">
        <v>2466</v>
      </c>
      <c r="N144" s="114" t="s">
        <v>2473</v>
      </c>
      <c r="O144" s="115" t="s">
        <v>2500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DISTRITO NACIONAL</v>
      </c>
      <c r="B145" s="110">
        <v>335832418</v>
      </c>
      <c r="C145" s="122">
        <v>44279.516585648147</v>
      </c>
      <c r="D145" s="115" t="s">
        <v>2469</v>
      </c>
      <c r="E145" s="109">
        <v>312</v>
      </c>
      <c r="F145" s="115" t="str">
        <f>VLOOKUP(E145,VIP!$A$2:$O12129,2,0)</f>
        <v>DRBR312</v>
      </c>
      <c r="G145" s="115" t="str">
        <f>VLOOKUP(E145,'LISTADO ATM'!$A$2:$B$900,2,0)</f>
        <v xml:space="preserve">ATM Oficina Tiradentes II (Naco) </v>
      </c>
      <c r="H145" s="115" t="str">
        <f>VLOOKUP(E145,VIP!$A$2:$O17050,7,FALSE)</f>
        <v>Si</v>
      </c>
      <c r="I145" s="115" t="str">
        <f>VLOOKUP(E145,VIP!$A$2:$O9015,8,FALSE)</f>
        <v>Si</v>
      </c>
      <c r="J145" s="115" t="str">
        <f>VLOOKUP(E145,VIP!$A$2:$O8965,8,FALSE)</f>
        <v>Si</v>
      </c>
      <c r="K145" s="115" t="str">
        <f>VLOOKUP(E145,VIP!$A$2:$O12539,6,0)</f>
        <v>NO</v>
      </c>
      <c r="L145" s="116" t="s">
        <v>2428</v>
      </c>
      <c r="M145" s="175" t="s">
        <v>2519</v>
      </c>
      <c r="N145" s="114" t="s">
        <v>2473</v>
      </c>
      <c r="O145" s="115" t="s">
        <v>2474</v>
      </c>
      <c r="P145" s="113"/>
      <c r="Q145" s="174">
        <v>44279.493055555555</v>
      </c>
    </row>
    <row r="146" spans="1:17" ht="18" x14ac:dyDescent="0.25">
      <c r="A146" s="115" t="str">
        <f>VLOOKUP(E146,'LISTADO ATM'!$A$2:$C$901,3,0)</f>
        <v>SUR</v>
      </c>
      <c r="B146" s="110">
        <v>335832451</v>
      </c>
      <c r="C146" s="122">
        <v>44279.53497685185</v>
      </c>
      <c r="D146" s="115" t="s">
        <v>2496</v>
      </c>
      <c r="E146" s="109">
        <v>765</v>
      </c>
      <c r="F146" s="115" t="str">
        <f>VLOOKUP(E146,VIP!$A$2:$O12150,2,0)</f>
        <v>DRBR191</v>
      </c>
      <c r="G146" s="115" t="str">
        <f>VLOOKUP(E146,'LISTADO ATM'!$A$2:$B$900,2,0)</f>
        <v xml:space="preserve">ATM Oficina Azua I </v>
      </c>
      <c r="H146" s="115" t="str">
        <f>VLOOKUP(E146,VIP!$A$2:$O17071,7,FALSE)</f>
        <v>Si</v>
      </c>
      <c r="I146" s="115" t="str">
        <f>VLOOKUP(E146,VIP!$A$2:$O9036,8,FALSE)</f>
        <v>Si</v>
      </c>
      <c r="J146" s="115" t="str">
        <f>VLOOKUP(E146,VIP!$A$2:$O8986,8,FALSE)</f>
        <v>Si</v>
      </c>
      <c r="K146" s="115" t="str">
        <f>VLOOKUP(E146,VIP!$A$2:$O12560,6,0)</f>
        <v>NO</v>
      </c>
      <c r="L146" s="116" t="s">
        <v>2501</v>
      </c>
      <c r="M146" s="114" t="s">
        <v>2466</v>
      </c>
      <c r="N146" s="114" t="s">
        <v>2473</v>
      </c>
      <c r="O146" s="115" t="s">
        <v>2497</v>
      </c>
      <c r="P146" s="113"/>
      <c r="Q146" s="117" t="s">
        <v>2501</v>
      </c>
    </row>
    <row r="147" spans="1:17" ht="18" x14ac:dyDescent="0.25">
      <c r="A147" s="115" t="str">
        <f>VLOOKUP(E147,'LISTADO ATM'!$A$2:$C$901,3,0)</f>
        <v>DISTRITO NACIONAL</v>
      </c>
      <c r="B147" s="110">
        <v>335832459</v>
      </c>
      <c r="C147" s="122">
        <v>44279.538611111115</v>
      </c>
      <c r="D147" s="115" t="s">
        <v>2189</v>
      </c>
      <c r="E147" s="109">
        <v>547</v>
      </c>
      <c r="F147" s="115" t="str">
        <f>VLOOKUP(E147,VIP!$A$2:$O12149,2,0)</f>
        <v>DRBR16B</v>
      </c>
      <c r="G147" s="115" t="str">
        <f>VLOOKUP(E147,'LISTADO ATM'!$A$2:$B$900,2,0)</f>
        <v xml:space="preserve">ATM Plaza Lama Herrera </v>
      </c>
      <c r="H147" s="115" t="str">
        <f>VLOOKUP(E147,VIP!$A$2:$O17070,7,FALSE)</f>
        <v>Si</v>
      </c>
      <c r="I147" s="115" t="str">
        <f>VLOOKUP(E147,VIP!$A$2:$O9035,8,FALSE)</f>
        <v>Si</v>
      </c>
      <c r="J147" s="115" t="str">
        <f>VLOOKUP(E147,VIP!$A$2:$O8985,8,FALSE)</f>
        <v>Si</v>
      </c>
      <c r="K147" s="115" t="str">
        <f>VLOOKUP(E147,VIP!$A$2:$O12559,6,0)</f>
        <v>NO</v>
      </c>
      <c r="L147" s="116" t="s">
        <v>2228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2228</v>
      </c>
    </row>
    <row r="148" spans="1:17" ht="18" x14ac:dyDescent="0.25">
      <c r="A148" s="115" t="str">
        <f>VLOOKUP(E148,'LISTADO ATM'!$A$2:$C$901,3,0)</f>
        <v>DISTRITO NACIONAL</v>
      </c>
      <c r="B148" s="110">
        <v>335832461</v>
      </c>
      <c r="C148" s="122">
        <v>44279.540775462963</v>
      </c>
      <c r="D148" s="115" t="s">
        <v>2189</v>
      </c>
      <c r="E148" s="109">
        <v>676</v>
      </c>
      <c r="F148" s="115" t="str">
        <f>VLOOKUP(E148,VIP!$A$2:$O12148,2,0)</f>
        <v>DRBR676</v>
      </c>
      <c r="G148" s="115" t="str">
        <f>VLOOKUP(E148,'LISTADO ATM'!$A$2:$B$900,2,0)</f>
        <v>ATM S/M Bravo Colina Del Oeste</v>
      </c>
      <c r="H148" s="115" t="str">
        <f>VLOOKUP(E148,VIP!$A$2:$O17069,7,FALSE)</f>
        <v>Si</v>
      </c>
      <c r="I148" s="115" t="str">
        <f>VLOOKUP(E148,VIP!$A$2:$O9034,8,FALSE)</f>
        <v>Si</v>
      </c>
      <c r="J148" s="115" t="str">
        <f>VLOOKUP(E148,VIP!$A$2:$O8984,8,FALSE)</f>
        <v>Si</v>
      </c>
      <c r="K148" s="115" t="str">
        <f>VLOOKUP(E148,VIP!$A$2:$O12558,6,0)</f>
        <v>NO</v>
      </c>
      <c r="L148" s="116" t="s">
        <v>2228</v>
      </c>
      <c r="M148" s="114" t="s">
        <v>2466</v>
      </c>
      <c r="N148" s="114" t="s">
        <v>2473</v>
      </c>
      <c r="O148" s="115" t="s">
        <v>2475</v>
      </c>
      <c r="P148" s="113"/>
      <c r="Q148" s="117" t="s">
        <v>2228</v>
      </c>
    </row>
    <row r="149" spans="1:17" ht="18" x14ac:dyDescent="0.25">
      <c r="A149" s="115" t="str">
        <f>VLOOKUP(E149,'LISTADO ATM'!$A$2:$C$901,3,0)</f>
        <v>SUR</v>
      </c>
      <c r="B149" s="110">
        <v>335832487</v>
      </c>
      <c r="C149" s="122">
        <v>44279.56145833333</v>
      </c>
      <c r="D149" s="115" t="s">
        <v>2469</v>
      </c>
      <c r="E149" s="109">
        <v>615</v>
      </c>
      <c r="F149" s="115" t="str">
        <f>VLOOKUP(E149,VIP!$A$2:$O12147,2,0)</f>
        <v>DRBR418</v>
      </c>
      <c r="G149" s="115" t="str">
        <f>VLOOKUP(E149,'LISTADO ATM'!$A$2:$B$900,2,0)</f>
        <v xml:space="preserve">ATM Estación Sunix Cabral (Barahona) </v>
      </c>
      <c r="H149" s="115" t="str">
        <f>VLOOKUP(E149,VIP!$A$2:$O17068,7,FALSE)</f>
        <v>Si</v>
      </c>
      <c r="I149" s="115" t="str">
        <f>VLOOKUP(E149,VIP!$A$2:$O9033,8,FALSE)</f>
        <v>Si</v>
      </c>
      <c r="J149" s="115" t="str">
        <f>VLOOKUP(E149,VIP!$A$2:$O8983,8,FALSE)</f>
        <v>Si</v>
      </c>
      <c r="K149" s="115" t="str">
        <f>VLOOKUP(E149,VIP!$A$2:$O12557,6,0)</f>
        <v>NO</v>
      </c>
      <c r="L149" s="116" t="s">
        <v>2428</v>
      </c>
      <c r="M149" s="114" t="s">
        <v>2466</v>
      </c>
      <c r="N149" s="114" t="s">
        <v>2473</v>
      </c>
      <c r="O149" s="115" t="s">
        <v>2474</v>
      </c>
      <c r="P149" s="113"/>
      <c r="Q149" s="117" t="s">
        <v>2428</v>
      </c>
    </row>
    <row r="150" spans="1:17" ht="18" x14ac:dyDescent="0.25">
      <c r="A150" s="115" t="str">
        <f>VLOOKUP(E150,'LISTADO ATM'!$A$2:$C$901,3,0)</f>
        <v>SUR</v>
      </c>
      <c r="B150" s="110">
        <v>335832490</v>
      </c>
      <c r="C150" s="122">
        <v>44279.564363425925</v>
      </c>
      <c r="D150" s="115" t="s">
        <v>2496</v>
      </c>
      <c r="E150" s="109">
        <v>764</v>
      </c>
      <c r="F150" s="115" t="str">
        <f>VLOOKUP(E150,VIP!$A$2:$O12146,2,0)</f>
        <v>DRBR451</v>
      </c>
      <c r="G150" s="115" t="str">
        <f>VLOOKUP(E150,'LISTADO ATM'!$A$2:$B$900,2,0)</f>
        <v xml:space="preserve">ATM Oficina Elías Piña </v>
      </c>
      <c r="H150" s="115" t="str">
        <f>VLOOKUP(E150,VIP!$A$2:$O17067,7,FALSE)</f>
        <v>Si</v>
      </c>
      <c r="I150" s="115" t="str">
        <f>VLOOKUP(E150,VIP!$A$2:$O9032,8,FALSE)</f>
        <v>Si</v>
      </c>
      <c r="J150" s="115" t="str">
        <f>VLOOKUP(E150,VIP!$A$2:$O8982,8,FALSE)</f>
        <v>Si</v>
      </c>
      <c r="K150" s="115" t="str">
        <f>VLOOKUP(E150,VIP!$A$2:$O12556,6,0)</f>
        <v>NO</v>
      </c>
      <c r="L150" s="116" t="s">
        <v>2428</v>
      </c>
      <c r="M150" s="114" t="s">
        <v>2466</v>
      </c>
      <c r="N150" s="114" t="s">
        <v>2473</v>
      </c>
      <c r="O150" s="115" t="s">
        <v>2497</v>
      </c>
      <c r="P150" s="113"/>
      <c r="Q150" s="117" t="s">
        <v>2428</v>
      </c>
    </row>
    <row r="151" spans="1:17" ht="18" x14ac:dyDescent="0.25">
      <c r="A151" s="115" t="str">
        <f>VLOOKUP(E151,'LISTADO ATM'!$A$2:$C$901,3,0)</f>
        <v>DISTRITO NACIONAL</v>
      </c>
      <c r="B151" s="110">
        <v>335832518</v>
      </c>
      <c r="C151" s="122">
        <v>44279.578900462962</v>
      </c>
      <c r="D151" s="115" t="s">
        <v>2189</v>
      </c>
      <c r="E151" s="109">
        <v>755</v>
      </c>
      <c r="F151" s="115" t="str">
        <f>VLOOKUP(E151,VIP!$A$2:$O12145,2,0)</f>
        <v>DRBR755</v>
      </c>
      <c r="G151" s="115" t="str">
        <f>VLOOKUP(E151,'LISTADO ATM'!$A$2:$B$900,2,0)</f>
        <v xml:space="preserve">ATM Oficina Galería del Este (Plaza) </v>
      </c>
      <c r="H151" s="115" t="str">
        <f>VLOOKUP(E151,VIP!$A$2:$O17066,7,FALSE)</f>
        <v>Si</v>
      </c>
      <c r="I151" s="115" t="str">
        <f>VLOOKUP(E151,VIP!$A$2:$O9031,8,FALSE)</f>
        <v>Si</v>
      </c>
      <c r="J151" s="115" t="str">
        <f>VLOOKUP(E151,VIP!$A$2:$O8981,8,FALSE)</f>
        <v>Si</v>
      </c>
      <c r="K151" s="115" t="str">
        <f>VLOOKUP(E151,VIP!$A$2:$O12555,6,0)</f>
        <v>NO</v>
      </c>
      <c r="L151" s="116" t="s">
        <v>2489</v>
      </c>
      <c r="M151" s="114" t="s">
        <v>2466</v>
      </c>
      <c r="N151" s="114" t="s">
        <v>2473</v>
      </c>
      <c r="O151" s="115" t="s">
        <v>2475</v>
      </c>
      <c r="P151" s="113"/>
      <c r="Q151" s="117" t="s">
        <v>2489</v>
      </c>
    </row>
    <row r="152" spans="1:17" ht="18" x14ac:dyDescent="0.25">
      <c r="A152" s="115" t="str">
        <f>VLOOKUP(E152,'LISTADO ATM'!$A$2:$C$901,3,0)</f>
        <v>NORTE</v>
      </c>
      <c r="B152" s="110">
        <v>335832524</v>
      </c>
      <c r="C152" s="122">
        <v>44279.580972222226</v>
      </c>
      <c r="D152" s="115" t="s">
        <v>2190</v>
      </c>
      <c r="E152" s="109">
        <v>990</v>
      </c>
      <c r="F152" s="115" t="str">
        <f>VLOOKUP(E152,VIP!$A$2:$O12144,2,0)</f>
        <v>DRBR742</v>
      </c>
      <c r="G152" s="115" t="str">
        <f>VLOOKUP(E152,'LISTADO ATM'!$A$2:$B$900,2,0)</f>
        <v xml:space="preserve">ATM Autoservicio Bonao II </v>
      </c>
      <c r="H152" s="115" t="str">
        <f>VLOOKUP(E152,VIP!$A$2:$O17065,7,FALSE)</f>
        <v>Si</v>
      </c>
      <c r="I152" s="115" t="str">
        <f>VLOOKUP(E152,VIP!$A$2:$O9030,8,FALSE)</f>
        <v>Si</v>
      </c>
      <c r="J152" s="115" t="str">
        <f>VLOOKUP(E152,VIP!$A$2:$O8980,8,FALSE)</f>
        <v>Si</v>
      </c>
      <c r="K152" s="115" t="str">
        <f>VLOOKUP(E152,VIP!$A$2:$O12554,6,0)</f>
        <v>NO</v>
      </c>
      <c r="L152" s="116" t="s">
        <v>2489</v>
      </c>
      <c r="M152" s="114" t="s">
        <v>2466</v>
      </c>
      <c r="N152" s="114" t="s">
        <v>2473</v>
      </c>
      <c r="O152" s="115" t="s">
        <v>2500</v>
      </c>
      <c r="P152" s="113"/>
      <c r="Q152" s="117" t="s">
        <v>2489</v>
      </c>
    </row>
    <row r="153" spans="1:17" ht="18" x14ac:dyDescent="0.25">
      <c r="A153" s="115" t="str">
        <f>VLOOKUP(E153,'LISTADO ATM'!$A$2:$C$901,3,0)</f>
        <v>DISTRITO NACIONAL</v>
      </c>
      <c r="B153" s="110">
        <v>335832525</v>
      </c>
      <c r="C153" s="122">
        <v>44279.581006944441</v>
      </c>
      <c r="D153" s="115" t="s">
        <v>2469</v>
      </c>
      <c r="E153" s="109">
        <v>125</v>
      </c>
      <c r="F153" s="115" t="str">
        <f>VLOOKUP(E153,VIP!$A$2:$O12143,2,0)</f>
        <v>DRBR125</v>
      </c>
      <c r="G153" s="115" t="str">
        <f>VLOOKUP(E153,'LISTADO ATM'!$A$2:$B$900,2,0)</f>
        <v xml:space="preserve">ATM Dirección General de Aduanas II </v>
      </c>
      <c r="H153" s="115" t="str">
        <f>VLOOKUP(E153,VIP!$A$2:$O17064,7,FALSE)</f>
        <v>Si</v>
      </c>
      <c r="I153" s="115" t="str">
        <f>VLOOKUP(E153,VIP!$A$2:$O9029,8,FALSE)</f>
        <v>Si</v>
      </c>
      <c r="J153" s="115" t="str">
        <f>VLOOKUP(E153,VIP!$A$2:$O8979,8,FALSE)</f>
        <v>Si</v>
      </c>
      <c r="K153" s="115" t="str">
        <f>VLOOKUP(E153,VIP!$A$2:$O12553,6,0)</f>
        <v>NO</v>
      </c>
      <c r="L153" s="116" t="s">
        <v>2459</v>
      </c>
      <c r="M153" s="114" t="s">
        <v>2466</v>
      </c>
      <c r="N153" s="114" t="s">
        <v>2473</v>
      </c>
      <c r="O153" s="115" t="s">
        <v>2474</v>
      </c>
      <c r="P153" s="113"/>
      <c r="Q153" s="117" t="s">
        <v>2459</v>
      </c>
    </row>
    <row r="154" spans="1:17" ht="18" x14ac:dyDescent="0.25">
      <c r="A154" s="115" t="str">
        <f>VLOOKUP(E154,'LISTADO ATM'!$A$2:$C$901,3,0)</f>
        <v>SUR</v>
      </c>
      <c r="B154" s="110">
        <v>335832540</v>
      </c>
      <c r="C154" s="122">
        <v>44279.585196759261</v>
      </c>
      <c r="D154" s="115" t="s">
        <v>2469</v>
      </c>
      <c r="E154" s="109">
        <v>995</v>
      </c>
      <c r="F154" s="115" t="str">
        <f>VLOOKUP(E154,VIP!$A$2:$O12142,2,0)</f>
        <v>DRBR545</v>
      </c>
      <c r="G154" s="115" t="str">
        <f>VLOOKUP(E154,'LISTADO ATM'!$A$2:$B$900,2,0)</f>
        <v xml:space="preserve">ATM Oficina San Cristobal III (Lobby) </v>
      </c>
      <c r="H154" s="115" t="str">
        <f>VLOOKUP(E154,VIP!$A$2:$O17063,7,FALSE)</f>
        <v>Si</v>
      </c>
      <c r="I154" s="115" t="str">
        <f>VLOOKUP(E154,VIP!$A$2:$O9028,8,FALSE)</f>
        <v>No</v>
      </c>
      <c r="J154" s="115" t="str">
        <f>VLOOKUP(E154,VIP!$A$2:$O8978,8,FALSE)</f>
        <v>No</v>
      </c>
      <c r="K154" s="115" t="str">
        <f>VLOOKUP(E154,VIP!$A$2:$O12552,6,0)</f>
        <v>NO</v>
      </c>
      <c r="L154" s="116" t="s">
        <v>2459</v>
      </c>
      <c r="M154" s="114" t="s">
        <v>2466</v>
      </c>
      <c r="N154" s="114" t="s">
        <v>2473</v>
      </c>
      <c r="O154" s="115" t="s">
        <v>2474</v>
      </c>
      <c r="P154" s="113"/>
      <c r="Q154" s="117" t="s">
        <v>2459</v>
      </c>
    </row>
    <row r="155" spans="1:17" ht="18" x14ac:dyDescent="0.25">
      <c r="A155" s="115" t="str">
        <f>VLOOKUP(E155,'LISTADO ATM'!$A$2:$C$901,3,0)</f>
        <v>NORTE</v>
      </c>
      <c r="B155" s="110">
        <v>335832559</v>
      </c>
      <c r="C155" s="122">
        <v>44279.588125000002</v>
      </c>
      <c r="D155" s="115" t="s">
        <v>2190</v>
      </c>
      <c r="E155" s="109">
        <v>862</v>
      </c>
      <c r="F155" s="115" t="str">
        <f>VLOOKUP(E155,VIP!$A$2:$O12141,2,0)</f>
        <v>DRBR862</v>
      </c>
      <c r="G155" s="115" t="str">
        <f>VLOOKUP(E155,'LISTADO ATM'!$A$2:$B$900,2,0)</f>
        <v xml:space="preserve">ATM S/M Doble A (Sabaneta) </v>
      </c>
      <c r="H155" s="115" t="str">
        <f>VLOOKUP(E155,VIP!$A$2:$O17062,7,FALSE)</f>
        <v>Si</v>
      </c>
      <c r="I155" s="115" t="str">
        <f>VLOOKUP(E155,VIP!$A$2:$O9027,8,FALSE)</f>
        <v>Si</v>
      </c>
      <c r="J155" s="115" t="str">
        <f>VLOOKUP(E155,VIP!$A$2:$O8977,8,FALSE)</f>
        <v>Si</v>
      </c>
      <c r="K155" s="115" t="str">
        <f>VLOOKUP(E155,VIP!$A$2:$O12551,6,0)</f>
        <v>NO</v>
      </c>
      <c r="L155" s="116" t="s">
        <v>2489</v>
      </c>
      <c r="M155" s="114" t="s">
        <v>2466</v>
      </c>
      <c r="N155" s="114" t="s">
        <v>2473</v>
      </c>
      <c r="O155" s="115" t="s">
        <v>2500</v>
      </c>
      <c r="P155" s="113"/>
      <c r="Q155" s="117" t="s">
        <v>2489</v>
      </c>
    </row>
    <row r="156" spans="1:17" ht="18" x14ac:dyDescent="0.25">
      <c r="A156" s="115" t="str">
        <f>VLOOKUP(E156,'LISTADO ATM'!$A$2:$C$901,3,0)</f>
        <v>DISTRITO NACIONAL</v>
      </c>
      <c r="B156" s="110">
        <v>335832563</v>
      </c>
      <c r="C156" s="122">
        <v>44279.58898148148</v>
      </c>
      <c r="D156" s="115" t="s">
        <v>2496</v>
      </c>
      <c r="E156" s="109">
        <v>410</v>
      </c>
      <c r="F156" s="115" t="str">
        <f>VLOOKUP(E156,VIP!$A$2:$O12140,2,0)</f>
        <v>DRBR410</v>
      </c>
      <c r="G156" s="115" t="str">
        <f>VLOOKUP(E156,'LISTADO ATM'!$A$2:$B$900,2,0)</f>
        <v xml:space="preserve">ATM Oficina Las Palmas de Herrera II </v>
      </c>
      <c r="H156" s="115" t="str">
        <f>VLOOKUP(E156,VIP!$A$2:$O17061,7,FALSE)</f>
        <v>Si</v>
      </c>
      <c r="I156" s="115" t="str">
        <f>VLOOKUP(E156,VIP!$A$2:$O9026,8,FALSE)</f>
        <v>Si</v>
      </c>
      <c r="J156" s="115" t="str">
        <f>VLOOKUP(E156,VIP!$A$2:$O8976,8,FALSE)</f>
        <v>Si</v>
      </c>
      <c r="K156" s="115" t="str">
        <f>VLOOKUP(E156,VIP!$A$2:$O12550,6,0)</f>
        <v>NO</v>
      </c>
      <c r="L156" s="116" t="s">
        <v>2511</v>
      </c>
      <c r="M156" s="114" t="s">
        <v>2466</v>
      </c>
      <c r="N156" s="114" t="s">
        <v>2473</v>
      </c>
      <c r="O156" s="115" t="s">
        <v>2497</v>
      </c>
      <c r="P156" s="113"/>
      <c r="Q156" s="117" t="s">
        <v>2511</v>
      </c>
    </row>
    <row r="157" spans="1:17" ht="18" x14ac:dyDescent="0.25">
      <c r="A157" s="115" t="str">
        <f>VLOOKUP(E157,'LISTADO ATM'!$A$2:$C$901,3,0)</f>
        <v>NORTE</v>
      </c>
      <c r="B157" s="110">
        <v>335832570</v>
      </c>
      <c r="C157" s="122">
        <v>44279.59170138889</v>
      </c>
      <c r="D157" s="115" t="s">
        <v>2190</v>
      </c>
      <c r="E157" s="109">
        <v>136</v>
      </c>
      <c r="F157" s="115" t="str">
        <f>VLOOKUP(E157,VIP!$A$2:$O12139,2,0)</f>
        <v>DRBR136</v>
      </c>
      <c r="G157" s="115" t="str">
        <f>VLOOKUP(E157,'LISTADO ATM'!$A$2:$B$900,2,0)</f>
        <v>ATM S/M Xtra (Santiago)</v>
      </c>
      <c r="H157" s="115" t="str">
        <f>VLOOKUP(E157,VIP!$A$2:$O17060,7,FALSE)</f>
        <v>Si</v>
      </c>
      <c r="I157" s="115" t="str">
        <f>VLOOKUP(E157,VIP!$A$2:$O9025,8,FALSE)</f>
        <v>Si</v>
      </c>
      <c r="J157" s="115" t="str">
        <f>VLOOKUP(E157,VIP!$A$2:$O8975,8,FALSE)</f>
        <v>Si</v>
      </c>
      <c r="K157" s="115" t="str">
        <f>VLOOKUP(E157,VIP!$A$2:$O12549,6,0)</f>
        <v>NO</v>
      </c>
      <c r="L157" s="116" t="s">
        <v>2437</v>
      </c>
      <c r="M157" s="175" t="s">
        <v>2519</v>
      </c>
      <c r="N157" s="114" t="s">
        <v>2473</v>
      </c>
      <c r="O157" s="115" t="s">
        <v>2500</v>
      </c>
      <c r="P157" s="113"/>
      <c r="Q157" s="174">
        <v>44279.654166666667</v>
      </c>
    </row>
    <row r="158" spans="1:17" ht="18" x14ac:dyDescent="0.25">
      <c r="A158" s="115" t="str">
        <f>VLOOKUP(E158,'LISTADO ATM'!$A$2:$C$901,3,0)</f>
        <v>SUR</v>
      </c>
      <c r="B158" s="110">
        <v>335832581</v>
      </c>
      <c r="C158" s="122">
        <v>44279.594004629631</v>
      </c>
      <c r="D158" s="115" t="s">
        <v>2189</v>
      </c>
      <c r="E158" s="109">
        <v>6</v>
      </c>
      <c r="F158" s="115" t="str">
        <f>VLOOKUP(E158,VIP!$A$2:$O12138,2,0)</f>
        <v>DRBR006</v>
      </c>
      <c r="G158" s="115" t="str">
        <f>VLOOKUP(E158,'LISTADO ATM'!$A$2:$B$900,2,0)</f>
        <v xml:space="preserve">ATM Plaza WAO San Juan </v>
      </c>
      <c r="H158" s="115" t="str">
        <f>VLOOKUP(E158,VIP!$A$2:$O17059,7,FALSE)</f>
        <v>N/A</v>
      </c>
      <c r="I158" s="115" t="str">
        <f>VLOOKUP(E158,VIP!$A$2:$O9024,8,FALSE)</f>
        <v>N/A</v>
      </c>
      <c r="J158" s="115" t="str">
        <f>VLOOKUP(E158,VIP!$A$2:$O8974,8,FALSE)</f>
        <v>N/A</v>
      </c>
      <c r="K158" s="115" t="str">
        <f>VLOOKUP(E158,VIP!$A$2:$O12548,6,0)</f>
        <v/>
      </c>
      <c r="L158" s="116" t="s">
        <v>2228</v>
      </c>
      <c r="M158" s="114" t="s">
        <v>2466</v>
      </c>
      <c r="N158" s="114" t="s">
        <v>2473</v>
      </c>
      <c r="O158" s="115" t="s">
        <v>2475</v>
      </c>
      <c r="P158" s="113"/>
      <c r="Q158" s="117" t="s">
        <v>2228</v>
      </c>
    </row>
    <row r="159" spans="1:17" ht="18" x14ac:dyDescent="0.25">
      <c r="A159" s="115" t="str">
        <f>VLOOKUP(E159,'LISTADO ATM'!$A$2:$C$901,3,0)</f>
        <v>NORTE</v>
      </c>
      <c r="B159" s="110">
        <v>335832585</v>
      </c>
      <c r="C159" s="122">
        <v>44279.595439814817</v>
      </c>
      <c r="D159" s="115" t="s">
        <v>2496</v>
      </c>
      <c r="E159" s="109">
        <v>965</v>
      </c>
      <c r="F159" s="115" t="str">
        <f>VLOOKUP(E159,VIP!$A$2:$O12137,2,0)</f>
        <v>DRBR965</v>
      </c>
      <c r="G159" s="115" t="str">
        <f>VLOOKUP(E159,'LISTADO ATM'!$A$2:$B$900,2,0)</f>
        <v xml:space="preserve">ATM S/M La Fuente FUN (Santiago) </v>
      </c>
      <c r="H159" s="115" t="str">
        <f>VLOOKUP(E159,VIP!$A$2:$O17058,7,FALSE)</f>
        <v>Si</v>
      </c>
      <c r="I159" s="115" t="str">
        <f>VLOOKUP(E159,VIP!$A$2:$O9023,8,FALSE)</f>
        <v>Si</v>
      </c>
      <c r="J159" s="115" t="str">
        <f>VLOOKUP(E159,VIP!$A$2:$O8973,8,FALSE)</f>
        <v>Si</v>
      </c>
      <c r="K159" s="115" t="str">
        <f>VLOOKUP(E159,VIP!$A$2:$O12547,6,0)</f>
        <v>NO</v>
      </c>
      <c r="L159" s="116" t="s">
        <v>2501</v>
      </c>
      <c r="M159" s="114" t="s">
        <v>2466</v>
      </c>
      <c r="N159" s="114" t="s">
        <v>2473</v>
      </c>
      <c r="O159" s="115" t="s">
        <v>2497</v>
      </c>
      <c r="P159" s="113"/>
      <c r="Q159" s="117" t="s">
        <v>2501</v>
      </c>
    </row>
    <row r="160" spans="1:17" ht="18" x14ac:dyDescent="0.25">
      <c r="A160" s="115" t="str">
        <f>VLOOKUP(E160,'LISTADO ATM'!$A$2:$C$901,3,0)</f>
        <v>NORTE</v>
      </c>
      <c r="B160" s="110">
        <v>335832591</v>
      </c>
      <c r="C160" s="122">
        <v>44279.59642361111</v>
      </c>
      <c r="D160" s="115" t="s">
        <v>2496</v>
      </c>
      <c r="E160" s="109">
        <v>290</v>
      </c>
      <c r="F160" s="115" t="str">
        <f>VLOOKUP(E160,VIP!$A$2:$O12136,2,0)</f>
        <v>DRBR290</v>
      </c>
      <c r="G160" s="115" t="str">
        <f>VLOOKUP(E160,'LISTADO ATM'!$A$2:$B$900,2,0)</f>
        <v xml:space="preserve">ATM Oficina San Francisco de Macorís </v>
      </c>
      <c r="H160" s="115" t="str">
        <f>VLOOKUP(E160,VIP!$A$2:$O17057,7,FALSE)</f>
        <v>Si</v>
      </c>
      <c r="I160" s="115" t="str">
        <f>VLOOKUP(E160,VIP!$A$2:$O9022,8,FALSE)</f>
        <v>Si</v>
      </c>
      <c r="J160" s="115" t="str">
        <f>VLOOKUP(E160,VIP!$A$2:$O8972,8,FALSE)</f>
        <v>Si</v>
      </c>
      <c r="K160" s="115" t="str">
        <f>VLOOKUP(E160,VIP!$A$2:$O12546,6,0)</f>
        <v>NO</v>
      </c>
      <c r="L160" s="116" t="s">
        <v>2501</v>
      </c>
      <c r="M160" s="114" t="s">
        <v>2466</v>
      </c>
      <c r="N160" s="114" t="s">
        <v>2473</v>
      </c>
      <c r="O160" s="115" t="s">
        <v>2497</v>
      </c>
      <c r="P160" s="113"/>
      <c r="Q160" s="117" t="s">
        <v>2501</v>
      </c>
    </row>
    <row r="161" spans="1:17" ht="18" x14ac:dyDescent="0.25">
      <c r="A161" s="115" t="str">
        <f>VLOOKUP(E161,'LISTADO ATM'!$A$2:$C$901,3,0)</f>
        <v>DISTRITO NACIONAL</v>
      </c>
      <c r="B161" s="110">
        <v>335832611</v>
      </c>
      <c r="C161" s="122">
        <v>44279.599618055552</v>
      </c>
      <c r="D161" s="115" t="s">
        <v>2189</v>
      </c>
      <c r="E161" s="109">
        <v>671</v>
      </c>
      <c r="F161" s="115" t="str">
        <f>VLOOKUP(E161,VIP!$A$2:$O12135,2,0)</f>
        <v>DRBR671</v>
      </c>
      <c r="G161" s="115" t="str">
        <f>VLOOKUP(E161,'LISTADO ATM'!$A$2:$B$900,2,0)</f>
        <v>ATM Ayuntamiento Sto. Dgo. Norte</v>
      </c>
      <c r="H161" s="115" t="str">
        <f>VLOOKUP(E161,VIP!$A$2:$O17056,7,FALSE)</f>
        <v>Si</v>
      </c>
      <c r="I161" s="115" t="str">
        <f>VLOOKUP(E161,VIP!$A$2:$O9021,8,FALSE)</f>
        <v>Si</v>
      </c>
      <c r="J161" s="115" t="str">
        <f>VLOOKUP(E161,VIP!$A$2:$O8971,8,FALSE)</f>
        <v>Si</v>
      </c>
      <c r="K161" s="115" t="str">
        <f>VLOOKUP(E161,VIP!$A$2:$O12545,6,0)</f>
        <v>NO</v>
      </c>
      <c r="L161" s="116" t="s">
        <v>2489</v>
      </c>
      <c r="M161" s="114" t="s">
        <v>2466</v>
      </c>
      <c r="N161" s="114" t="s">
        <v>2473</v>
      </c>
      <c r="O161" s="115" t="s">
        <v>2475</v>
      </c>
      <c r="P161" s="113"/>
      <c r="Q161" s="117" t="s">
        <v>2489</v>
      </c>
    </row>
    <row r="162" spans="1:17" ht="18" x14ac:dyDescent="0.25">
      <c r="A162" s="115" t="str">
        <f>VLOOKUP(E162,'LISTADO ATM'!$A$2:$C$901,3,0)</f>
        <v>ESTE</v>
      </c>
      <c r="B162" s="110">
        <v>335832625</v>
      </c>
      <c r="C162" s="122">
        <v>44279.602685185186</v>
      </c>
      <c r="D162" s="115" t="s">
        <v>2496</v>
      </c>
      <c r="E162" s="109">
        <v>631</v>
      </c>
      <c r="F162" s="115" t="str">
        <f>VLOOKUP(E162,VIP!$A$2:$O12137,2,0)</f>
        <v>DRBR417</v>
      </c>
      <c r="G162" s="115" t="str">
        <f>VLOOKUP(E162,'LISTADO ATM'!$A$2:$B$900,2,0)</f>
        <v xml:space="preserve">ATM ASOCODEQUI (San Pedro) </v>
      </c>
      <c r="H162" s="115" t="str">
        <f>VLOOKUP(E162,VIP!$A$2:$O17058,7,FALSE)</f>
        <v>Si</v>
      </c>
      <c r="I162" s="115" t="str">
        <f>VLOOKUP(E162,VIP!$A$2:$O9023,8,FALSE)</f>
        <v>Si</v>
      </c>
      <c r="J162" s="115" t="str">
        <f>VLOOKUP(E162,VIP!$A$2:$O8973,8,FALSE)</f>
        <v>Si</v>
      </c>
      <c r="K162" s="115" t="str">
        <f>VLOOKUP(E162,VIP!$A$2:$O12547,6,0)</f>
        <v>NO</v>
      </c>
      <c r="L162" s="116" t="s">
        <v>2478</v>
      </c>
      <c r="M162" s="175" t="s">
        <v>2519</v>
      </c>
      <c r="N162" s="175" t="s">
        <v>2521</v>
      </c>
      <c r="O162" s="115" t="s">
        <v>2538</v>
      </c>
      <c r="P162" s="175" t="s">
        <v>2523</v>
      </c>
      <c r="Q162" s="175" t="s">
        <v>2478</v>
      </c>
    </row>
    <row r="163" spans="1:17" ht="18" x14ac:dyDescent="0.25">
      <c r="A163" s="115" t="str">
        <f>VLOOKUP(E163,'LISTADO ATM'!$A$2:$C$901,3,0)</f>
        <v>DISTRITO NACIONAL</v>
      </c>
      <c r="B163" s="110">
        <v>335832629</v>
      </c>
      <c r="C163" s="122">
        <v>44279.60491898148</v>
      </c>
      <c r="D163" s="115" t="s">
        <v>2189</v>
      </c>
      <c r="E163" s="109">
        <v>560</v>
      </c>
      <c r="F163" s="115" t="str">
        <f>VLOOKUP(E163,VIP!$A$2:$O12134,2,0)</f>
        <v>DRBR229</v>
      </c>
      <c r="G163" s="115" t="str">
        <f>VLOOKUP(E163,'LISTADO ATM'!$A$2:$B$900,2,0)</f>
        <v xml:space="preserve">ATM Junta Central Electoral </v>
      </c>
      <c r="H163" s="115" t="str">
        <f>VLOOKUP(E163,VIP!$A$2:$O17055,7,FALSE)</f>
        <v>Si</v>
      </c>
      <c r="I163" s="115" t="str">
        <f>VLOOKUP(E163,VIP!$A$2:$O9020,8,FALSE)</f>
        <v>Si</v>
      </c>
      <c r="J163" s="115" t="str">
        <f>VLOOKUP(E163,VIP!$A$2:$O8970,8,FALSE)</f>
        <v>Si</v>
      </c>
      <c r="K163" s="115" t="str">
        <f>VLOOKUP(E163,VIP!$A$2:$O12544,6,0)</f>
        <v>SI</v>
      </c>
      <c r="L163" s="116" t="s">
        <v>2437</v>
      </c>
      <c r="M163" s="114" t="s">
        <v>2466</v>
      </c>
      <c r="N163" s="114" t="s">
        <v>2473</v>
      </c>
      <c r="O163" s="115" t="s">
        <v>2475</v>
      </c>
      <c r="P163" s="113"/>
      <c r="Q163" s="117" t="s">
        <v>2437</v>
      </c>
    </row>
    <row r="164" spans="1:17" ht="18" x14ac:dyDescent="0.25">
      <c r="A164" s="115" t="str">
        <f>VLOOKUP(E164,'LISTADO ATM'!$A$2:$C$901,3,0)</f>
        <v>DISTRITO NACIONAL</v>
      </c>
      <c r="B164" s="110">
        <v>335832637</v>
      </c>
      <c r="C164" s="122">
        <v>44279.609652777777</v>
      </c>
      <c r="D164" s="115" t="s">
        <v>2189</v>
      </c>
      <c r="E164" s="109">
        <v>517</v>
      </c>
      <c r="F164" s="115" t="str">
        <f>VLOOKUP(E164,VIP!$A$2:$O12133,2,0)</f>
        <v>DRBR517</v>
      </c>
      <c r="G164" s="115" t="str">
        <f>VLOOKUP(E164,'LISTADO ATM'!$A$2:$B$900,2,0)</f>
        <v xml:space="preserve">ATM Autobanco Oficina Sans Soucí </v>
      </c>
      <c r="H164" s="115" t="str">
        <f>VLOOKUP(E164,VIP!$A$2:$O17054,7,FALSE)</f>
        <v>Si</v>
      </c>
      <c r="I164" s="115" t="str">
        <f>VLOOKUP(E164,VIP!$A$2:$O9019,8,FALSE)</f>
        <v>Si</v>
      </c>
      <c r="J164" s="115" t="str">
        <f>VLOOKUP(E164,VIP!$A$2:$O8969,8,FALSE)</f>
        <v>Si</v>
      </c>
      <c r="K164" s="115" t="str">
        <f>VLOOKUP(E164,VIP!$A$2:$O12543,6,0)</f>
        <v>SI</v>
      </c>
      <c r="L164" s="116" t="s">
        <v>2228</v>
      </c>
      <c r="M164" s="114" t="s">
        <v>2466</v>
      </c>
      <c r="N164" s="114" t="s">
        <v>2473</v>
      </c>
      <c r="O164" s="115" t="s">
        <v>2475</v>
      </c>
      <c r="P164" s="113"/>
      <c r="Q164" s="117" t="s">
        <v>2228</v>
      </c>
    </row>
    <row r="165" spans="1:17" ht="18" x14ac:dyDescent="0.25">
      <c r="A165" s="115" t="str">
        <f>VLOOKUP(E165,'LISTADO ATM'!$A$2:$C$901,3,0)</f>
        <v>DISTRITO NACIONAL</v>
      </c>
      <c r="B165" s="110">
        <v>335832641</v>
      </c>
      <c r="C165" s="122">
        <v>44279.610995370371</v>
      </c>
      <c r="D165" s="115" t="s">
        <v>2189</v>
      </c>
      <c r="E165" s="109">
        <v>607</v>
      </c>
      <c r="F165" s="115" t="str">
        <f>VLOOKUP(E165,VIP!$A$2:$O12132,2,0)</f>
        <v>DRBR607</v>
      </c>
      <c r="G165" s="115" t="str">
        <f>VLOOKUP(E165,'LISTADO ATM'!$A$2:$B$900,2,0)</f>
        <v xml:space="preserve">ATM ONAPI </v>
      </c>
      <c r="H165" s="115" t="str">
        <f>VLOOKUP(E165,VIP!$A$2:$O17053,7,FALSE)</f>
        <v>Si</v>
      </c>
      <c r="I165" s="115" t="str">
        <f>VLOOKUP(E165,VIP!$A$2:$O9018,8,FALSE)</f>
        <v>Si</v>
      </c>
      <c r="J165" s="115" t="str">
        <f>VLOOKUP(E165,VIP!$A$2:$O8968,8,FALSE)</f>
        <v>Si</v>
      </c>
      <c r="K165" s="115" t="str">
        <f>VLOOKUP(E165,VIP!$A$2:$O12542,6,0)</f>
        <v>NO</v>
      </c>
      <c r="L165" s="116" t="s">
        <v>2228</v>
      </c>
      <c r="M165" s="114" t="s">
        <v>2466</v>
      </c>
      <c r="N165" s="114" t="s">
        <v>2473</v>
      </c>
      <c r="O165" s="115" t="s">
        <v>2475</v>
      </c>
      <c r="P165" s="113"/>
      <c r="Q165" s="117" t="s">
        <v>2228</v>
      </c>
    </row>
    <row r="166" spans="1:17" ht="18" x14ac:dyDescent="0.25">
      <c r="A166" s="115" t="str">
        <f>VLOOKUP(E166,'LISTADO ATM'!$A$2:$C$901,3,0)</f>
        <v>DISTRITO NACIONAL</v>
      </c>
      <c r="B166" s="110">
        <v>335832644</v>
      </c>
      <c r="C166" s="122">
        <v>44279.611689814818</v>
      </c>
      <c r="D166" s="115" t="s">
        <v>2189</v>
      </c>
      <c r="E166" s="109">
        <v>490</v>
      </c>
      <c r="F166" s="115" t="str">
        <f>VLOOKUP(E166,VIP!$A$2:$O12131,2,0)</f>
        <v>DRBR490</v>
      </c>
      <c r="G166" s="115" t="str">
        <f>VLOOKUP(E166,'LISTADO ATM'!$A$2:$B$900,2,0)</f>
        <v xml:space="preserve">ATM Hospital Ney Arias Lora </v>
      </c>
      <c r="H166" s="115" t="str">
        <f>VLOOKUP(E166,VIP!$A$2:$O17052,7,FALSE)</f>
        <v>Si</v>
      </c>
      <c r="I166" s="115" t="str">
        <f>VLOOKUP(E166,VIP!$A$2:$O9017,8,FALSE)</f>
        <v>Si</v>
      </c>
      <c r="J166" s="115" t="str">
        <f>VLOOKUP(E166,VIP!$A$2:$O8967,8,FALSE)</f>
        <v>Si</v>
      </c>
      <c r="K166" s="115" t="str">
        <f>VLOOKUP(E166,VIP!$A$2:$O12541,6,0)</f>
        <v>NO</v>
      </c>
      <c r="L166" s="116" t="s">
        <v>2228</v>
      </c>
      <c r="M166" s="114" t="s">
        <v>2466</v>
      </c>
      <c r="N166" s="114" t="s">
        <v>2473</v>
      </c>
      <c r="O166" s="115" t="s">
        <v>2475</v>
      </c>
      <c r="P166" s="113"/>
      <c r="Q166" s="117" t="s">
        <v>2228</v>
      </c>
    </row>
    <row r="167" spans="1:17" ht="18" x14ac:dyDescent="0.25">
      <c r="A167" s="115" t="str">
        <f>VLOOKUP(E167,'LISTADO ATM'!$A$2:$C$901,3,0)</f>
        <v>DISTRITO NACIONAL</v>
      </c>
      <c r="B167" s="110">
        <v>335832649</v>
      </c>
      <c r="C167" s="122">
        <v>44279.61378472222</v>
      </c>
      <c r="D167" s="115" t="s">
        <v>2189</v>
      </c>
      <c r="E167" s="109">
        <v>845</v>
      </c>
      <c r="F167" s="115" t="str">
        <f>VLOOKUP(E167,VIP!$A$2:$O12130,2,0)</f>
        <v>DRBR845</v>
      </c>
      <c r="G167" s="115" t="str">
        <f>VLOOKUP(E167,'LISTADO ATM'!$A$2:$B$900,2,0)</f>
        <v xml:space="preserve">ATM CERTV (Canal 4) </v>
      </c>
      <c r="H167" s="115" t="str">
        <f>VLOOKUP(E167,VIP!$A$2:$O17051,7,FALSE)</f>
        <v>Si</v>
      </c>
      <c r="I167" s="115" t="str">
        <f>VLOOKUP(E167,VIP!$A$2:$O9016,8,FALSE)</f>
        <v>Si</v>
      </c>
      <c r="J167" s="115" t="str">
        <f>VLOOKUP(E167,VIP!$A$2:$O8966,8,FALSE)</f>
        <v>Si</v>
      </c>
      <c r="K167" s="115" t="str">
        <f>VLOOKUP(E167,VIP!$A$2:$O12540,6,0)</f>
        <v>NO</v>
      </c>
      <c r="L167" s="116" t="s">
        <v>2228</v>
      </c>
      <c r="M167" s="114" t="s">
        <v>2466</v>
      </c>
      <c r="N167" s="114" t="s">
        <v>2473</v>
      </c>
      <c r="O167" s="115" t="s">
        <v>2475</v>
      </c>
      <c r="P167" s="113"/>
      <c r="Q167" s="117" t="s">
        <v>2228</v>
      </c>
    </row>
    <row r="168" spans="1:17" ht="18" x14ac:dyDescent="0.25">
      <c r="A168" s="115" t="str">
        <f>VLOOKUP(E168,'LISTADO ATM'!$A$2:$C$901,3,0)</f>
        <v>NORTE</v>
      </c>
      <c r="B168" s="110">
        <v>335832674</v>
      </c>
      <c r="C168" s="122">
        <v>44279.61996527778</v>
      </c>
      <c r="D168" s="115" t="s">
        <v>2496</v>
      </c>
      <c r="E168" s="109">
        <v>454</v>
      </c>
      <c r="F168" s="115" t="str">
        <f>VLOOKUP(E168,VIP!$A$2:$O12136,2,0)</f>
        <v>DRBR454</v>
      </c>
      <c r="G168" s="115" t="str">
        <f>VLOOKUP(E168,'LISTADO ATM'!$A$2:$B$900,2,0)</f>
        <v>ATM Partido Dajabón</v>
      </c>
      <c r="H168" s="115" t="str">
        <f>VLOOKUP(E168,VIP!$A$2:$O17057,7,FALSE)</f>
        <v>Si</v>
      </c>
      <c r="I168" s="115" t="str">
        <f>VLOOKUP(E168,VIP!$A$2:$O9022,8,FALSE)</f>
        <v>Si</v>
      </c>
      <c r="J168" s="115" t="str">
        <f>VLOOKUP(E168,VIP!$A$2:$O8972,8,FALSE)</f>
        <v>Si</v>
      </c>
      <c r="K168" s="115" t="str">
        <f>VLOOKUP(E168,VIP!$A$2:$O12546,6,0)</f>
        <v>NO</v>
      </c>
      <c r="L168" s="116" t="s">
        <v>2478</v>
      </c>
      <c r="M168" s="175" t="s">
        <v>2519</v>
      </c>
      <c r="N168" s="175" t="s">
        <v>2521</v>
      </c>
      <c r="O168" s="115" t="s">
        <v>2538</v>
      </c>
      <c r="P168" s="175" t="s">
        <v>2523</v>
      </c>
      <c r="Q168" s="175" t="s">
        <v>2478</v>
      </c>
    </row>
    <row r="169" spans="1:17" ht="18" x14ac:dyDescent="0.25">
      <c r="A169" s="115" t="str">
        <f>VLOOKUP(E169,'LISTADO ATM'!$A$2:$C$901,3,0)</f>
        <v>SUR</v>
      </c>
      <c r="B169" s="110">
        <v>335832685</v>
      </c>
      <c r="C169" s="122">
        <v>44279.622442129628</v>
      </c>
      <c r="D169" s="115" t="s">
        <v>2496</v>
      </c>
      <c r="E169" s="109">
        <v>301</v>
      </c>
      <c r="F169" s="115" t="str">
        <f>VLOOKUP(E169,VIP!$A$2:$O12135,2,0)</f>
        <v>DRBR301</v>
      </c>
      <c r="G169" s="115" t="str">
        <f>VLOOKUP(E169,'LISTADO ATM'!$A$2:$B$900,2,0)</f>
        <v xml:space="preserve">ATM UNP Alfa y Omega (Barahona) </v>
      </c>
      <c r="H169" s="115" t="str">
        <f>VLOOKUP(E169,VIP!$A$2:$O17056,7,FALSE)</f>
        <v>Si</v>
      </c>
      <c r="I169" s="115" t="str">
        <f>VLOOKUP(E169,VIP!$A$2:$O9021,8,FALSE)</f>
        <v>Si</v>
      </c>
      <c r="J169" s="115" t="str">
        <f>VLOOKUP(E169,VIP!$A$2:$O8971,8,FALSE)</f>
        <v>Si</v>
      </c>
      <c r="K169" s="115" t="str">
        <f>VLOOKUP(E169,VIP!$A$2:$O12545,6,0)</f>
        <v>NO</v>
      </c>
      <c r="L169" s="116" t="s">
        <v>2478</v>
      </c>
      <c r="M169" s="175" t="s">
        <v>2519</v>
      </c>
      <c r="N169" s="175" t="s">
        <v>2521</v>
      </c>
      <c r="O169" s="115" t="s">
        <v>2522</v>
      </c>
      <c r="P169" s="175" t="s">
        <v>2523</v>
      </c>
      <c r="Q169" s="175" t="s">
        <v>2478</v>
      </c>
    </row>
    <row r="170" spans="1:17" ht="18" x14ac:dyDescent="0.25">
      <c r="A170" s="115" t="str">
        <f>VLOOKUP(E170,'LISTADO ATM'!$A$2:$C$901,3,0)</f>
        <v>DISTRITO NACIONAL</v>
      </c>
      <c r="B170" s="110">
        <v>335832690</v>
      </c>
      <c r="C170" s="122">
        <v>44279.624398148146</v>
      </c>
      <c r="D170" s="115" t="s">
        <v>2496</v>
      </c>
      <c r="E170" s="109">
        <v>515</v>
      </c>
      <c r="F170" s="115" t="str">
        <f>VLOOKUP(E170,VIP!$A$2:$O12134,2,0)</f>
        <v>DRBR515</v>
      </c>
      <c r="G170" s="115" t="str">
        <f>VLOOKUP(E170,'LISTADO ATM'!$A$2:$B$900,2,0)</f>
        <v xml:space="preserve">ATM Oficina Agora Mall I </v>
      </c>
      <c r="H170" s="115" t="str">
        <f>VLOOKUP(E170,VIP!$A$2:$O17055,7,FALSE)</f>
        <v>Si</v>
      </c>
      <c r="I170" s="115" t="str">
        <f>VLOOKUP(E170,VIP!$A$2:$O9020,8,FALSE)</f>
        <v>Si</v>
      </c>
      <c r="J170" s="115" t="str">
        <f>VLOOKUP(E170,VIP!$A$2:$O8970,8,FALSE)</f>
        <v>Si</v>
      </c>
      <c r="K170" s="115" t="str">
        <f>VLOOKUP(E170,VIP!$A$2:$O12544,6,0)</f>
        <v>SI</v>
      </c>
      <c r="L170" s="116" t="s">
        <v>2478</v>
      </c>
      <c r="M170" s="175" t="s">
        <v>2519</v>
      </c>
      <c r="N170" s="175" t="s">
        <v>2521</v>
      </c>
      <c r="O170" s="115" t="s">
        <v>2522</v>
      </c>
      <c r="P170" s="175" t="s">
        <v>2523</v>
      </c>
      <c r="Q170" s="175" t="s">
        <v>2478</v>
      </c>
    </row>
    <row r="171" spans="1:17" ht="18" x14ac:dyDescent="0.25">
      <c r="A171" s="115" t="str">
        <f>VLOOKUP(E171,'LISTADO ATM'!$A$2:$C$901,3,0)</f>
        <v>DISTRITO NACIONAL</v>
      </c>
      <c r="B171" s="110">
        <v>335832697</v>
      </c>
      <c r="C171" s="122">
        <v>44279.625671296293</v>
      </c>
      <c r="D171" s="115" t="s">
        <v>2496</v>
      </c>
      <c r="E171" s="109">
        <v>684</v>
      </c>
      <c r="F171" s="115" t="str">
        <f>VLOOKUP(E171,VIP!$A$2:$O12133,2,0)</f>
        <v>DRBR684</v>
      </c>
      <c r="G171" s="115" t="str">
        <f>VLOOKUP(E171,'LISTADO ATM'!$A$2:$B$900,2,0)</f>
        <v>ATM Estación Texaco Prolongación 27 Febrero</v>
      </c>
      <c r="H171" s="115" t="str">
        <f>VLOOKUP(E171,VIP!$A$2:$O17054,7,FALSE)</f>
        <v>NO</v>
      </c>
      <c r="I171" s="115" t="str">
        <f>VLOOKUP(E171,VIP!$A$2:$O9019,8,FALSE)</f>
        <v>NO</v>
      </c>
      <c r="J171" s="115" t="str">
        <f>VLOOKUP(E171,VIP!$A$2:$O8969,8,FALSE)</f>
        <v>NO</v>
      </c>
      <c r="K171" s="115" t="str">
        <f>VLOOKUP(E171,VIP!$A$2:$O12543,6,0)</f>
        <v>NO</v>
      </c>
      <c r="L171" s="116" t="s">
        <v>2478</v>
      </c>
      <c r="M171" s="175" t="s">
        <v>2519</v>
      </c>
      <c r="N171" s="175" t="s">
        <v>2521</v>
      </c>
      <c r="O171" s="115" t="s">
        <v>2522</v>
      </c>
      <c r="P171" s="175" t="s">
        <v>2523</v>
      </c>
      <c r="Q171" s="175" t="s">
        <v>2478</v>
      </c>
    </row>
    <row r="172" spans="1:17" ht="18" x14ac:dyDescent="0.25">
      <c r="A172" s="115" t="str">
        <f>VLOOKUP(E172,'LISTADO ATM'!$A$2:$C$901,3,0)</f>
        <v>NORTE</v>
      </c>
      <c r="B172" s="110">
        <v>335832702</v>
      </c>
      <c r="C172" s="122">
        <v>44279.628680555557</v>
      </c>
      <c r="D172" s="115" t="s">
        <v>2496</v>
      </c>
      <c r="E172" s="109">
        <v>432</v>
      </c>
      <c r="F172" s="115" t="str">
        <f>VLOOKUP(E172,VIP!$A$2:$O12132,2,0)</f>
        <v>DRBR432</v>
      </c>
      <c r="G172" s="115" t="str">
        <f>VLOOKUP(E172,'LISTADO ATM'!$A$2:$B$900,2,0)</f>
        <v xml:space="preserve">ATM Oficina Puerto Plata II </v>
      </c>
      <c r="H172" s="115" t="str">
        <f>VLOOKUP(E172,VIP!$A$2:$O17053,7,FALSE)</f>
        <v>Si</v>
      </c>
      <c r="I172" s="115" t="str">
        <f>VLOOKUP(E172,VIP!$A$2:$O9018,8,FALSE)</f>
        <v>Si</v>
      </c>
      <c r="J172" s="115" t="str">
        <f>VLOOKUP(E172,VIP!$A$2:$O8968,8,FALSE)</f>
        <v>Si</v>
      </c>
      <c r="K172" s="115" t="str">
        <f>VLOOKUP(E172,VIP!$A$2:$O12542,6,0)</f>
        <v>SI</v>
      </c>
      <c r="L172" s="116" t="s">
        <v>2478</v>
      </c>
      <c r="M172" s="175" t="s">
        <v>2519</v>
      </c>
      <c r="N172" s="175" t="s">
        <v>2521</v>
      </c>
      <c r="O172" s="115" t="s">
        <v>2522</v>
      </c>
      <c r="P172" s="175" t="s">
        <v>2523</v>
      </c>
      <c r="Q172" s="175" t="s">
        <v>2478</v>
      </c>
    </row>
    <row r="173" spans="1:17" ht="18" x14ac:dyDescent="0.25">
      <c r="A173" s="115" t="str">
        <f>VLOOKUP(E173,'LISTADO ATM'!$A$2:$C$901,3,0)</f>
        <v>SUR</v>
      </c>
      <c r="B173" s="110">
        <v>335832791</v>
      </c>
      <c r="C173" s="122">
        <v>44279.655312499999</v>
      </c>
      <c r="D173" s="115" t="s">
        <v>2496</v>
      </c>
      <c r="E173" s="109">
        <v>968</v>
      </c>
      <c r="F173" s="115" t="str">
        <f>VLOOKUP(E173,VIP!$A$2:$O12131,2,0)</f>
        <v>DRBR24I</v>
      </c>
      <c r="G173" s="115" t="str">
        <f>VLOOKUP(E173,'LISTADO ATM'!$A$2:$B$900,2,0)</f>
        <v xml:space="preserve">ATM UNP Mercado Baní </v>
      </c>
      <c r="H173" s="115" t="str">
        <f>VLOOKUP(E173,VIP!$A$2:$O17052,7,FALSE)</f>
        <v>Si</v>
      </c>
      <c r="I173" s="115" t="str">
        <f>VLOOKUP(E173,VIP!$A$2:$O9017,8,FALSE)</f>
        <v>Si</v>
      </c>
      <c r="J173" s="115" t="str">
        <f>VLOOKUP(E173,VIP!$A$2:$O8967,8,FALSE)</f>
        <v>Si</v>
      </c>
      <c r="K173" s="115" t="str">
        <f>VLOOKUP(E173,VIP!$A$2:$O12541,6,0)</f>
        <v>SI</v>
      </c>
      <c r="L173" s="116" t="s">
        <v>2478</v>
      </c>
      <c r="M173" s="175" t="s">
        <v>2519</v>
      </c>
      <c r="N173" s="175" t="s">
        <v>2521</v>
      </c>
      <c r="O173" s="115" t="s">
        <v>2538</v>
      </c>
      <c r="P173" s="175" t="s">
        <v>2523</v>
      </c>
      <c r="Q173" s="175" t="s">
        <v>2478</v>
      </c>
    </row>
  </sheetData>
  <autoFilter ref="A4:Q37">
    <sortState ref="A5:Q173">
      <sortCondition ref="C4:C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7:E1048576 E125 E1:E99">
    <cfRule type="duplicateValues" dxfId="144" priority="62"/>
  </conditionalFormatting>
  <conditionalFormatting sqref="E167:E1048576 E1:E125">
    <cfRule type="duplicateValues" dxfId="143" priority="45"/>
    <cfRule type="duplicateValues" dxfId="142" priority="60"/>
  </conditionalFormatting>
  <conditionalFormatting sqref="B174:B1048576 B1:B119">
    <cfRule type="duplicateValues" dxfId="141" priority="59"/>
  </conditionalFormatting>
  <conditionalFormatting sqref="E100:E125">
    <cfRule type="duplicateValues" dxfId="140" priority="125133"/>
  </conditionalFormatting>
  <conditionalFormatting sqref="B120">
    <cfRule type="duplicateValues" dxfId="139" priority="57"/>
  </conditionalFormatting>
  <conditionalFormatting sqref="E120">
    <cfRule type="duplicateValues" dxfId="138" priority="55"/>
  </conditionalFormatting>
  <conditionalFormatting sqref="E120">
    <cfRule type="duplicateValues" dxfId="137" priority="54"/>
  </conditionalFormatting>
  <conditionalFormatting sqref="E121:E124">
    <cfRule type="duplicateValues" dxfId="136" priority="53"/>
  </conditionalFormatting>
  <conditionalFormatting sqref="B121:B123">
    <cfRule type="duplicateValues" dxfId="135" priority="52"/>
  </conditionalFormatting>
  <conditionalFormatting sqref="E121:E124">
    <cfRule type="duplicateValues" dxfId="134" priority="51"/>
  </conditionalFormatting>
  <conditionalFormatting sqref="E167:E1048576 E1:E125">
    <cfRule type="duplicateValues" dxfId="133" priority="50"/>
  </conditionalFormatting>
  <conditionalFormatting sqref="B174:B1048576 B1:B123">
    <cfRule type="duplicateValues" dxfId="132" priority="49"/>
  </conditionalFormatting>
  <conditionalFormatting sqref="B124:B125">
    <cfRule type="duplicateValues" dxfId="131" priority="48"/>
  </conditionalFormatting>
  <conditionalFormatting sqref="B124:B125">
    <cfRule type="duplicateValues" dxfId="130" priority="47"/>
  </conditionalFormatting>
  <conditionalFormatting sqref="B174:B1048576 B1:B125">
    <cfRule type="duplicateValues" dxfId="129" priority="46"/>
  </conditionalFormatting>
  <conditionalFormatting sqref="E167:E1048576 E1:E133">
    <cfRule type="duplicateValues" dxfId="128" priority="36"/>
  </conditionalFormatting>
  <conditionalFormatting sqref="E134:E145">
    <cfRule type="duplicateValues" dxfId="127" priority="35"/>
  </conditionalFormatting>
  <conditionalFormatting sqref="E134:E145">
    <cfRule type="duplicateValues" dxfId="126" priority="33"/>
    <cfRule type="duplicateValues" dxfId="125" priority="34"/>
  </conditionalFormatting>
  <conditionalFormatting sqref="E134:E145">
    <cfRule type="duplicateValues" dxfId="124" priority="32"/>
  </conditionalFormatting>
  <conditionalFormatting sqref="E134:E145">
    <cfRule type="duplicateValues" dxfId="123" priority="31"/>
  </conditionalFormatting>
  <conditionalFormatting sqref="B134:B145">
    <cfRule type="duplicateValues" dxfId="122" priority="30"/>
  </conditionalFormatting>
  <conditionalFormatting sqref="B134:B145">
    <cfRule type="duplicateValues" dxfId="121" priority="29"/>
  </conditionalFormatting>
  <conditionalFormatting sqref="B134:B145">
    <cfRule type="duplicateValues" dxfId="120" priority="28"/>
  </conditionalFormatting>
  <conditionalFormatting sqref="E134:E145">
    <cfRule type="duplicateValues" dxfId="119" priority="27"/>
  </conditionalFormatting>
  <conditionalFormatting sqref="E167:E1048576 E1:E145">
    <cfRule type="duplicateValues" dxfId="118" priority="26"/>
  </conditionalFormatting>
  <conditionalFormatting sqref="B174:B1048576 B1:B145">
    <cfRule type="duplicateValues" dxfId="117" priority="25"/>
  </conditionalFormatting>
  <conditionalFormatting sqref="E126:E133">
    <cfRule type="duplicateValues" dxfId="116" priority="125142"/>
  </conditionalFormatting>
  <conditionalFormatting sqref="E126:E133">
    <cfRule type="duplicateValues" dxfId="115" priority="125144"/>
    <cfRule type="duplicateValues" dxfId="114" priority="125145"/>
  </conditionalFormatting>
  <conditionalFormatting sqref="B126:B133">
    <cfRule type="duplicateValues" dxfId="113" priority="125152"/>
  </conditionalFormatting>
  <conditionalFormatting sqref="B146:B166">
    <cfRule type="duplicateValues" dxfId="112" priority="19"/>
  </conditionalFormatting>
  <conditionalFormatting sqref="B146:B166">
    <cfRule type="duplicateValues" dxfId="111" priority="18"/>
  </conditionalFormatting>
  <conditionalFormatting sqref="B146:B166">
    <cfRule type="duplicateValues" dxfId="110" priority="17"/>
  </conditionalFormatting>
  <conditionalFormatting sqref="B146:B166">
    <cfRule type="duplicateValues" dxfId="109" priority="14"/>
  </conditionalFormatting>
  <conditionalFormatting sqref="E1:E1048576">
    <cfRule type="duplicateValues" dxfId="108" priority="7"/>
    <cfRule type="duplicateValues" dxfId="107" priority="13"/>
  </conditionalFormatting>
  <conditionalFormatting sqref="B1:B166 B174:B1048576">
    <cfRule type="duplicateValues" dxfId="106" priority="8"/>
  </conditionalFormatting>
  <conditionalFormatting sqref="E146:E173">
    <cfRule type="duplicateValues" dxfId="105" priority="125180"/>
  </conditionalFormatting>
  <conditionalFormatting sqref="E146:E173">
    <cfRule type="duplicateValues" dxfId="104" priority="125181"/>
    <cfRule type="duplicateValues" dxfId="103" priority="125182"/>
  </conditionalFormatting>
  <conditionalFormatting sqref="B167:B173">
    <cfRule type="duplicateValues" dxfId="102" priority="6"/>
  </conditionalFormatting>
  <conditionalFormatting sqref="B167:B173">
    <cfRule type="duplicateValues" dxfId="101" priority="5"/>
  </conditionalFormatting>
  <conditionalFormatting sqref="B167:B173">
    <cfRule type="duplicateValues" dxfId="100" priority="4"/>
  </conditionalFormatting>
  <conditionalFormatting sqref="B167:B173">
    <cfRule type="duplicateValues" dxfId="99" priority="3"/>
  </conditionalFormatting>
  <conditionalFormatting sqref="B167:B173">
    <cfRule type="duplicateValues" dxfId="98" priority="2"/>
  </conditionalFormatting>
  <conditionalFormatting sqref="B1:B1048576">
    <cfRule type="duplicateValues" dxfId="9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2471</v>
      </c>
      <c r="B2" s="142"/>
      <c r="C2" s="142"/>
      <c r="D2" s="142"/>
      <c r="E2" s="143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VLOOKUP(B9,'[1]LISTADO ATM'!$A$2:$C$822,3,0)</f>
        <v>SUR</v>
      </c>
      <c r="B9" s="123">
        <v>962</v>
      </c>
      <c r="C9" s="123" t="str">
        <f>VLOOKUP(B9,'[1]LISTADO ATM'!$A$2:$B$822,2,0)</f>
        <v xml:space="preserve">ATM Oficina Villa Ofelia II (San Juan) </v>
      </c>
      <c r="D9" s="128" t="s">
        <v>2525</v>
      </c>
      <c r="E9" s="176">
        <v>335831845</v>
      </c>
    </row>
    <row r="10" spans="1:5" ht="18" x14ac:dyDescent="0.25">
      <c r="A10" s="75" t="str">
        <f>VLOOKUP(B10,'[1]LISTADO ATM'!$A$2:$C$822,3,0)</f>
        <v>DISTRITO NACIONAL</v>
      </c>
      <c r="B10" s="123">
        <v>567</v>
      </c>
      <c r="C10" s="123" t="str">
        <f>VLOOKUP(B10,'[1]LISTADO ATM'!$A$2:$B$822,2,0)</f>
        <v xml:space="preserve">ATM Oficina Máximo Gómez </v>
      </c>
      <c r="D10" s="128" t="s">
        <v>2525</v>
      </c>
      <c r="E10" s="112">
        <v>335831729</v>
      </c>
    </row>
    <row r="11" spans="1:5" ht="18" x14ac:dyDescent="0.25">
      <c r="A11" s="75" t="str">
        <f>VLOOKUP(B11,'[1]LISTADO ATM'!$A$2:$C$822,3,0)</f>
        <v>DISTRITO NACIONAL</v>
      </c>
      <c r="B11" s="123">
        <v>911</v>
      </c>
      <c r="C11" s="123" t="str">
        <f>VLOOKUP(B11,'[1]LISTADO ATM'!$A$2:$B$822,2,0)</f>
        <v xml:space="preserve">ATM Oficina Venezuela II </v>
      </c>
      <c r="D11" s="128" t="s">
        <v>2525</v>
      </c>
      <c r="E11" s="112">
        <v>335831737</v>
      </c>
    </row>
    <row r="12" spans="1:5" ht="18" x14ac:dyDescent="0.25">
      <c r="A12" s="75" t="str">
        <f>VLOOKUP(B12,'[1]LISTADO ATM'!$A$2:$C$822,3,0)</f>
        <v>ESTE</v>
      </c>
      <c r="B12" s="123">
        <v>114</v>
      </c>
      <c r="C12" s="123" t="str">
        <f>VLOOKUP(B12,'[1]LISTADO ATM'!$A$2:$B$822,2,0)</f>
        <v xml:space="preserve">ATM Oficina Hato Mayor </v>
      </c>
      <c r="D12" s="128" t="s">
        <v>2525</v>
      </c>
      <c r="E12" s="112">
        <v>335831784</v>
      </c>
    </row>
    <row r="13" spans="1:5" ht="18" x14ac:dyDescent="0.25">
      <c r="A13" s="75" t="str">
        <f>VLOOKUP(B13,'[1]LISTADO ATM'!$A$2:$C$822,3,0)</f>
        <v>NORTE</v>
      </c>
      <c r="B13" s="123">
        <v>350</v>
      </c>
      <c r="C13" s="123" t="str">
        <f>VLOOKUP(B13,'[1]LISTADO ATM'!$A$2:$B$822,2,0)</f>
        <v xml:space="preserve">ATM Oficina Villa Tapia </v>
      </c>
      <c r="D13" s="128" t="s">
        <v>2525</v>
      </c>
      <c r="E13" s="112" t="s">
        <v>2520</v>
      </c>
    </row>
    <row r="14" spans="1:5" ht="18" x14ac:dyDescent="0.25">
      <c r="A14" s="75" t="str">
        <f>VLOOKUP(B14,'[1]LISTADO ATM'!$A$2:$C$822,3,0)</f>
        <v>DISTRITO NACIONAL</v>
      </c>
      <c r="B14" s="123">
        <v>596</v>
      </c>
      <c r="C14" s="123" t="str">
        <f>VLOOKUP(B14,'[1]LISTADO ATM'!$A$2:$B$822,2,0)</f>
        <v xml:space="preserve">ATM Autobanco Malecón Center </v>
      </c>
      <c r="D14" s="128" t="s">
        <v>2525</v>
      </c>
      <c r="E14" s="112">
        <v>335828618</v>
      </c>
    </row>
    <row r="15" spans="1:5" ht="18" x14ac:dyDescent="0.25">
      <c r="A15" s="75" t="str">
        <f>VLOOKUP(B15,'[1]LISTADO ATM'!$A$2:$C$822,3,0)</f>
        <v>DISTRITO NACIONAL</v>
      </c>
      <c r="B15" s="123">
        <v>753</v>
      </c>
      <c r="C15" s="123" t="str">
        <f>VLOOKUP(B15,'[1]LISTADO ATM'!$A$2:$B$822,2,0)</f>
        <v xml:space="preserve">ATM S/M Nacional Tiradentes </v>
      </c>
      <c r="D15" s="128" t="s">
        <v>2525</v>
      </c>
      <c r="E15" s="129">
        <v>335829868</v>
      </c>
    </row>
    <row r="16" spans="1:5" ht="18" x14ac:dyDescent="0.25">
      <c r="A16" s="75" t="str">
        <f>VLOOKUP(B16,'[1]LISTADO ATM'!$A$2:$C$822,3,0)</f>
        <v>DISTRITO NACIONAL</v>
      </c>
      <c r="B16" s="123">
        <v>658</v>
      </c>
      <c r="C16" s="123" t="str">
        <f>VLOOKUP(B16,'[1]LISTADO ATM'!$A$2:$B$822,2,0)</f>
        <v>ATM Cámara de Cuentas</v>
      </c>
      <c r="D16" s="128" t="s">
        <v>2525</v>
      </c>
      <c r="E16" s="129">
        <v>335830415</v>
      </c>
    </row>
    <row r="17" spans="1:5" ht="18" x14ac:dyDescent="0.25">
      <c r="A17" s="75" t="str">
        <f>VLOOKUP(B17,'[1]LISTADO ATM'!$A$2:$C$822,3,0)</f>
        <v>DISTRITO NACIONAL</v>
      </c>
      <c r="B17" s="123">
        <v>564</v>
      </c>
      <c r="C17" s="123" t="str">
        <f>VLOOKUP(B17,'[1]LISTADO ATM'!$A$2:$B$822,2,0)</f>
        <v xml:space="preserve">ATM Ministerio de Agricultura </v>
      </c>
      <c r="D17" s="128" t="s">
        <v>2525</v>
      </c>
      <c r="E17" s="129">
        <v>335831060</v>
      </c>
    </row>
    <row r="18" spans="1:5" ht="18" x14ac:dyDescent="0.25">
      <c r="A18" s="75" t="str">
        <f>VLOOKUP(B18,'[1]LISTADO ATM'!$A$2:$C$822,3,0)</f>
        <v>NORTE</v>
      </c>
      <c r="B18" s="123">
        <v>747</v>
      </c>
      <c r="C18" s="123" t="str">
        <f>VLOOKUP(B18,'[1]LISTADO ATM'!$A$2:$B$822,2,0)</f>
        <v xml:space="preserve">ATM Club BR (Santiago) </v>
      </c>
      <c r="D18" s="128" t="s">
        <v>2525</v>
      </c>
      <c r="E18" s="112">
        <v>335831254</v>
      </c>
    </row>
    <row r="19" spans="1:5" ht="18" x14ac:dyDescent="0.25">
      <c r="A19" s="75" t="str">
        <f>VLOOKUP(B19,'[1]LISTADO ATM'!$A$2:$C$822,3,0)</f>
        <v>DISTRITO NACIONAL</v>
      </c>
      <c r="B19" s="123">
        <v>785</v>
      </c>
      <c r="C19" s="123" t="str">
        <f>VLOOKUP(B19,'[1]LISTADO ATM'!$A$2:$B$822,2,0)</f>
        <v xml:space="preserve">ATM S/M Nacional Máximo Gómez </v>
      </c>
      <c r="D19" s="128" t="s">
        <v>2525</v>
      </c>
      <c r="E19" s="112">
        <v>335831359</v>
      </c>
    </row>
    <row r="20" spans="1:5" ht="18" x14ac:dyDescent="0.25">
      <c r="A20" s="75" t="str">
        <f>VLOOKUP(B20,'[1]LISTADO ATM'!$A$2:$C$822,3,0)</f>
        <v>DISTRITO NACIONAL</v>
      </c>
      <c r="B20" s="123">
        <v>896</v>
      </c>
      <c r="C20" s="123" t="str">
        <f>VLOOKUP(B20,'[1]LISTADO ATM'!$A$2:$B$822,2,0)</f>
        <v xml:space="preserve">ATM Campamento Militar 16 de Agosto I </v>
      </c>
      <c r="D20" s="128" t="s">
        <v>2525</v>
      </c>
      <c r="E20" s="129">
        <v>335828466</v>
      </c>
    </row>
    <row r="21" spans="1:5" ht="18" x14ac:dyDescent="0.25">
      <c r="A21" s="75" t="str">
        <f>VLOOKUP(B21,'[1]LISTADO ATM'!$A$2:$C$822,3,0)</f>
        <v>DISTRITO NACIONAL</v>
      </c>
      <c r="B21" s="123">
        <v>525</v>
      </c>
      <c r="C21" s="123" t="str">
        <f>VLOOKUP(B21,'[1]LISTADO ATM'!$A$2:$B$822,2,0)</f>
        <v>ATM S/M Bravo Las Americas</v>
      </c>
      <c r="D21" s="128" t="s">
        <v>2525</v>
      </c>
      <c r="E21" s="129">
        <v>335831694</v>
      </c>
    </row>
    <row r="22" spans="1:5" ht="18" x14ac:dyDescent="0.25">
      <c r="A22" s="75" t="str">
        <f>VLOOKUP(B22,'[1]LISTADO ATM'!$A$2:$C$822,3,0)</f>
        <v>SUR</v>
      </c>
      <c r="B22" s="123">
        <v>44</v>
      </c>
      <c r="C22" s="123" t="str">
        <f>VLOOKUP(B22,'[1]LISTADO ATM'!$A$2:$B$822,2,0)</f>
        <v xml:space="preserve">ATM Oficina Pedernales </v>
      </c>
      <c r="D22" s="128" t="s">
        <v>2525</v>
      </c>
      <c r="E22" s="129">
        <v>335831707</v>
      </c>
    </row>
    <row r="23" spans="1:5" ht="18" x14ac:dyDescent="0.25">
      <c r="A23" s="75" t="str">
        <f>VLOOKUP(B23,'[1]LISTADO ATM'!$A$2:$C$822,3,0)</f>
        <v>DISTRITO NACIONAL</v>
      </c>
      <c r="B23" s="123">
        <v>461</v>
      </c>
      <c r="C23" s="123" t="str">
        <f>VLOOKUP(B23,'[1]LISTADO ATM'!$A$2:$B$822,2,0)</f>
        <v xml:space="preserve">ATM Autobanco Sarasota I </v>
      </c>
      <c r="D23" s="128" t="s">
        <v>2525</v>
      </c>
      <c r="E23" s="129">
        <v>335831727</v>
      </c>
    </row>
    <row r="24" spans="1:5" ht="18" x14ac:dyDescent="0.25">
      <c r="A24" s="75" t="str">
        <f>VLOOKUP(B24,'[1]LISTADO ATM'!$A$2:$C$822,3,0)</f>
        <v>DISTRITO NACIONAL</v>
      </c>
      <c r="B24" s="123">
        <v>617</v>
      </c>
      <c r="C24" s="123" t="str">
        <f>VLOOKUP(B24,'[1]LISTADO ATM'!$A$2:$B$822,2,0)</f>
        <v xml:space="preserve">ATM Guardia Presidencial </v>
      </c>
      <c r="D24" s="128" t="s">
        <v>2525</v>
      </c>
      <c r="E24" s="129">
        <v>335831730</v>
      </c>
    </row>
    <row r="25" spans="1:5" ht="18" x14ac:dyDescent="0.25">
      <c r="A25" s="75" t="str">
        <f>VLOOKUP(B25,'[1]LISTADO ATM'!$A$2:$C$822,3,0)</f>
        <v>DISTRITO NACIONAL</v>
      </c>
      <c r="B25" s="123">
        <v>620</v>
      </c>
      <c r="C25" s="123" t="str">
        <f>VLOOKUP(B25,'[1]LISTADO ATM'!$A$2:$B$822,2,0)</f>
        <v xml:space="preserve">ATM Ministerio de Medio Ambiente </v>
      </c>
      <c r="D25" s="128" t="s">
        <v>2525</v>
      </c>
      <c r="E25" s="129">
        <v>335831731</v>
      </c>
    </row>
    <row r="26" spans="1:5" ht="18" x14ac:dyDescent="0.25">
      <c r="A26" s="75" t="str">
        <f>VLOOKUP(B26,'[1]LISTADO ATM'!$A$2:$C$822,3,0)</f>
        <v>DISTRITO NACIONAL</v>
      </c>
      <c r="B26" s="123">
        <v>235</v>
      </c>
      <c r="C26" s="123" t="str">
        <f>VLOOKUP(B26,'[1]LISTADO ATM'!$A$2:$B$822,2,0)</f>
        <v xml:space="preserve">ATM Oficina Multicentro La Sirena San Isidro </v>
      </c>
      <c r="D26" s="128" t="s">
        <v>2525</v>
      </c>
      <c r="E26" s="129">
        <v>335831733</v>
      </c>
    </row>
    <row r="27" spans="1:5" ht="18" x14ac:dyDescent="0.25">
      <c r="A27" s="75" t="str">
        <f>VLOOKUP(B27,'[1]LISTADO ATM'!$A$2:$C$822,3,0)</f>
        <v>NORTE</v>
      </c>
      <c r="B27" s="123">
        <v>171</v>
      </c>
      <c r="C27" s="123" t="str">
        <f>VLOOKUP(B27,'[1]LISTADO ATM'!$A$2:$B$822,2,0)</f>
        <v xml:space="preserve">ATM Oficina Moca </v>
      </c>
      <c r="D27" s="128" t="s">
        <v>2525</v>
      </c>
      <c r="E27" s="112">
        <v>335831736</v>
      </c>
    </row>
    <row r="28" spans="1:5" ht="18" x14ac:dyDescent="0.25">
      <c r="A28" s="75" t="str">
        <f>VLOOKUP(B28,'[1]LISTADO ATM'!$A$2:$C$822,3,0)</f>
        <v>NORTE</v>
      </c>
      <c r="B28" s="123">
        <v>8</v>
      </c>
      <c r="C28" s="123" t="str">
        <f>VLOOKUP(B28,'[1]LISTADO ATM'!$A$2:$B$822,2,0)</f>
        <v>ATM Autoservicio Yaque</v>
      </c>
      <c r="D28" s="128" t="s">
        <v>2525</v>
      </c>
      <c r="E28" s="129" t="s">
        <v>2526</v>
      </c>
    </row>
    <row r="29" spans="1:5" ht="18" x14ac:dyDescent="0.25">
      <c r="A29" s="75" t="str">
        <f>VLOOKUP(B29,'[1]LISTADO ATM'!$A$2:$C$822,3,0)</f>
        <v>DISTRITO NACIONAL</v>
      </c>
      <c r="B29" s="123">
        <v>438</v>
      </c>
      <c r="C29" s="123" t="str">
        <f>VLOOKUP(B29,'[1]LISTADO ATM'!$A$2:$B$822,2,0)</f>
        <v xml:space="preserve">ATM Autobanco Torre IV </v>
      </c>
      <c r="D29" s="128" t="s">
        <v>2525</v>
      </c>
      <c r="E29" s="129" t="s">
        <v>2527</v>
      </c>
    </row>
    <row r="30" spans="1:5" ht="18" x14ac:dyDescent="0.25">
      <c r="A30" s="75" t="str">
        <f>VLOOKUP(B30,'[1]LISTADO ATM'!$A$2:$C$822,3,0)</f>
        <v>DISTRITO NACIONAL</v>
      </c>
      <c r="B30" s="123">
        <v>377</v>
      </c>
      <c r="C30" s="123" t="str">
        <f>VLOOKUP(B30,'[1]LISTADO ATM'!$A$2:$B$822,2,0)</f>
        <v>ATM Estación del Metro Eduardo Brito</v>
      </c>
      <c r="D30" s="128" t="s">
        <v>2525</v>
      </c>
      <c r="E30" s="129">
        <v>335831812</v>
      </c>
    </row>
    <row r="31" spans="1:5" ht="18" x14ac:dyDescent="0.25">
      <c r="A31" s="75" t="str">
        <f>VLOOKUP(B31,'[1]LISTADO ATM'!$A$2:$C$822,3,0)</f>
        <v>NORTE</v>
      </c>
      <c r="B31" s="123">
        <v>903</v>
      </c>
      <c r="C31" s="123" t="str">
        <f>VLOOKUP(B31,'[1]LISTADO ATM'!$A$2:$B$822,2,0)</f>
        <v xml:space="preserve">ATM Oficina La Vega Real I </v>
      </c>
      <c r="D31" s="128" t="s">
        <v>2525</v>
      </c>
      <c r="E31" s="129">
        <v>335831850</v>
      </c>
    </row>
    <row r="32" spans="1:5" ht="18" x14ac:dyDescent="0.25">
      <c r="A32" s="75" t="str">
        <f>VLOOKUP(B32,'[1]LISTADO ATM'!$A$2:$C$822,3,0)</f>
        <v>NORTE</v>
      </c>
      <c r="B32" s="123">
        <v>77</v>
      </c>
      <c r="C32" s="123" t="str">
        <f>VLOOKUP(B32,'[1]LISTADO ATM'!$A$2:$B$822,2,0)</f>
        <v xml:space="preserve">ATM Oficina Cruce de Imbert </v>
      </c>
      <c r="D32" s="128" t="s">
        <v>2525</v>
      </c>
      <c r="E32" s="129">
        <v>335831840</v>
      </c>
    </row>
    <row r="33" spans="1:5" ht="18" x14ac:dyDescent="0.25">
      <c r="A33" s="75" t="str">
        <f>VLOOKUP(B33,'[1]LISTADO ATM'!$A$2:$C$822,3,0)</f>
        <v>DISTRITO NACIONAL</v>
      </c>
      <c r="B33" s="123">
        <v>441</v>
      </c>
      <c r="C33" s="123" t="str">
        <f>VLOOKUP(B33,'[1]LISTADO ATM'!$A$2:$B$822,2,0)</f>
        <v>ATM Estacion de Servicio Romulo Betancour</v>
      </c>
      <c r="D33" s="128" t="s">
        <v>2525</v>
      </c>
      <c r="E33" s="129" t="s">
        <v>2528</v>
      </c>
    </row>
    <row r="34" spans="1:5" ht="18" x14ac:dyDescent="0.25">
      <c r="A34" s="75" t="str">
        <f>VLOOKUP(B34,'[1]LISTADO ATM'!$A$2:$C$822,3,0)</f>
        <v>SUR</v>
      </c>
      <c r="B34" s="123">
        <v>84</v>
      </c>
      <c r="C34" s="123" t="str">
        <f>VLOOKUP(B34,'[1]LISTADO ATM'!$A$2:$B$822,2,0)</f>
        <v xml:space="preserve">ATM Oficina Multicentro Sirena San Cristóbal </v>
      </c>
      <c r="D34" s="128" t="s">
        <v>2525</v>
      </c>
      <c r="E34" s="129" t="s">
        <v>2529</v>
      </c>
    </row>
    <row r="35" spans="1:5" ht="18" x14ac:dyDescent="0.25">
      <c r="A35" s="75" t="str">
        <f>VLOOKUP(B35,'[1]LISTADO ATM'!$A$2:$C$822,3,0)</f>
        <v>DISTRITO NACIONAL</v>
      </c>
      <c r="B35" s="123">
        <v>993</v>
      </c>
      <c r="C35" s="123" t="str">
        <f>VLOOKUP(B35,'[1]LISTADO ATM'!$A$2:$B$822,2,0)</f>
        <v xml:space="preserve">ATM Centro Medico Integral II </v>
      </c>
      <c r="D35" s="128" t="s">
        <v>2525</v>
      </c>
      <c r="E35" s="129" t="s">
        <v>2533</v>
      </c>
    </row>
    <row r="36" spans="1:5" ht="18" x14ac:dyDescent="0.25">
      <c r="A36" s="75" t="str">
        <f>VLOOKUP(B36,'[1]LISTADO ATM'!$A$2:$C$822,3,0)</f>
        <v>SUR</v>
      </c>
      <c r="B36" s="123">
        <v>825</v>
      </c>
      <c r="C36" s="123" t="str">
        <f>VLOOKUP(B36,'[1]LISTADO ATM'!$A$2:$B$822,2,0)</f>
        <v xml:space="preserve">ATM Estacion Eco Cibeles (Las Matas de Farfán) </v>
      </c>
      <c r="D36" s="128" t="s">
        <v>2525</v>
      </c>
      <c r="E36" s="129">
        <v>335832230</v>
      </c>
    </row>
    <row r="37" spans="1:5" ht="18" x14ac:dyDescent="0.25">
      <c r="A37" s="75" t="str">
        <f>VLOOKUP(B37,'[1]LISTADO ATM'!$A$2:$C$822,3,0)</f>
        <v>DISTRITO NACIONAL</v>
      </c>
      <c r="B37" s="123">
        <v>593</v>
      </c>
      <c r="C37" s="123" t="str">
        <f>VLOOKUP(B37,'[1]LISTADO ATM'!$A$2:$B$822,2,0)</f>
        <v xml:space="preserve">ATM Ministerio Fuerzas Armadas II </v>
      </c>
      <c r="D37" s="128" t="s">
        <v>2525</v>
      </c>
      <c r="E37" s="129">
        <v>335832069</v>
      </c>
    </row>
    <row r="38" spans="1:5" ht="18" x14ac:dyDescent="0.25">
      <c r="A38" s="75" t="str">
        <f>VLOOKUP(B38,'[1]LISTADO ATM'!$A$2:$C$822,3,0)</f>
        <v>NORTE</v>
      </c>
      <c r="B38" s="123">
        <v>383</v>
      </c>
      <c r="C38" s="123" t="str">
        <f>VLOOKUP(B38,'[1]LISTADO ATM'!$A$2:$B$822,2,0)</f>
        <v>ATM S/M Daniel (Dajabón)</v>
      </c>
      <c r="D38" s="128" t="s">
        <v>2525</v>
      </c>
      <c r="E38" s="129">
        <v>335832047</v>
      </c>
    </row>
    <row r="39" spans="1:5" ht="18" x14ac:dyDescent="0.25">
      <c r="A39" s="75" t="str">
        <f>VLOOKUP(B39,'[1]LISTADO ATM'!$A$2:$C$822,3,0)</f>
        <v>DISTRITO NACIONAL</v>
      </c>
      <c r="B39" s="123">
        <v>312</v>
      </c>
      <c r="C39" s="123" t="str">
        <f>VLOOKUP(B39,'[1]LISTADO ATM'!$A$2:$B$822,2,0)</f>
        <v xml:space="preserve">ATM Oficina Tiradentes II (Naco) </v>
      </c>
      <c r="D39" s="128" t="s">
        <v>2525</v>
      </c>
      <c r="E39" s="129">
        <v>335832418</v>
      </c>
    </row>
    <row r="40" spans="1:5" ht="18" x14ac:dyDescent="0.25">
      <c r="A40" s="75" t="str">
        <f>VLOOKUP(B40,'[1]LISTADO ATM'!$A$2:$C$822,3,0)</f>
        <v>DISTRITO NACIONAL</v>
      </c>
      <c r="B40" s="123">
        <v>539</v>
      </c>
      <c r="C40" s="123" t="str">
        <f>VLOOKUP(B40,'[1]LISTADO ATM'!$A$2:$B$822,2,0)</f>
        <v>ATM S/M La Cadena Los Proceres</v>
      </c>
      <c r="D40" s="128" t="s">
        <v>2525</v>
      </c>
      <c r="E40" s="129">
        <v>335830205</v>
      </c>
    </row>
    <row r="41" spans="1:5" ht="18" x14ac:dyDescent="0.25">
      <c r="A41" s="75" t="str">
        <f>VLOOKUP(B41,'[1]LISTADO ATM'!$A$2:$C$822,3,0)</f>
        <v>DISTRITO NACIONAL</v>
      </c>
      <c r="B41" s="123">
        <v>437</v>
      </c>
      <c r="C41" s="123" t="str">
        <f>VLOOKUP(B41,'[1]LISTADO ATM'!$A$2:$B$822,2,0)</f>
        <v xml:space="preserve">ATM Autobanco Torre III </v>
      </c>
      <c r="D41" s="128" t="s">
        <v>2525</v>
      </c>
      <c r="E41" s="129">
        <v>335831368</v>
      </c>
    </row>
    <row r="42" spans="1:5" ht="18" x14ac:dyDescent="0.25">
      <c r="A42" s="75" t="str">
        <f>VLOOKUP(B42,'[1]LISTADO ATM'!$A$2:$C$822,3,0)</f>
        <v>DISTRITO NACIONAL</v>
      </c>
      <c r="B42" s="123">
        <v>39</v>
      </c>
      <c r="C42" s="123" t="str">
        <f>VLOOKUP(B42,'[1]LISTADO ATM'!$A$2:$B$822,2,0)</f>
        <v xml:space="preserve">ATM Oficina Ovando </v>
      </c>
      <c r="D42" s="128" t="s">
        <v>2525</v>
      </c>
      <c r="E42" s="129">
        <v>335831545</v>
      </c>
    </row>
    <row r="43" spans="1:5" ht="18" x14ac:dyDescent="0.25">
      <c r="A43" s="75" t="str">
        <f>VLOOKUP(B43,'[1]LISTADO ATM'!$A$2:$C$822,3,0)</f>
        <v>DISTRITO NACIONAL</v>
      </c>
      <c r="B43" s="123">
        <v>587</v>
      </c>
      <c r="C43" s="123" t="str">
        <f>VLOOKUP(B43,'[1]LISTADO ATM'!$A$2:$B$822,2,0)</f>
        <v xml:space="preserve">ATM Cuerpo de Ayudantes Militares </v>
      </c>
      <c r="D43" s="128" t="s">
        <v>2525</v>
      </c>
      <c r="E43" s="129">
        <v>335831549</v>
      </c>
    </row>
    <row r="44" spans="1:5" ht="18" x14ac:dyDescent="0.25">
      <c r="A44" s="75" t="str">
        <f>VLOOKUP(B44,'[1]LISTADO ATM'!$A$2:$C$822,3,0)</f>
        <v>DISTRITO NACIONAL</v>
      </c>
      <c r="B44" s="123">
        <v>745</v>
      </c>
      <c r="C44" s="123" t="str">
        <f>VLOOKUP(B44,'[1]LISTADO ATM'!$A$2:$B$822,2,0)</f>
        <v xml:space="preserve">ATM Oficina Ave. Duarte </v>
      </c>
      <c r="D44" s="128" t="s">
        <v>2525</v>
      </c>
      <c r="E44" s="129">
        <v>335831685</v>
      </c>
    </row>
    <row r="45" spans="1:5" ht="18" x14ac:dyDescent="0.25">
      <c r="A45" s="75" t="str">
        <f>VLOOKUP(B45,'[1]LISTADO ATM'!$A$2:$C$822,3,0)</f>
        <v>DISTRITO NACIONAL</v>
      </c>
      <c r="B45" s="123">
        <v>558</v>
      </c>
      <c r="C45" s="123" t="str">
        <f>VLOOKUP(B45,'[1]LISTADO ATM'!$A$2:$B$822,2,0)</f>
        <v xml:space="preserve">ATM Base Naval 27 de Febrero (Sans Soucí) </v>
      </c>
      <c r="D45" s="128" t="s">
        <v>2525</v>
      </c>
      <c r="E45" s="129">
        <v>335831688</v>
      </c>
    </row>
    <row r="46" spans="1:5" ht="18" x14ac:dyDescent="0.25">
      <c r="A46" s="75" t="str">
        <f>VLOOKUP(B46,'[1]LISTADO ATM'!$A$2:$C$822,3,0)</f>
        <v>SUR</v>
      </c>
      <c r="B46" s="123">
        <v>6</v>
      </c>
      <c r="C46" s="123" t="str">
        <f>VLOOKUP(B46,'[1]LISTADO ATM'!$A$2:$B$822,2,0)</f>
        <v xml:space="preserve">ATM Plaza WAO San Juan </v>
      </c>
      <c r="D46" s="128" t="s">
        <v>2525</v>
      </c>
      <c r="E46" s="129">
        <v>335831697</v>
      </c>
    </row>
    <row r="47" spans="1:5" ht="18" x14ac:dyDescent="0.25">
      <c r="A47" s="75" t="str">
        <f>VLOOKUP(B47,'[1]LISTADO ATM'!$A$2:$C$822,3,0)</f>
        <v>DISTRITO NACIONAL</v>
      </c>
      <c r="B47" s="123">
        <v>194</v>
      </c>
      <c r="C47" s="123" t="str">
        <f>VLOOKUP(B47,'[1]LISTADO ATM'!$A$2:$B$822,2,0)</f>
        <v xml:space="preserve">ATM UNP Pantoja </v>
      </c>
      <c r="D47" s="128" t="s">
        <v>2525</v>
      </c>
      <c r="E47" s="129">
        <v>335831722</v>
      </c>
    </row>
    <row r="48" spans="1:5" ht="18" x14ac:dyDescent="0.25">
      <c r="A48" s="75" t="str">
        <f>VLOOKUP(B48,'[1]LISTADO ATM'!$A$2:$C$822,3,0)</f>
        <v>DISTRITO NACIONAL</v>
      </c>
      <c r="B48" s="123">
        <v>755</v>
      </c>
      <c r="C48" s="123" t="str">
        <f>VLOOKUP(B48,'[1]LISTADO ATM'!$A$2:$B$822,2,0)</f>
        <v xml:space="preserve">ATM Oficina Galería del Este (Plaza) </v>
      </c>
      <c r="D48" s="128" t="s">
        <v>2525</v>
      </c>
      <c r="E48" s="129">
        <v>335831732</v>
      </c>
    </row>
    <row r="49" spans="1:5" ht="18" x14ac:dyDescent="0.25">
      <c r="A49" s="75" t="str">
        <f>VLOOKUP(B49,'[1]LISTADO ATM'!$A$2:$C$822,3,0)</f>
        <v>DISTRITO NACIONAL</v>
      </c>
      <c r="B49" s="123">
        <v>938</v>
      </c>
      <c r="C49" s="123" t="str">
        <f>VLOOKUP(B49,'[1]LISTADO ATM'!$A$2:$B$822,2,0)</f>
        <v xml:space="preserve">ATM Autobanco Oficina Filadelfia Plaza </v>
      </c>
      <c r="D49" s="128" t="s">
        <v>2525</v>
      </c>
      <c r="E49" s="129">
        <v>335831745</v>
      </c>
    </row>
    <row r="50" spans="1:5" ht="18" x14ac:dyDescent="0.25">
      <c r="A50" s="75" t="str">
        <f>VLOOKUP(B50,'[1]LISTADO ATM'!$A$2:$C$822,3,0)</f>
        <v>NORTE</v>
      </c>
      <c r="B50" s="123">
        <v>290</v>
      </c>
      <c r="C50" s="123" t="str">
        <f>VLOOKUP(B50,'[1]LISTADO ATM'!$A$2:$B$822,2,0)</f>
        <v xml:space="preserve">ATM Oficina San Francisco de Macorís </v>
      </c>
      <c r="D50" s="128" t="s">
        <v>2525</v>
      </c>
      <c r="E50" s="129">
        <v>335831742</v>
      </c>
    </row>
    <row r="51" spans="1:5" ht="18" x14ac:dyDescent="0.25">
      <c r="A51" s="75" t="str">
        <f>VLOOKUP(B51,'[1]LISTADO ATM'!$A$2:$C$822,3,0)</f>
        <v>DISTRITO NACIONAL</v>
      </c>
      <c r="B51" s="123">
        <v>725</v>
      </c>
      <c r="C51" s="123" t="str">
        <f>VLOOKUP(B51,'[1]LISTADO ATM'!$A$2:$B$822,2,0)</f>
        <v xml:space="preserve">ATM El Huacal II  </v>
      </c>
      <c r="D51" s="128" t="s">
        <v>2525</v>
      </c>
      <c r="E51" s="129">
        <v>335831825</v>
      </c>
    </row>
    <row r="52" spans="1:5" ht="18" x14ac:dyDescent="0.25">
      <c r="A52" s="75" t="str">
        <f>VLOOKUP(B52,'[1]LISTADO ATM'!$A$2:$C$822,3,0)</f>
        <v>NORTE</v>
      </c>
      <c r="B52" s="123">
        <v>985</v>
      </c>
      <c r="C52" s="123" t="str">
        <f>VLOOKUP(B52,'[1]LISTADO ATM'!$A$2:$B$822,2,0)</f>
        <v xml:space="preserve">ATM Oficina Dajabón II </v>
      </c>
      <c r="D52" s="128" t="s">
        <v>2525</v>
      </c>
      <c r="E52" s="129" t="s">
        <v>2530</v>
      </c>
    </row>
    <row r="53" spans="1:5" ht="18" x14ac:dyDescent="0.25">
      <c r="A53" s="75" t="str">
        <f>VLOOKUP(B53,'[1]LISTADO ATM'!$A$2:$C$822,3,0)</f>
        <v>NORTE</v>
      </c>
      <c r="B53" s="123">
        <v>538</v>
      </c>
      <c r="C53" s="123" t="str">
        <f>VLOOKUP(B53,'[1]LISTADO ATM'!$A$2:$B$822,2,0)</f>
        <v>ATM  Autoservicio San Fco. Macorís</v>
      </c>
      <c r="D53" s="128" t="s">
        <v>2525</v>
      </c>
      <c r="E53" s="129">
        <v>335832105</v>
      </c>
    </row>
    <row r="54" spans="1:5" ht="18" x14ac:dyDescent="0.25">
      <c r="A54" s="75" t="str">
        <f>VLOOKUP(B54,'[1]LISTADO ATM'!$A$2:$C$822,3,0)</f>
        <v>DISTRITO NACIONAL</v>
      </c>
      <c r="B54" s="123">
        <v>860</v>
      </c>
      <c r="C54" s="123" t="str">
        <f>VLOOKUP(B54,'[1]LISTADO ATM'!$A$2:$B$822,2,0)</f>
        <v xml:space="preserve">ATM Oficina Bella Vista 27 de Febrero I </v>
      </c>
      <c r="D54" s="128" t="s">
        <v>2525</v>
      </c>
      <c r="E54" s="129">
        <v>335831776</v>
      </c>
    </row>
    <row r="55" spans="1:5" ht="18" x14ac:dyDescent="0.25">
      <c r="A55" s="75" t="str">
        <f>VLOOKUP(B55,'[1]LISTADO ATM'!$A$2:$C$822,3,0)</f>
        <v>DISTRITO NACIONAL</v>
      </c>
      <c r="B55" s="123">
        <v>845</v>
      </c>
      <c r="C55" s="123" t="str">
        <f>VLOOKUP(B55,'[1]LISTADO ATM'!$A$2:$B$822,2,0)</f>
        <v xml:space="preserve">ATM CERTV (Canal 4) </v>
      </c>
      <c r="D55" s="128" t="s">
        <v>2525</v>
      </c>
      <c r="E55" s="112">
        <v>335831986</v>
      </c>
    </row>
    <row r="56" spans="1:5" ht="18" x14ac:dyDescent="0.25">
      <c r="A56" s="75" t="e">
        <f>VLOOKUP(B56,'[1]LISTADO ATM'!$A$2:$C$822,3,0)</f>
        <v>#N/A</v>
      </c>
      <c r="B56" s="123"/>
      <c r="C56" s="123" t="e">
        <f>VLOOKUP(B56,'[1]LISTADO ATM'!$A$2:$B$822,2,0)</f>
        <v>#N/A</v>
      </c>
      <c r="D56" s="128" t="s">
        <v>2525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61"/>
      <c r="D57" s="162"/>
      <c r="E57" s="163"/>
    </row>
    <row r="58" spans="1:5" x14ac:dyDescent="0.25">
      <c r="E58" s="100"/>
    </row>
    <row r="59" spans="1:5" ht="18" x14ac:dyDescent="0.25">
      <c r="A59" s="144" t="s">
        <v>2503</v>
      </c>
      <c r="B59" s="145"/>
      <c r="C59" s="145"/>
      <c r="D59" s="145"/>
      <c r="E59" s="146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VLOOKUP(B61,'[1]LISTADO ATM'!$A$2:$C$822,3,0)</f>
        <v>DISTRITO NACIONAL</v>
      </c>
      <c r="B61" s="123">
        <v>946</v>
      </c>
      <c r="C61" s="123" t="str">
        <f>VLOOKUP(B61,'[1]LISTADO ATM'!$A$2:$B$822,2,0)</f>
        <v xml:space="preserve">ATM Oficina Núñez de Cáceres I </v>
      </c>
      <c r="D61" s="128" t="s">
        <v>2534</v>
      </c>
      <c r="E61" s="129">
        <v>335828521</v>
      </c>
    </row>
    <row r="62" spans="1:5" ht="18" x14ac:dyDescent="0.25">
      <c r="A62" s="120" t="str">
        <f>VLOOKUP(B62,'[1]LISTADO ATM'!$A$2:$C$822,3,0)</f>
        <v>NORTE</v>
      </c>
      <c r="B62" s="123">
        <v>599</v>
      </c>
      <c r="C62" s="123" t="str">
        <f>VLOOKUP(B62,'[1]LISTADO ATM'!$A$2:$B$822,2,0)</f>
        <v xml:space="preserve">ATM Oficina Plaza Internacional (Santiago) </v>
      </c>
      <c r="D62" s="128" t="s">
        <v>2519</v>
      </c>
      <c r="E62" s="129">
        <v>335831706</v>
      </c>
    </row>
    <row r="63" spans="1:5" ht="18" x14ac:dyDescent="0.25">
      <c r="A63" s="120" t="str">
        <f>VLOOKUP(B63,'[1]LISTADO ATM'!$A$2:$C$822,3,0)</f>
        <v>DISTRITO NACIONAL</v>
      </c>
      <c r="B63" s="123">
        <v>165</v>
      </c>
      <c r="C63" s="123" t="str">
        <f>VLOOKUP(B63,'[1]LISTADO ATM'!$A$2:$B$822,2,0)</f>
        <v>ATM Autoservicio Megacentro</v>
      </c>
      <c r="D63" s="128" t="s">
        <v>2519</v>
      </c>
      <c r="E63" s="129">
        <v>335829756</v>
      </c>
    </row>
    <row r="64" spans="1:5" ht="18" x14ac:dyDescent="0.25">
      <c r="A64" s="120" t="e">
        <f>VLOOKUP(B64,'[1]LISTADO ATM'!$A$2:$C$822,3,0)</f>
        <v>#N/A</v>
      </c>
      <c r="B64" s="123"/>
      <c r="C64" s="123" t="e">
        <f>VLOOKUP(B64,'[1]LISTADO ATM'!$A$2:$B$822,2,0)</f>
        <v>#N/A</v>
      </c>
      <c r="D64" s="128" t="s">
        <v>2519</v>
      </c>
      <c r="E64" s="129"/>
    </row>
    <row r="65" spans="1:5" ht="18" x14ac:dyDescent="0.25">
      <c r="A65" s="120" t="e">
        <f>VLOOKUP(B65,'[1]LISTADO ATM'!$A$2:$C$822,3,0)</f>
        <v>#N/A</v>
      </c>
      <c r="B65" s="123"/>
      <c r="C65" s="123" t="e">
        <f>VLOOKUP(B65,'[1]LISTADO ATM'!$A$2:$B$822,2,0)</f>
        <v>#N/A</v>
      </c>
      <c r="D65" s="128" t="s">
        <v>2519</v>
      </c>
      <c r="E65" s="129"/>
    </row>
    <row r="66" spans="1:5" ht="18" x14ac:dyDescent="0.25">
      <c r="A66" s="120" t="e">
        <f>VLOOKUP(B66,'[1]LISTADO ATM'!$A$2:$C$822,3,0)</f>
        <v>#N/A</v>
      </c>
      <c r="B66" s="123"/>
      <c r="C66" s="123" t="e">
        <f>VLOOKUP(B66,'[1]LISTADO ATM'!$A$2:$B$822,2,0)</f>
        <v>#N/A</v>
      </c>
      <c r="D66" s="128" t="s">
        <v>2519</v>
      </c>
      <c r="E66" s="129"/>
    </row>
    <row r="67" spans="1:5" ht="18" x14ac:dyDescent="0.25">
      <c r="A67" s="120" t="e">
        <f>VLOOKUP(B67,'[1]LISTADO ATM'!$A$2:$C$822,3,0)</f>
        <v>#N/A</v>
      </c>
      <c r="B67" s="123"/>
      <c r="C67" s="123" t="e">
        <f>VLOOKUP(B67,'[1]LISTADO ATM'!$A$2:$B$822,2,0)</f>
        <v>#N/A</v>
      </c>
      <c r="D67" s="128" t="s">
        <v>2519</v>
      </c>
      <c r="E67" s="129"/>
    </row>
    <row r="68" spans="1:5" ht="18" x14ac:dyDescent="0.25">
      <c r="A68" s="120" t="e">
        <f>VLOOKUP(B68,'[1]LISTADO ATM'!$A$2:$C$822,3,0)</f>
        <v>#N/A</v>
      </c>
      <c r="B68" s="123"/>
      <c r="C68" s="123" t="e">
        <f>VLOOKUP(B68,'[1]LISTADO ATM'!$A$2:$B$822,2,0)</f>
        <v>#N/A</v>
      </c>
      <c r="D68" s="128" t="s">
        <v>2519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61"/>
      <c r="D69" s="162"/>
      <c r="E69" s="163"/>
    </row>
    <row r="70" spans="1:5" ht="15.75" thickBot="1" x14ac:dyDescent="0.3">
      <c r="E70" s="100"/>
    </row>
    <row r="71" spans="1:5" ht="18.75" thickBot="1" x14ac:dyDescent="0.3">
      <c r="A71" s="149" t="s">
        <v>2504</v>
      </c>
      <c r="B71" s="150"/>
      <c r="C71" s="150"/>
      <c r="D71" s="150"/>
      <c r="E71" s="151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VLOOKUP(B73,'[1]LISTADO ATM'!$A$2:$C$822,3,0)</f>
        <v>DISTRITO NACIONAL</v>
      </c>
      <c r="B73" s="123">
        <v>793</v>
      </c>
      <c r="C73" s="123" t="str">
        <f>VLOOKUP(B73,'[1]LISTADO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VLOOKUP(B74,'[1]LISTADO ATM'!$A$2:$C$822,3,0)</f>
        <v>SUR</v>
      </c>
      <c r="B74" s="123">
        <v>829</v>
      </c>
      <c r="C74" s="123" t="str">
        <f>VLOOKUP(B74,'[1]LISTADO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VLOOKUP(B75,'[1]LISTADO ATM'!$A$2:$C$822,3,0)</f>
        <v>ESTE</v>
      </c>
      <c r="B75" s="123">
        <v>211</v>
      </c>
      <c r="C75" s="123" t="str">
        <f>VLOOKUP(B75,'[1]LISTADO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VLOOKUP(B76,'[1]LISTADO ATM'!$A$2:$C$822,3,0)</f>
        <v>DISTRITO NACIONAL</v>
      </c>
      <c r="B76" s="123">
        <v>406</v>
      </c>
      <c r="C76" s="123" t="str">
        <f>VLOOKUP(B76,'[1]LISTADO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VLOOKUP(B77,'[1]LISTADO ATM'!$A$2:$C$822,3,0)</f>
        <v>SUR</v>
      </c>
      <c r="B77" s="123">
        <v>311</v>
      </c>
      <c r="C77" s="123" t="str">
        <f>VLOOKUP(B77,'[1]LISTADO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VLOOKUP(B78,'[1]LISTADO ATM'!$A$2:$C$822,3,0)</f>
        <v>DISTRITO NACIONAL</v>
      </c>
      <c r="B78" s="123">
        <v>583</v>
      </c>
      <c r="C78" s="123" t="str">
        <f>VLOOKUP(B78,'[1]LISTADO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VLOOKUP(B79,'[1]LISTADO ATM'!$A$2:$C$822,3,0)</f>
        <v>SUR</v>
      </c>
      <c r="B79" s="123">
        <v>677</v>
      </c>
      <c r="C79" s="123" t="str">
        <f>VLOOKUP(B79,'[1]LISTADO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VLOOKUP(B80,'[1]LISTADO ATM'!$A$2:$C$822,3,0)</f>
        <v>DISTRITO NACIONAL</v>
      </c>
      <c r="B80" s="123">
        <v>721</v>
      </c>
      <c r="C80" s="123" t="str">
        <f>VLOOKUP(B80,'[1]LISTADO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VLOOKUP(B81,'[1]LISTADO ATM'!$A$2:$C$822,3,0)</f>
        <v>ESTE</v>
      </c>
      <c r="B81" s="123">
        <v>429</v>
      </c>
      <c r="C81" s="123" t="str">
        <f>VLOOKUP(B81,'[1]LISTADO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VLOOKUP(B82,'[1]LISTADO ATM'!$A$2:$C$822,3,0)</f>
        <v>DISTRITO NACIONAL</v>
      </c>
      <c r="B82" s="123">
        <v>722</v>
      </c>
      <c r="C82" s="123" t="str">
        <f>VLOOKUP(B82,'[1]LISTADO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VLOOKUP(B83,'[1]LISTADO ATM'!$A$2:$C$822,3,0)</f>
        <v>SUR</v>
      </c>
      <c r="B83" s="123">
        <v>764</v>
      </c>
      <c r="C83" s="123" t="str">
        <f>VLOOKUP(B83,'[1]LISTADO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VLOOKUP(B84,'[1]LISTADO ATM'!$A$2:$C$822,3,0)</f>
        <v>SUR</v>
      </c>
      <c r="B84" s="123">
        <v>615</v>
      </c>
      <c r="C84" s="123" t="str">
        <f>VLOOKUP(B84,'[1]LISTADO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VLOOKUP(B85,'[1]LISTADO ATM'!$A$2:$C$822,3,0)</f>
        <v>#N/A</v>
      </c>
      <c r="B85" s="123"/>
      <c r="C85" s="123" t="e">
        <f>VLOOKUP(B85,'[1]LISTADO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VLOOKUP(B86,'[1]LISTADO ATM'!$A$2:$C$822,3,0)</f>
        <v>#N/A</v>
      </c>
      <c r="B86" s="123"/>
      <c r="C86" s="123" t="e">
        <f>VLOOKUP(B86,'[1]LISTADO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VLOOKUP(B87,'[1]LISTADO ATM'!$A$2:$C$822,3,0)</f>
        <v>#N/A</v>
      </c>
      <c r="B87" s="123"/>
      <c r="C87" s="123" t="e">
        <f>VLOOKUP(B87,'[1]LISTADO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VLOOKUP(B88,'[1]LISTADO ATM'!$A$2:$C$822,3,0)</f>
        <v>#N/A</v>
      </c>
      <c r="B88" s="123"/>
      <c r="C88" s="123" t="e">
        <f>VLOOKUP(B88,'[1]LISTADO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VLOOKUP(B89,'[1]LISTADO ATM'!$A$2:$C$822,3,0)</f>
        <v>#N/A</v>
      </c>
      <c r="B89" s="123"/>
      <c r="C89" s="123" t="e">
        <f>VLOOKUP(B89,'[1]LISTADO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9" t="s">
        <v>2505</v>
      </c>
      <c r="B92" s="150"/>
      <c r="C92" s="150"/>
      <c r="D92" s="150"/>
      <c r="E92" s="151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VLOOKUP(B94,'[1]LISTADO ATM'!$A$2:$C$822,3,0)</f>
        <v>DISTRITO NACIONAL</v>
      </c>
      <c r="B94" s="123">
        <v>578</v>
      </c>
      <c r="C94" s="123" t="str">
        <f>VLOOKUP(B94,'[1]LISTADO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VLOOKUP(B95,'[1]LISTADO ATM'!$A$2:$C$822,3,0)</f>
        <v>SUR</v>
      </c>
      <c r="B95" s="123">
        <v>537</v>
      </c>
      <c r="C95" s="123" t="str">
        <f>VLOOKUP(B95,'[1]LISTADO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VLOOKUP(B96,'[1]LISTADO ATM'!$A$2:$C$822,3,0)</f>
        <v>SUR</v>
      </c>
      <c r="B96" s="123">
        <v>356</v>
      </c>
      <c r="C96" s="123" t="str">
        <f>VLOOKUP(B96,'[1]LISTADO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VLOOKUP(B97,'[1]LISTADO ATM'!$A$2:$C$822,3,0)</f>
        <v>DISTRITO NACIONAL</v>
      </c>
      <c r="B97" s="123">
        <v>125</v>
      </c>
      <c r="C97" s="123" t="str">
        <f>VLOOKUP(B97,'[1]LISTADO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VLOOKUP(B98,'[1]LISTADO ATM'!$A$2:$C$822,3,0)</f>
        <v>SUR</v>
      </c>
      <c r="B98" s="123">
        <v>995</v>
      </c>
      <c r="C98" s="123" t="str">
        <f>VLOOKUP(B98,'[1]LISTADO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VLOOKUP(B99,'[1]LISTADO ATM'!$A$2:$C$822,3,0)</f>
        <v>#N/A</v>
      </c>
      <c r="B99" s="123"/>
      <c r="C99" s="123" t="e">
        <f>VLOOKUP(B99,'[1]LISTADO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VLOOKUP(B100,'[1]LISTADO ATM'!$A$2:$C$822,3,0)</f>
        <v>#N/A</v>
      </c>
      <c r="B100" s="123"/>
      <c r="C100" s="123" t="e">
        <f>VLOOKUP(B100,'[1]LISTADO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VLOOKUP(B101,'[1]LISTADO ATM'!$A$2:$C$822,3,0)</f>
        <v>#N/A</v>
      </c>
      <c r="B101" s="123"/>
      <c r="C101" s="123" t="e">
        <f>VLOOKUP(B101,'[1]LISTADO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52" t="s">
        <v>2506</v>
      </c>
      <c r="B104" s="153"/>
      <c r="C104" s="153"/>
      <c r="D104" s="153"/>
      <c r="E104" s="154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VLOOKUP(B106,'[1]LISTADO ATM'!$A$2:$C$822,3,0)</f>
        <v>NORTE</v>
      </c>
      <c r="B106" s="123">
        <v>291</v>
      </c>
      <c r="C106" s="123" t="str">
        <f>VLOOKUP(B106,'[1]LISTADO ATM'!$A$2:$B$822,2,0)</f>
        <v xml:space="preserve">ATM S/M Jumbo Las Colinas </v>
      </c>
      <c r="D106" s="177" t="s">
        <v>2511</v>
      </c>
      <c r="E106" s="129">
        <v>335831602</v>
      </c>
    </row>
    <row r="107" spans="1:5" ht="18" x14ac:dyDescent="0.25">
      <c r="A107" s="123" t="str">
        <f>VLOOKUP(B107,'[1]LISTADO ATM'!$A$2:$C$822,3,0)</f>
        <v>DISTRITO NACIONAL</v>
      </c>
      <c r="B107" s="123">
        <v>312</v>
      </c>
      <c r="C107" s="123" t="str">
        <f>VLOOKUP(B107,'[1]LISTADO ATM'!$A$2:$B$822,2,0)</f>
        <v xml:space="preserve">ATM Oficina Tiradentes II (Naco) </v>
      </c>
      <c r="D107" s="177" t="s">
        <v>2511</v>
      </c>
      <c r="E107" s="129">
        <v>335831403</v>
      </c>
    </row>
    <row r="108" spans="1:5" ht="18" x14ac:dyDescent="0.25">
      <c r="A108" s="123" t="str">
        <f>VLOOKUP(B108,'[1]LISTADO ATM'!$A$2:$C$822,3,0)</f>
        <v>ESTE</v>
      </c>
      <c r="B108" s="123">
        <v>330</v>
      </c>
      <c r="C108" s="123" t="str">
        <f>VLOOKUP(B108,'[1]LISTADO ATM'!$A$2:$B$822,2,0)</f>
        <v xml:space="preserve">ATM Oficina Boulevard (Higuey) </v>
      </c>
      <c r="D108" s="177" t="s">
        <v>2511</v>
      </c>
      <c r="E108" s="129" t="s">
        <v>2531</v>
      </c>
    </row>
    <row r="109" spans="1:5" ht="18" x14ac:dyDescent="0.25">
      <c r="A109" s="123" t="str">
        <f>VLOOKUP(B109,'[1]LISTADO ATM'!$A$2:$C$822,3,0)</f>
        <v>DISTRITO NACIONAL</v>
      </c>
      <c r="B109" s="123">
        <v>836</v>
      </c>
      <c r="C109" s="123" t="str">
        <f>VLOOKUP(B109,'[1]LISTADO ATM'!$A$2:$B$822,2,0)</f>
        <v xml:space="preserve">ATM UNP Plaza Luperón </v>
      </c>
      <c r="D109" s="177" t="s">
        <v>2511</v>
      </c>
      <c r="E109" s="129">
        <v>335832320</v>
      </c>
    </row>
    <row r="110" spans="1:5" ht="18" x14ac:dyDescent="0.25">
      <c r="A110" s="123" t="str">
        <f>VLOOKUP(B110,'[1]LISTADO ATM'!$A$2:$C$822,3,0)</f>
        <v>SUR</v>
      </c>
      <c r="B110" s="123">
        <v>301</v>
      </c>
      <c r="C110" s="123" t="str">
        <f>VLOOKUP(B110,'[1]LISTADO ATM'!$A$2:$B$822,2,0)</f>
        <v xml:space="preserve">ATM UNP Alfa y Omega (Barahona) </v>
      </c>
      <c r="D110" s="177" t="s">
        <v>2511</v>
      </c>
      <c r="E110" s="129" t="s">
        <v>2535</v>
      </c>
    </row>
    <row r="111" spans="1:5" ht="18" x14ac:dyDescent="0.25">
      <c r="A111" s="123" t="str">
        <f>VLOOKUP(B111,'[1]LISTADO ATM'!$A$2:$C$822,3,0)</f>
        <v>DISTRITO NACIONAL</v>
      </c>
      <c r="B111" s="123">
        <v>410</v>
      </c>
      <c r="C111" s="123" t="str">
        <f>VLOOKUP(B111,'[1]LISTADO ATM'!$A$2:$B$822,2,0)</f>
        <v xml:space="preserve">ATM Oficina Las Palmas de Herrera II </v>
      </c>
      <c r="D111" s="177" t="s">
        <v>2511</v>
      </c>
      <c r="E111" s="129">
        <v>335832563</v>
      </c>
    </row>
    <row r="112" spans="1:5" ht="18" x14ac:dyDescent="0.25">
      <c r="A112" s="123" t="str">
        <f>VLOOKUP(B112,'[1]LISTADO ATM'!$A$2:$C$822,3,0)</f>
        <v>DISTRITO NACIONAL</v>
      </c>
      <c r="B112" s="123">
        <v>527</v>
      </c>
      <c r="C112" s="123" t="str">
        <f>VLOOKUP(B112,'[1]LISTADO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VLOOKUP(B113,'[1]LISTADO ATM'!$A$2:$C$822,3,0)</f>
        <v>SUR</v>
      </c>
      <c r="B113" s="123">
        <v>5</v>
      </c>
      <c r="C113" s="123" t="str">
        <f>VLOOKUP(B113,'[1]LISTADO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VLOOKUP(B114,'[1]LISTADO ATM'!$A$2:$C$822,3,0)</f>
        <v>DISTRITO NACIONAL</v>
      </c>
      <c r="B114" s="123">
        <v>545</v>
      </c>
      <c r="C114" s="123" t="str">
        <f>VLOOKUP(B114,'[1]LISTADO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VLOOKUP(B115,'[1]LISTADO ATM'!$A$2:$C$822,3,0)</f>
        <v>NORTE</v>
      </c>
      <c r="B115" s="123">
        <v>965</v>
      </c>
      <c r="C115" s="123" t="str">
        <f>VLOOKUP(B115,'[1]LISTADO ATM'!$A$2:$B$822,2,0)</f>
        <v xml:space="preserve">ATM S/M La Fuente FUN (Santiago) </v>
      </c>
      <c r="D115" s="123" t="s">
        <v>2501</v>
      </c>
      <c r="E115" s="129" t="s">
        <v>2536</v>
      </c>
    </row>
    <row r="116" spans="1:5" ht="18" x14ac:dyDescent="0.25">
      <c r="A116" s="123" t="str">
        <f>VLOOKUP(B116,'[1]LISTADO ATM'!$A$2:$C$822,3,0)</f>
        <v>NORTE</v>
      </c>
      <c r="B116" s="123">
        <v>290</v>
      </c>
      <c r="C116" s="123" t="str">
        <f>VLOOKUP(B116,'[1]LISTADO ATM'!$A$2:$B$822,2,0)</f>
        <v xml:space="preserve">ATM Oficina San Francisco de Macorís </v>
      </c>
      <c r="D116" s="123" t="s">
        <v>2501</v>
      </c>
      <c r="E116" s="129" t="s">
        <v>2537</v>
      </c>
    </row>
    <row r="117" spans="1:5" ht="18" x14ac:dyDescent="0.25">
      <c r="A117" s="123" t="e">
        <f>VLOOKUP(B117,'[1]LISTADO ATM'!$A$2:$C$822,3,0)</f>
        <v>#N/A</v>
      </c>
      <c r="B117" s="123"/>
      <c r="C117" s="123" t="e">
        <f>VLOOKUP(B117,'[1]LISTADO ATM'!$A$2:$B$822,2,0)</f>
        <v>#N/A</v>
      </c>
      <c r="D117" s="123"/>
      <c r="E117" s="129"/>
    </row>
    <row r="118" spans="1:5" ht="18" x14ac:dyDescent="0.25">
      <c r="A118" s="123" t="e">
        <f>VLOOKUP(B118,'[1]LISTADO ATM'!$A$2:$C$822,3,0)</f>
        <v>#N/A</v>
      </c>
      <c r="B118" s="123"/>
      <c r="C118" s="123" t="e">
        <f>VLOOKUP(B118,'[1]LISTADO ATM'!$A$2:$B$822,2,0)</f>
        <v>#N/A</v>
      </c>
      <c r="D118" s="123"/>
      <c r="E118" s="129"/>
    </row>
    <row r="119" spans="1:5" ht="18" x14ac:dyDescent="0.25">
      <c r="A119" s="123" t="e">
        <f>VLOOKUP(B119,'[1]LISTADO ATM'!$A$2:$C$822,3,0)</f>
        <v>#N/A</v>
      </c>
      <c r="B119" s="123"/>
      <c r="C119" s="123" t="e">
        <f>VLOOKUP(B119,'[1]LISTADO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55" t="s">
        <v>2507</v>
      </c>
      <c r="B122" s="156"/>
      <c r="D122" s="100"/>
      <c r="E122" s="100"/>
    </row>
    <row r="123" spans="1:5" ht="18.75" thickBot="1" x14ac:dyDescent="0.3">
      <c r="A123" s="157">
        <f>+B90+B102+B120</f>
        <v>28</v>
      </c>
      <c r="B123" s="158"/>
    </row>
    <row r="124" spans="1:5" ht="15.75" thickBot="1" x14ac:dyDescent="0.3">
      <c r="E124" s="100"/>
    </row>
    <row r="125" spans="1:5" ht="18.75" thickBot="1" x14ac:dyDescent="0.3">
      <c r="A125" s="149" t="s">
        <v>2508</v>
      </c>
      <c r="B125" s="150"/>
      <c r="C125" s="150"/>
      <c r="D125" s="150"/>
      <c r="E125" s="151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9" t="s">
        <v>2429</v>
      </c>
      <c r="E126" s="160"/>
    </row>
    <row r="127" spans="1:5" ht="18" x14ac:dyDescent="0.25">
      <c r="A127" s="123" t="str">
        <f>VLOOKUP(B127,'[1]LISTADO ATM'!$A$2:$C$822,3,0)</f>
        <v>DISTRITO NACIONAL</v>
      </c>
      <c r="B127" s="123">
        <v>567</v>
      </c>
      <c r="C127" s="123" t="str">
        <f>VLOOKUP(B127,'[1]LISTADO ATM'!$A$2:$B$822,2,0)</f>
        <v xml:space="preserve">ATM Oficina Máximo Gómez </v>
      </c>
      <c r="D127" s="147" t="s">
        <v>2494</v>
      </c>
      <c r="E127" s="148"/>
    </row>
    <row r="128" spans="1:5" ht="18" x14ac:dyDescent="0.25">
      <c r="A128" s="123" t="str">
        <f>VLOOKUP(B128,'[1]LISTADO ATM'!$A$2:$C$822,3,0)</f>
        <v>DISTRITO NACIONAL</v>
      </c>
      <c r="B128" s="123">
        <v>354</v>
      </c>
      <c r="C128" s="123" t="str">
        <f>VLOOKUP(B128,'[1]LISTADO ATM'!$A$2:$B$822,2,0)</f>
        <v xml:space="preserve">ATM Oficina Núñez de Cáceres II </v>
      </c>
      <c r="D128" s="147" t="s">
        <v>2518</v>
      </c>
      <c r="E128" s="148"/>
    </row>
    <row r="129" spans="1:5" ht="18" x14ac:dyDescent="0.25">
      <c r="A129" s="123" t="str">
        <f>VLOOKUP(B129,'[1]LISTADO ATM'!$A$2:$C$822,3,0)</f>
        <v>SUR</v>
      </c>
      <c r="B129" s="123">
        <v>699</v>
      </c>
      <c r="C129" s="123" t="str">
        <f>VLOOKUP(B129,'[1]LISTADO ATM'!$A$2:$B$822,2,0)</f>
        <v>ATM S/M Bravo Bani</v>
      </c>
      <c r="D129" s="147" t="s">
        <v>2518</v>
      </c>
      <c r="E129" s="148"/>
    </row>
    <row r="130" spans="1:5" ht="18" x14ac:dyDescent="0.25">
      <c r="A130" s="123" t="str">
        <f>VLOOKUP(B130,'[1]LISTADO ATM'!$A$2:$C$822,3,0)</f>
        <v>DISTRITO NACIONAL</v>
      </c>
      <c r="B130" s="123">
        <v>264</v>
      </c>
      <c r="C130" s="123" t="str">
        <f>VLOOKUP(B130,'[1]LISTADO ATM'!$A$2:$B$822,2,0)</f>
        <v xml:space="preserve">ATM S/M Nacional Independencia </v>
      </c>
      <c r="D130" s="147" t="s">
        <v>2518</v>
      </c>
      <c r="E130" s="148"/>
    </row>
    <row r="131" spans="1:5" ht="18" x14ac:dyDescent="0.25">
      <c r="A131" s="123" t="str">
        <f>VLOOKUP(B131,'[1]LISTADO ATM'!$A$2:$C$822,3,0)</f>
        <v>NORTE</v>
      </c>
      <c r="B131" s="123">
        <v>144</v>
      </c>
      <c r="C131" s="123" t="str">
        <f>VLOOKUP(B131,'[1]LISTADO ATM'!$A$2:$B$822,2,0)</f>
        <v xml:space="preserve">ATM Oficina Villa Altagracia </v>
      </c>
      <c r="D131" s="147" t="s">
        <v>2518</v>
      </c>
      <c r="E131" s="148"/>
    </row>
    <row r="132" spans="1:5" ht="18" x14ac:dyDescent="0.25">
      <c r="A132" s="123" t="str">
        <f>VLOOKUP(B132,'[1]LISTADO ATM'!$A$2:$C$822,3,0)</f>
        <v>DISTRITO NACIONAL</v>
      </c>
      <c r="B132" s="123">
        <v>85</v>
      </c>
      <c r="C132" s="123" t="str">
        <f>VLOOKUP(B132,'[1]LISTADO ATM'!$A$2:$B$822,2,0)</f>
        <v xml:space="preserve">ATM Oficina San Isidro (Fuerza Aérea) </v>
      </c>
      <c r="D132" s="147" t="s">
        <v>2494</v>
      </c>
      <c r="E132" s="148"/>
    </row>
    <row r="133" spans="1:5" ht="18" x14ac:dyDescent="0.25">
      <c r="A133" s="123" t="str">
        <f>VLOOKUP(B133,'[1]LISTADO ATM'!$A$2:$C$822,3,0)</f>
        <v>DISTRITO NACIONAL</v>
      </c>
      <c r="B133" s="123">
        <v>494</v>
      </c>
      <c r="C133" s="123" t="str">
        <f>VLOOKUP(B133,'[1]LISTADO ATM'!$A$2:$B$822,2,0)</f>
        <v xml:space="preserve">ATM Oficina Blue Mall </v>
      </c>
      <c r="D133" s="147" t="s">
        <v>2494</v>
      </c>
      <c r="E133" s="148"/>
    </row>
    <row r="134" spans="1:5" ht="18" x14ac:dyDescent="0.25">
      <c r="A134" s="123" t="str">
        <f>VLOOKUP(B134,'[1]LISTADO ATM'!$A$2:$C$822,3,0)</f>
        <v>NORTE</v>
      </c>
      <c r="B134" s="123">
        <v>79</v>
      </c>
      <c r="C134" s="123" t="str">
        <f>VLOOKUP(B134,'[1]LISTADO ATM'!$A$2:$B$822,2,0)</f>
        <v xml:space="preserve">ATM UNP Luperón (Puerto Plata) </v>
      </c>
      <c r="D134" s="147" t="s">
        <v>2518</v>
      </c>
      <c r="E134" s="148"/>
    </row>
    <row r="135" spans="1:5" ht="18" x14ac:dyDescent="0.25">
      <c r="A135" s="123" t="str">
        <f>VLOOKUP(B135,'[1]LISTADO ATM'!$A$2:$C$822,3,0)</f>
        <v>DISTRITO NACIONAL</v>
      </c>
      <c r="B135" s="123">
        <v>571</v>
      </c>
      <c r="C135" s="123" t="str">
        <f>VLOOKUP(B135,'[1]LISTADO ATM'!$A$2:$B$822,2,0)</f>
        <v xml:space="preserve">ATM Hospital Central FF. AA. </v>
      </c>
      <c r="D135" s="147" t="s">
        <v>2494</v>
      </c>
      <c r="E135" s="148"/>
    </row>
    <row r="136" spans="1:5" ht="18" x14ac:dyDescent="0.25">
      <c r="A136" s="123" t="str">
        <f>VLOOKUP(B136,'[1]LISTADO ATM'!$A$2:$C$822,3,0)</f>
        <v>DISTRITO NACIONAL</v>
      </c>
      <c r="B136" s="123">
        <v>939</v>
      </c>
      <c r="C136" s="123" t="str">
        <f>VLOOKUP(B136,'[1]LISTADO ATM'!$A$2:$B$822,2,0)</f>
        <v xml:space="preserve">ATM Estación Texaco Máximo Gómez </v>
      </c>
      <c r="D136" s="147" t="s">
        <v>2494</v>
      </c>
      <c r="E136" s="148"/>
    </row>
    <row r="137" spans="1:5" ht="18" x14ac:dyDescent="0.25">
      <c r="A137" s="123" t="str">
        <f>VLOOKUP(B137,'[1]LISTADO ATM'!$A$2:$C$822,3,0)</f>
        <v>NORTE</v>
      </c>
      <c r="B137" s="123">
        <v>779</v>
      </c>
      <c r="C137" s="123" t="str">
        <f>VLOOKUP(B137,'[1]LISTADO ATM'!$A$2:$B$822,2,0)</f>
        <v xml:space="preserve">ATM Zona Franca Esperanza I (Mao) </v>
      </c>
      <c r="D137" s="147" t="s">
        <v>2494</v>
      </c>
      <c r="E137" s="148"/>
    </row>
    <row r="138" spans="1:5" ht="18" x14ac:dyDescent="0.25">
      <c r="A138" s="123" t="str">
        <f>VLOOKUP(B138,'[1]LISTADO ATM'!$A$2:$C$822,3,0)</f>
        <v>SUR</v>
      </c>
      <c r="B138" s="123">
        <v>592</v>
      </c>
      <c r="C138" s="123" t="str">
        <f>VLOOKUP(B138,'[1]LISTADO ATM'!$A$2:$B$822,2,0)</f>
        <v xml:space="preserve">ATM Centro de Caja San Cristóbal I </v>
      </c>
      <c r="D138" s="147" t="s">
        <v>2494</v>
      </c>
      <c r="E138" s="148"/>
    </row>
    <row r="139" spans="1:5" ht="18" x14ac:dyDescent="0.25">
      <c r="A139" s="123" t="e">
        <f>VLOOKUP(B139,'[1]LISTADO ATM'!$A$2:$C$822,3,0)</f>
        <v>#N/A</v>
      </c>
      <c r="B139" s="123"/>
      <c r="C139" s="123" t="e">
        <f>VLOOKUP(B139,'[1]LISTADO ATM'!$A$2:$B$822,2,0)</f>
        <v>#N/A</v>
      </c>
      <c r="D139" s="147"/>
      <c r="E139" s="148"/>
    </row>
    <row r="140" spans="1:5" ht="18" x14ac:dyDescent="0.25">
      <c r="A140" s="123" t="e">
        <f>VLOOKUP(B140,'[1]LISTADO ATM'!$A$2:$C$822,3,0)</f>
        <v>#N/A</v>
      </c>
      <c r="B140" s="123"/>
      <c r="C140" s="123" t="e">
        <f>VLOOKUP(B140,'[1]LISTADO ATM'!$A$2:$B$822,2,0)</f>
        <v>#N/A</v>
      </c>
      <c r="D140" s="147"/>
      <c r="E140" s="148"/>
    </row>
    <row r="141" spans="1:5" ht="18" x14ac:dyDescent="0.25">
      <c r="A141" s="123" t="e">
        <f>VLOOKUP(B141,'[1]LISTADO ATM'!$A$2:$C$822,3,0)</f>
        <v>#N/A</v>
      </c>
      <c r="B141" s="123"/>
      <c r="C141" s="123" t="e">
        <f>VLOOKUP(B141,'[1]LISTADO ATM'!$A$2:$B$822,2,0)</f>
        <v>#N/A</v>
      </c>
      <c r="D141" s="147"/>
      <c r="E141" s="148"/>
    </row>
    <row r="142" spans="1:5" ht="18" x14ac:dyDescent="0.25">
      <c r="A142" s="123" t="e">
        <f>VLOOKUP(B142,'[1]LISTADO ATM'!$A$2:$C$822,3,0)</f>
        <v>#N/A</v>
      </c>
      <c r="B142" s="123"/>
      <c r="C142" s="123" t="e">
        <f>VLOOKUP(B142,'[1]LISTADO ATM'!$A$2:$B$822,2,0)</f>
        <v>#N/A</v>
      </c>
      <c r="D142" s="147"/>
      <c r="E142" s="148"/>
    </row>
    <row r="143" spans="1:5" ht="18" x14ac:dyDescent="0.25">
      <c r="A143" s="123" t="e">
        <f>VLOOKUP(B143,'[1]LISTADO ATM'!$A$2:$C$822,3,0)</f>
        <v>#N/A</v>
      </c>
      <c r="B143" s="123"/>
      <c r="C143" s="123" t="e">
        <f>VLOOKUP(B143,'[1]LISTADO ATM'!$A$2:$B$822,2,0)</f>
        <v>#N/A</v>
      </c>
      <c r="D143" s="147"/>
      <c r="E143" s="148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6:E126"/>
    <mergeCell ref="D127:E127"/>
    <mergeCell ref="D128:E128"/>
    <mergeCell ref="A104:E104"/>
    <mergeCell ref="A92:E92"/>
    <mergeCell ref="A71:E71"/>
    <mergeCell ref="C57:E57"/>
    <mergeCell ref="A59:E59"/>
    <mergeCell ref="C69:E69"/>
    <mergeCell ref="A1:E1"/>
    <mergeCell ref="A2:E2"/>
    <mergeCell ref="A7:E7"/>
  </mergeCells>
  <phoneticPr fontId="46" type="noConversion"/>
  <conditionalFormatting sqref="E144:E1048576 E102:E103 E121:E126 E1:E8 E70:E93 E11:E58">
    <cfRule type="duplicateValues" dxfId="96" priority="27"/>
  </conditionalFormatting>
  <conditionalFormatting sqref="B121:B1048576 B97:B103 B70:B95 B1:B58">
    <cfRule type="duplicateValues" dxfId="95" priority="26"/>
  </conditionalFormatting>
  <conditionalFormatting sqref="E10">
    <cfRule type="duplicateValues" dxfId="94" priority="24"/>
  </conditionalFormatting>
  <conditionalFormatting sqref="E10">
    <cfRule type="duplicateValues" dxfId="93" priority="25"/>
  </conditionalFormatting>
  <conditionalFormatting sqref="E9">
    <cfRule type="duplicateValues" dxfId="92" priority="22"/>
  </conditionalFormatting>
  <conditionalFormatting sqref="E9">
    <cfRule type="duplicateValues" dxfId="91" priority="23"/>
  </conditionalFormatting>
  <conditionalFormatting sqref="E12">
    <cfRule type="duplicateValues" dxfId="90" priority="21"/>
  </conditionalFormatting>
  <conditionalFormatting sqref="E13">
    <cfRule type="duplicateValues" dxfId="89" priority="20"/>
  </conditionalFormatting>
  <conditionalFormatting sqref="E139:E143 E127">
    <cfRule type="duplicateValues" dxfId="88" priority="28"/>
  </conditionalFormatting>
  <conditionalFormatting sqref="B96">
    <cfRule type="duplicateValues" dxfId="87" priority="17"/>
  </conditionalFormatting>
  <conditionalFormatting sqref="E139:E1048576 E121:E128 E70:E103 E1:E58">
    <cfRule type="duplicateValues" dxfId="86" priority="16"/>
  </conditionalFormatting>
  <conditionalFormatting sqref="E129">
    <cfRule type="duplicateValues" dxfId="85" priority="15"/>
  </conditionalFormatting>
  <conditionalFormatting sqref="E130">
    <cfRule type="duplicateValues" dxfId="84" priority="14"/>
  </conditionalFormatting>
  <conditionalFormatting sqref="E131">
    <cfRule type="duplicateValues" dxfId="83" priority="13"/>
  </conditionalFormatting>
  <conditionalFormatting sqref="E132">
    <cfRule type="duplicateValues" dxfId="82" priority="12"/>
  </conditionalFormatting>
  <conditionalFormatting sqref="E133">
    <cfRule type="duplicateValues" dxfId="81" priority="11"/>
  </conditionalFormatting>
  <conditionalFormatting sqref="E134">
    <cfRule type="duplicateValues" dxfId="80" priority="10"/>
  </conditionalFormatting>
  <conditionalFormatting sqref="E135">
    <cfRule type="duplicateValues" dxfId="79" priority="9"/>
  </conditionalFormatting>
  <conditionalFormatting sqref="E136">
    <cfRule type="duplicateValues" dxfId="78" priority="8"/>
  </conditionalFormatting>
  <conditionalFormatting sqref="E137">
    <cfRule type="duplicateValues" dxfId="77" priority="7"/>
  </conditionalFormatting>
  <conditionalFormatting sqref="E138">
    <cfRule type="duplicateValues" dxfId="76" priority="6"/>
  </conditionalFormatting>
  <conditionalFormatting sqref="B121:B1048576 B70:B103 B1:B58">
    <cfRule type="duplicateValues" dxfId="75" priority="4"/>
    <cfRule type="duplicateValues" dxfId="74" priority="5"/>
  </conditionalFormatting>
  <conditionalFormatting sqref="E27">
    <cfRule type="duplicateValues" dxfId="73" priority="3"/>
  </conditionalFormatting>
  <conditionalFormatting sqref="E73:E89">
    <cfRule type="duplicateValues" dxfId="72" priority="29"/>
  </conditionalFormatting>
  <conditionalFormatting sqref="E94:E95">
    <cfRule type="duplicateValues" dxfId="71" priority="30"/>
  </conditionalFormatting>
  <conditionalFormatting sqref="E94:E95">
    <cfRule type="duplicateValues" dxfId="70" priority="31"/>
  </conditionalFormatting>
  <conditionalFormatting sqref="E55">
    <cfRule type="duplicateValues" dxfId="69" priority="1"/>
  </conditionalFormatting>
  <conditionalFormatting sqref="E55">
    <cfRule type="duplicateValues" dxfId="68" priority="2"/>
  </conditionalFormatting>
  <conditionalFormatting sqref="E96:E101">
    <cfRule type="duplicateValues" dxfId="67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2433</v>
      </c>
      <c r="B1" s="165"/>
      <c r="C1" s="165"/>
      <c r="D1" s="16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2443</v>
      </c>
      <c r="B25" s="165"/>
      <c r="C25" s="165"/>
      <c r="D25" s="16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2021-03-24T20:07:03Z</dcterms:modified>
</cp:coreProperties>
</file>