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5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20" i="1" l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C97" i="16"/>
  <c r="A97" i="16"/>
  <c r="C96" i="16"/>
  <c r="A96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92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" l="1"/>
  <c r="A114" i="1"/>
  <c r="G113" i="1"/>
  <c r="H113" i="1"/>
  <c r="I113" i="1"/>
  <c r="J113" i="1"/>
  <c r="K113" i="1"/>
  <c r="G114" i="1"/>
  <c r="H114" i="1"/>
  <c r="I114" i="1"/>
  <c r="J114" i="1"/>
  <c r="K114" i="1"/>
  <c r="A115" i="1"/>
  <c r="A116" i="1"/>
  <c r="G115" i="1"/>
  <c r="H115" i="1"/>
  <c r="I115" i="1"/>
  <c r="J115" i="1"/>
  <c r="K115" i="1"/>
  <c r="G116" i="1"/>
  <c r="H116" i="1"/>
  <c r="I116" i="1"/>
  <c r="J116" i="1"/>
  <c r="K116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7" i="1"/>
  <c r="A118" i="1"/>
  <c r="A119" i="1"/>
  <c r="A90" i="1"/>
  <c r="A91" i="1"/>
  <c r="A92" i="1"/>
  <c r="A93" i="1"/>
  <c r="A94" i="1"/>
  <c r="A95" i="1"/>
  <c r="A96" i="1"/>
  <c r="A97" i="1"/>
  <c r="A98" i="1"/>
  <c r="A99" i="1"/>
  <c r="A100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89" i="1" l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G84" i="1"/>
  <c r="H84" i="1"/>
  <c r="I84" i="1"/>
  <c r="J84" i="1"/>
  <c r="K84" i="1"/>
  <c r="G83" i="1"/>
  <c r="H83" i="1"/>
  <c r="I83" i="1"/>
  <c r="J83" i="1"/>
  <c r="K83" i="1"/>
  <c r="G82" i="1"/>
  <c r="H82" i="1"/>
  <c r="I82" i="1"/>
  <c r="J82" i="1"/>
  <c r="K82" i="1"/>
  <c r="G81" i="1"/>
  <c r="H81" i="1"/>
  <c r="I81" i="1"/>
  <c r="J81" i="1"/>
  <c r="K81" i="1"/>
  <c r="G80" i="1"/>
  <c r="H80" i="1"/>
  <c r="I80" i="1"/>
  <c r="J80" i="1"/>
  <c r="K80" i="1"/>
  <c r="G79" i="1"/>
  <c r="H79" i="1"/>
  <c r="I79" i="1"/>
  <c r="J79" i="1"/>
  <c r="K79" i="1"/>
  <c r="G78" i="1"/>
  <c r="H78" i="1"/>
  <c r="I78" i="1"/>
  <c r="J78" i="1"/>
  <c r="K78" i="1"/>
  <c r="G77" i="1"/>
  <c r="H77" i="1"/>
  <c r="I77" i="1"/>
  <c r="J77" i="1"/>
  <c r="K77" i="1"/>
  <c r="G76" i="1"/>
  <c r="H76" i="1"/>
  <c r="I76" i="1"/>
  <c r="J76" i="1"/>
  <c r="K76" i="1"/>
  <c r="G75" i="1"/>
  <c r="H75" i="1"/>
  <c r="I75" i="1"/>
  <c r="J75" i="1"/>
  <c r="K75" i="1"/>
  <c r="G74" i="1"/>
  <c r="H74" i="1"/>
  <c r="I74" i="1"/>
  <c r="J74" i="1"/>
  <c r="K74" i="1"/>
  <c r="G73" i="1"/>
  <c r="H73" i="1"/>
  <c r="I73" i="1"/>
  <c r="J73" i="1"/>
  <c r="K73" i="1"/>
  <c r="G72" i="1"/>
  <c r="H72" i="1"/>
  <c r="I72" i="1"/>
  <c r="J72" i="1"/>
  <c r="K72" i="1"/>
  <c r="G71" i="1"/>
  <c r="H71" i="1"/>
  <c r="I71" i="1"/>
  <c r="J71" i="1"/>
  <c r="K71" i="1"/>
  <c r="G70" i="1"/>
  <c r="H70" i="1"/>
  <c r="I70" i="1"/>
  <c r="J70" i="1"/>
  <c r="K70" i="1"/>
  <c r="G69" i="1"/>
  <c r="H69" i="1"/>
  <c r="I69" i="1"/>
  <c r="J69" i="1"/>
  <c r="K69" i="1"/>
  <c r="G68" i="1"/>
  <c r="H68" i="1"/>
  <c r="I68" i="1"/>
  <c r="J68" i="1"/>
  <c r="K68" i="1"/>
  <c r="G67" i="1"/>
  <c r="H67" i="1"/>
  <c r="I67" i="1"/>
  <c r="J67" i="1"/>
  <c r="K67" i="1"/>
  <c r="G66" i="1"/>
  <c r="H66" i="1"/>
  <c r="I66" i="1"/>
  <c r="J66" i="1"/>
  <c r="K66" i="1"/>
  <c r="G65" i="1"/>
  <c r="H65" i="1"/>
  <c r="I65" i="1"/>
  <c r="J65" i="1"/>
  <c r="K65" i="1"/>
  <c r="G64" i="1"/>
  <c r="H64" i="1"/>
  <c r="I64" i="1"/>
  <c r="J64" i="1"/>
  <c r="K64" i="1"/>
  <c r="G63" i="1"/>
  <c r="H63" i="1"/>
  <c r="I63" i="1"/>
  <c r="J63" i="1"/>
  <c r="K63" i="1"/>
  <c r="G62" i="1"/>
  <c r="H62" i="1"/>
  <c r="I62" i="1"/>
  <c r="J62" i="1"/>
  <c r="K62" i="1"/>
  <c r="G61" i="1"/>
  <c r="H61" i="1"/>
  <c r="I61" i="1"/>
  <c r="J61" i="1"/>
  <c r="K61" i="1"/>
  <c r="G60" i="1"/>
  <c r="H60" i="1"/>
  <c r="I60" i="1"/>
  <c r="J60" i="1"/>
  <c r="K60" i="1"/>
  <c r="G59" i="1"/>
  <c r="H59" i="1"/>
  <c r="I59" i="1"/>
  <c r="J59" i="1"/>
  <c r="K59" i="1"/>
  <c r="A58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8" i="1" l="1"/>
  <c r="F8" i="1"/>
  <c r="G8" i="1"/>
  <c r="H8" i="1"/>
  <c r="I8" i="1"/>
  <c r="J8" i="1"/>
  <c r="K8" i="1"/>
  <c r="F13" i="1"/>
  <c r="G13" i="1"/>
  <c r="H13" i="1"/>
  <c r="I13" i="1"/>
  <c r="J13" i="1"/>
  <c r="K13" i="1"/>
  <c r="F23" i="1"/>
  <c r="G23" i="1"/>
  <c r="H23" i="1"/>
  <c r="I23" i="1"/>
  <c r="J23" i="1"/>
  <c r="K23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15" i="1"/>
  <c r="G15" i="1"/>
  <c r="H15" i="1"/>
  <c r="I15" i="1"/>
  <c r="J15" i="1"/>
  <c r="K15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/>
  <c r="A14" i="1"/>
  <c r="F14" i="1"/>
  <c r="G14" i="1"/>
  <c r="H14" i="1"/>
  <c r="I14" i="1"/>
  <c r="J14" i="1"/>
  <c r="K14" i="1"/>
  <c r="A13" i="1" l="1"/>
  <c r="A12" i="1" l="1"/>
  <c r="A11" i="1"/>
  <c r="A10" i="1"/>
  <c r="A9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<sst xmlns="http://schemas.openxmlformats.org/spreadsheetml/2006/main" count="13747" uniqueCount="2660">
  <si>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</si>
  <si>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</si>
  <si>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</si>
  <si>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</si>
  <si>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</si>
  <si>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</si>
  <si>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</si>
  <si>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</si>
  <si>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</si>
  <si>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</si>
  <si>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</si>
  <si>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</si>
  <si>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</si>
  <si>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</si>
  <si>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</si>
  <si>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</si>
  <si>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</si>
  <si>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</si>
  <si>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</si>
  <si>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</si>
  <si>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</si>
  <si>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</si>
  <si>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</si>
  <si>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</si>
  <si>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</si>
  <si>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</si>
  <si>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</si>
  <si>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</si>
  <si>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</si>
  <si>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</si>
  <si>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</si>
  <si>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</si>
  <si>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</si>
  <si>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</si>
  <si>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</si>
  <si>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</si>
  <si>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</si>
  <si>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</si>
  <si>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</si>
  <si>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</si>
  <si>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</si>
  <si>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</si>
  <si>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</si>
  <si>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</si>
  <si>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</si>
  <si>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</si>
  <si>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</si>
  <si>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</si>
  <si>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</si>
  <si>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</si>
  <si>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</si>
  <si>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</si>
  <si>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</si>
  <si>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</si>
  <si>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</si>
  <si>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</si>
  <si>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</si>
  <si>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</si>
  <si>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</si>
  <si>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</si>
  <si>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</si>
  <si>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</si>
  <si>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</si>
  <si>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</si>
  <si>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</si>
  <si>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</si>
  <si>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</si>
  <si>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</si>
  <si>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</si>
  <si>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</si>
  <si>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</si>
  <si>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</si>
  <si>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</si>
  <si>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</si>
  <si>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</si>
  <si>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</si>
  <si>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</si>
  <si>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</si>
  <si>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</si>
  <si>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</si>
  <si>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</si>
  <si>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</si>
  <si>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</si>
  <si>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</si>
  <si>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</si>
  <si>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</si>
  <si>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</si>
  <si>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</si>
  <si>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</si>
  <si>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</si>
  <si>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</si>
  <si>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</si>
  <si>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</si>
  <si>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</si>
  <si>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</si>
  <si>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</si>
  <si>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</si>
  <si>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</si>
  <si>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</si>
  <si>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</si>
  <si>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</si>
  <si>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</si>
  <si>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</si>
  <si>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</si>
  <si>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</si>
  <si>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</si>
  <si>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</si>
  <si>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</si>
  <si>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</si>
  <si>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</si>
  <si>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</si>
  <si>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</si>
  <si>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</si>
  <si>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</si>
  <si>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</si>
  <si>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</si>
  <si>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</si>
  <si>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</si>
  <si>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</si>
  <si>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</si>
  <si>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</si>
  <si>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</si>
  <si>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</si>
  <si>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</si>
  <si>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</si>
  <si>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</si>
  <si>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</si>
  <si>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</si>
  <si>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</si>
  <si>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</si>
  <si>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</si>
  <si>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</si>
  <si>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</si>
  <si>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</si>
  <si>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</si>
  <si>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</si>
  <si>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</si>
  <si>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</si>
  <si>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</si>
  <si>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</si>
  <si>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</si>
  <si>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</si>
  <si>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</si>
  <si>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</si>
  <si>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</si>
  <si>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</si>
  <si>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</si>
  <si>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</si>
  <si>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</si>
  <si>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</si>
  <si>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</si>
  <si>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</si>
  <si>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</si>
  <si>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</si>
  <si>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</si>
  <si>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</si>
  <si>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</si>
  <si>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</si>
  <si>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</si>
  <si>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</si>
  <si>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</si>
  <si>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</si>
  <si>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</si>
  <si>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</si>
  <si>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</si>
  <si>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</si>
  <si>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</si>
  <si>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</si>
  <si>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</si>
  <si>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</si>
  <si>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</si>
  <si>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</si>
  <si>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</si>
  <si>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</si>
  <si>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</si>
  <si>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</si>
  <si>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</si>
  <si>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</si>
  <si>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</si>
  <si>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</si>
  <si>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</si>
  <si>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</si>
  <si>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</si>
  <si>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</si>
  <si>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</si>
  <si>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</si>
  <si>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</si>
  <si>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</si>
  <si>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</si>
  <si>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</si>
  <si>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</si>
  <si>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</si>
  <si>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</si>
  <si>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</si>
  <si>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</si>
  <si>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</si>
  <si>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</si>
  <si>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</si>
  <si>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</si>
  <si>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</si>
  <si>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</si>
  <si>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</si>
  <si>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</si>
  <si>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</si>
  <si>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</si>
  <si>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</si>
  <si>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</si>
  <si>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</si>
  <si>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</si>
  <si>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</si>
  <si>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</si>
  <si>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</si>
  <si>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</si>
  <si>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</si>
  <si>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</si>
  <si>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</si>
  <si>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</si>
  <si>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</si>
  <si>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</si>
  <si>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</si>
  <si>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</si>
  <si>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</si>
  <si>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</si>
  <si>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</si>
  <si>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</si>
  <si>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</si>
  <si>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</si>
  <si>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</si>
  <si>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</si>
  <si>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</si>
  <si>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</si>
  <si>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</si>
  <si>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</si>
  <si>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</si>
  <si>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</si>
  <si>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</si>
  <si>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</si>
  <si>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</si>
  <si>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</si>
  <si>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</si>
  <si>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</si>
  <si>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</si>
  <si>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</si>
  <si>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</si>
  <si>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</si>
  <si>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</si>
  <si>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</si>
  <si>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</si>
  <si>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</si>
  <si>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</si>
  <si>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</si>
  <si>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</si>
  <si>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</si>
  <si>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</si>
  <si>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</si>
  <si>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</si>
  <si>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</si>
  <si>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</si>
  <si>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</si>
  <si>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</si>
  <si>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</si>
  <si>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</si>
  <si>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</si>
  <si>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</si>
  <si>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</si>
  <si>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</si>
  <si>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</si>
  <si>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</si>
  <si>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</si>
  <si>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</si>
  <si>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</si>
  <si>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</si>
  <si>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</si>
  <si>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</si>
  <si>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</si>
  <si>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</si>
  <si>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</si>
  <si>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</si>
  <si>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</si>
  <si>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</si>
  <si>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</si>
  <si>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</si>
  <si>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</si>
  <si>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</si>
  <si>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</si>
  <si>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</si>
  <si>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</si>
  <si>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</si>
  <si>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</si>
  <si>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</si>
  <si>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</si>
  <si>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</si>
  <si>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</si>
  <si>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</si>
  <si>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</si>
  <si>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</si>
  <si>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</si>
  <si>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</si>
  <si>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</si>
  <si>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</si>
  <si>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</si>
  <si>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</si>
  <si>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</si>
  <si>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</si>
  <si>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</si>
  <si>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</si>
  <si>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</si>
  <si>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</si>
  <si>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</si>
  <si>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</si>
  <si>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</si>
  <si>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</si>
  <si>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</si>
  <si>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</si>
  <si>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</si>
  <si>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</si>
  <si>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</si>
  <si>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</si>
  <si>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</si>
  <si>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</si>
  <si>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</si>
  <si>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</si>
  <si>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</si>
  <si>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</si>
  <si>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</si>
  <si>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</si>
  <si>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</si>
  <si>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</si>
  <si>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</si>
  <si>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</si>
  <si>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</si>
  <si>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</si>
  <si>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</si>
  <si>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</si>
  <si>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</si>
  <si>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</si>
  <si>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</si>
  <si>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</si>
  <si>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</si>
  <si>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</si>
  <si>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</si>
  <si>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</si>
  <si>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</si>
  <si>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</si>
  <si>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</si>
  <si>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</si>
  <si>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</si>
  <si>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</si>
  <si>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</si>
  <si>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</si>
  <si>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</si>
  <si>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</si>
  <si>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</si>
  <si>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</si>
  <si>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</si>
  <si>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</si>
  <si>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</si>
  <si>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</si>
  <si>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</si>
  <si>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</si>
  <si>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</si>
  <si>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</si>
  <si>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</si>
  <si>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</si>
  <si>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</si>
  <si>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</si>
  <si>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</si>
  <si>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</si>
  <si>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</si>
  <si>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</si>
  <si>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</si>
  <si>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</si>
  <si>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</si>
  <si>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</si>
  <si>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</si>
  <si>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</si>
  <si>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</si>
  <si>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</si>
  <si>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</si>
  <si>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</si>
  <si>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</si>
  <si>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</si>
  <si>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</si>
  <si>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</si>
  <si>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</si>
  <si>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</si>
  <si>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</si>
  <si>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</si>
  <si>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</si>
  <si>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</si>
  <si>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</si>
  <si>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</si>
  <si>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</si>
  <si>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</si>
  <si>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</si>
  <si>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</si>
  <si>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</si>
  <si>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</si>
  <si>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</si>
  <si>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</si>
  <si>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</si>
  <si>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</si>
  <si>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</si>
  <si>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</si>
  <si>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</si>
  <si>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</si>
  <si>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</si>
  <si>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</si>
  <si>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</si>
  <si>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</si>
  <si>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</si>
  <si>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</si>
  <si>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</si>
  <si>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</si>
  <si>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</si>
  <si>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</si>
  <si>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</si>
  <si>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</si>
  <si>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</si>
  <si>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</si>
  <si>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</si>
  <si>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</si>
  <si>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</si>
  <si>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</si>
  <si>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</si>
  <si>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</si>
  <si>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</si>
  <si>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</si>
  <si>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</si>
  <si>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</si>
  <si>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</si>
  <si>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</si>
  <si>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</si>
  <si>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</si>
  <si>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</si>
  <si>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</si>
  <si>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</si>
  <si>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</si>
  <si>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</si>
  <si>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</si>
  <si>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</si>
  <si>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</si>
  <si>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</si>
  <si>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</si>
  <si>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</si>
  <si>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</si>
  <si>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</si>
  <si>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</si>
  <si>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</si>
  <si>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</si>
  <si>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</si>
  <si>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</si>
  <si>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</si>
  <si>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</si>
  <si>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</si>
  <si>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</si>
  <si>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</si>
  <si>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</si>
  <si>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</si>
  <si>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</si>
  <si>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</si>
  <si>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</si>
  <si>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</si>
  <si>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</si>
  <si>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</si>
  <si>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</si>
  <si>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</si>
  <si>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</si>
  <si>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</si>
  <si>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</si>
  <si>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</si>
  <si>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</si>
  <si>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</si>
  <si>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</si>
  <si>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</si>
  <si>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</si>
  <si>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</si>
  <si>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</si>
  <si>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</si>
  <si>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</si>
  <si>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</si>
  <si>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</si>
  <si>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</si>
  <si>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</si>
  <si>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</si>
  <si>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</si>
  <si>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</si>
  <si>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</si>
  <si>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</si>
  <si>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</si>
  <si>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</si>
  <si>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</si>
  <si>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</si>
  <si>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</si>
  <si>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</si>
  <si>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</si>
  <si>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</si>
  <si>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</si>
  <si>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</si>
  <si>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</si>
  <si>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</si>
  <si>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</si>
  <si>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</si>
  <si>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</si>
  <si>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</si>
  <si>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</si>
  <si>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</si>
  <si>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</si>
  <si>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</si>
  <si>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</si>
  <si>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</si>
  <si>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</si>
  <si>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</si>
  <si>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</si>
  <si>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</si>
  <si>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</si>
  <si>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</si>
  <si>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</si>
  <si>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</si>
  <si>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</si>
  <si>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</si>
  <si>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</si>
  <si>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</si>
  <si>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</si>
  <si>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</si>
  <si>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</si>
  <si>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</si>
  <si>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</si>
  <si>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</si>
  <si>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</si>
  <si>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</si>
  <si>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</si>
  <si>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</si>
  <si>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</si>
  <si>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</si>
  <si>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</si>
  <si>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</si>
  <si>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</si>
  <si>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</si>
  <si>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</si>
  <si>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</si>
  <si>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</si>
  <si>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</si>
  <si>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</si>
  <si>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</si>
  <si>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</si>
  <si>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</si>
  <si>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</si>
  <si>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</si>
  <si>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</si>
  <si>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</si>
  <si>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</si>
  <si>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</si>
  <si>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</si>
  <si>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</si>
  <si>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</si>
  <si>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</si>
  <si>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</si>
  <si>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</si>
  <si>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</si>
  <si>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</si>
  <si>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</si>
  <si>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</si>
  <si>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</si>
  <si>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</si>
  <si>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</si>
  <si>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</si>
  <si>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</si>
  <si>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</si>
  <si>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</si>
  <si>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</si>
  <si>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</si>
  <si>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</si>
  <si>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</si>
  <si>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</si>
  <si>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</si>
  <si>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</si>
  <si>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</si>
  <si>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</si>
  <si>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</si>
  <si>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</si>
  <si>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</si>
  <si>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</si>
  <si>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</si>
  <si>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</si>
  <si>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</si>
  <si>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</si>
  <si>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</si>
  <si>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</si>
  <si>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</si>
  <si>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</si>
  <si>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</si>
  <si>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</si>
  <si>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</si>
  <si>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</si>
  <si>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</si>
  <si>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</si>
  <si>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</si>
  <si>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</si>
  <si>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</si>
  <si>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</si>
  <si>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</si>
  <si>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</si>
  <si>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</si>
  <si>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</si>
  <si>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</si>
  <si>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</si>
  <si>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</si>
  <si>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</si>
  <si>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</si>
  <si>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</si>
  <si>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</si>
  <si>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</si>
  <si>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</si>
  <si>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</si>
  <si>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</si>
  <si>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</si>
  <si>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</si>
  <si>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</si>
  <si>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</si>
  <si>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</si>
  <si>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</si>
  <si>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</si>
  <si>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</si>
  <si>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</si>
  <si>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</si>
  <si>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</si>
  <si>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</si>
  <si>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</si>
  <si>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</si>
  <si>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</si>
  <si>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</si>
  <si>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</si>
  <si>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</si>
  <si>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</si>
  <si>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</si>
  <si>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</si>
  <si>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</si>
  <si>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</si>
  <si>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</si>
  <si>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</si>
  <si>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</si>
  <si>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</si>
  <si>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</si>
  <si>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</si>
  <si>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</si>
  <si>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</si>
  <si>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</si>
  <si>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</si>
  <si>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</si>
  <si>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</si>
  <si>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</si>
  <si>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</si>
  <si>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</si>
  <si>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</si>
  <si>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</si>
  <si>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</si>
  <si>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</si>
  <si>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</si>
  <si>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</si>
  <si>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</si>
  <si>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</si>
  <si>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</si>
  <si>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</si>
  <si>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</si>
  <si>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</si>
  <si>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</si>
  <si>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</si>
  <si>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</si>
  <si>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</si>
  <si>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</si>
  <si>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</si>
  <si>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</si>
  <si>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</si>
  <si>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</si>
  <si>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</si>
  <si>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</si>
  <si>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</si>
  <si>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</si>
  <si>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</si>
  <si>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</si>
  <si>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</si>
  <si>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</si>
  <si>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</si>
  <si>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</si>
  <si>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</si>
  <si>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</si>
  <si>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</si>
  <si>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</si>
  <si>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</si>
  <si>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</si>
  <si>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</si>
  <si>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</si>
  <si>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</si>
  <si>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</si>
  <si>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</si>
  <si>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</si>
  <si>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</si>
  <si>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</si>
  <si>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</si>
  <si>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</si>
  <si>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</si>
  <si>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</si>
  <si>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</si>
  <si>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</si>
  <si>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</si>
  <si>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</si>
  <si>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</si>
  <si>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</si>
  <si>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</si>
  <si>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</si>
  <si>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</si>
  <si>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</si>
  <si>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</si>
  <si>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</si>
  <si>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</si>
  <si>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</si>
  <si>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</si>
  <si>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</si>
  <si>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</si>
  <si>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</si>
  <si>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</si>
  <si>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</si>
  <si>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</si>
  <si>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</si>
  <si>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</si>
  <si>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</si>
  <si>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</si>
  <si>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</si>
  <si>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</si>
  <si>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</si>
  <si>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</si>
  <si>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</si>
  <si>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</si>
  <si>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</si>
  <si>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</si>
  <si>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</si>
  <si>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</si>
  <si>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</si>
  <si>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</si>
  <si>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</si>
  <si>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</si>
  <si>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</si>
  <si>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</si>
  <si>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</si>
  <si>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</si>
  <si>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</si>
  <si>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</si>
  <si>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</si>
  <si>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</si>
  <si>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</si>
  <si>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</si>
  <si>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</si>
  <si>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</si>
  <si>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</si>
  <si>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</si>
  <si>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</si>
  <si>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</si>
  <si>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</si>
  <si>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</si>
  <si>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</si>
  <si>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</si>
  <si>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</si>
  <si>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</si>
  <si>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</si>
  <si>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</si>
  <si>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</si>
  <si>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</si>
  <si>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</si>
  <si>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</si>
  <si>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</si>
  <si>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</si>
  <si>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</si>
  <si>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</si>
  <si>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</si>
  <si>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</si>
  <si>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</si>
  <si>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</si>
  <si>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</si>
  <si>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</si>
  <si>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</si>
  <si>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</si>
  <si>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</si>
  <si>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</si>
  <si>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</si>
  <si>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</si>
  <si>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</si>
  <si>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</si>
  <si>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</si>
  <si>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</si>
  <si>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</si>
  <si>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</si>
  <si>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</si>
  <si>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</si>
  <si>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</si>
  <si>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</si>
  <si>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</si>
  <si>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</si>
  <si>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</si>
  <si>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</si>
  <si>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</si>
  <si>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</si>
  <si>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</si>
  <si>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</si>
  <si>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</si>
  <si>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</si>
  <si>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</si>
  <si>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</si>
  <si>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</si>
  <si>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</si>
  <si>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</si>
  <si>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</si>
  <si>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</si>
  <si>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</si>
  <si>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</si>
  <si>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</si>
  <si>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</si>
  <si>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</si>
  <si>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</si>
  <si>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</si>
  <si>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</si>
  <si>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</si>
  <si>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</si>
  <si>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</si>
  <si>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</si>
  <si>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</si>
  <si>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</si>
  <si>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</si>
  <si>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</si>
  <si>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</si>
  <si>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</si>
  <si>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</si>
  <si>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</si>
  <si>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</si>
  <si>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</si>
  <si>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</si>
  <si>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</si>
  <si>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</si>
  <si>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</si>
  <si>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</si>
  <si>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</si>
  <si>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</si>
  <si>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</si>
  <si>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</si>
  <si>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</si>
  <si>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</si>
  <si>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</si>
  <si>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</si>
  <si>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</si>
  <si>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</si>
  <si>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</si>
  <si>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</si>
  <si>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</si>
  <si>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</si>
  <si>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</si>
  <si>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</si>
  <si>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</si>
  <si>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</si>
  <si>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</si>
  <si>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</si>
  <si>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</si>
  <si>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</si>
  <si>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</si>
  <si>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</si>
  <si>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</si>
  <si>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</si>
  <si>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</si>
  <si>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</si>
  <si>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</si>
  <si>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</si>
  <si>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</si>
  <si>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</si>
  <si>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</si>
  <si>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</si>
  <si>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</si>
  <si>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</si>
  <si>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</si>
  <si>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</si>
  <si>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</si>
  <si>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</si>
  <si>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</si>
  <si>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</si>
  <si>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</si>
  <si>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</si>
  <si>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</si>
  <si>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</si>
  <si>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</si>
  <si>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</si>
  <si>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</si>
  <si>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</si>
  <si>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</si>
  <si>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</si>
  <si>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</si>
  <si>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</si>
  <si>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</si>
  <si>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</si>
  <si>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</si>
  <si>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</si>
  <si>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</si>
  <si>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</si>
  <si>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</si>
  <si>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</si>
  <si>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</si>
  <si>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</si>
  <si>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</si>
  <si>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</si>
  <si>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</si>
  <si>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</si>
  <si>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</si>
  <si>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</si>
  <si>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</si>
  <si>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</si>
  <si>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</si>
  <si>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</si>
  <si>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</si>
  <si>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</si>
  <si>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</si>
  <si>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</si>
  <si>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</si>
  <si>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</si>
  <si>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</si>
  <si>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</si>
  <si>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</si>
  <si>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</si>
  <si>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</si>
  <si>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</si>
  <si>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</si>
  <si>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</si>
  <si>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</si>
  <si>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</si>
  <si>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</si>
  <si>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</si>
  <si>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</si>
  <si>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</si>
  <si>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</si>
  <si>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</si>
  <si>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</si>
  <si>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</si>
  <si>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</si>
  <si>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</si>
  <si>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</si>
  <si>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</si>
  <si>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</si>
  <si>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</si>
  <si>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</si>
  <si>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</si>
  <si>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</si>
  <si>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</si>
  <si>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</si>
  <si>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</si>
  <si>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</si>
  <si>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</si>
  <si>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</si>
  <si>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</si>
  <si>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</si>
  <si>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</si>
  <si>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</si>
  <si>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</si>
  <si>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</si>
  <si>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</si>
  <si>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</si>
  <si>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</si>
  <si>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</si>
  <si>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</si>
  <si>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</si>
  <si>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</si>
  <si>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</si>
  <si>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</si>
  <si>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</si>
  <si>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</si>
  <si>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</si>
  <si>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</si>
  <si>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</si>
  <si>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</si>
  <si>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</si>
  <si>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</si>
  <si>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</si>
  <si>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</si>
  <si>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</si>
  <si>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</si>
  <si>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</si>
  <si>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</si>
  <si>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</si>
  <si>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</si>
  <si>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</si>
  <si>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</si>
  <si>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</si>
  <si>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</si>
  <si>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</si>
  <si>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</si>
  <si>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</si>
  <si>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</si>
  <si>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</si>
  <si>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</si>
  <si>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</si>
  <si>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</si>
  <si>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</si>
  <si>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</si>
  <si>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</si>
  <si>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</si>
  <si>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</si>
  <si>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</si>
  <si>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</si>
  <si>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</si>
  <si>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</si>
  <si>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</si>
  <si>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</si>
  <si>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</si>
  <si>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</si>
  <si>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</si>
  <si>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</si>
  <si>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</si>
  <si>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</si>
  <si>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</si>
  <si>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</si>
  <si>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</si>
  <si>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</si>
  <si>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</si>
  <si>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</si>
  <si>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</si>
  <si>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</si>
  <si>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</si>
  <si>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</si>
  <si>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</si>
  <si>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</si>
  <si>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</si>
  <si>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</si>
  <si>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</si>
  <si>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</si>
  <si>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</si>
  <si>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</si>
  <si>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</si>
  <si>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</si>
  <si>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</si>
  <si>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</si>
  <si>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</si>
  <si>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</si>
  <si>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</si>
  <si>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</si>
  <si>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</si>
  <si>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</si>
  <si>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</si>
  <si>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</si>
  <si>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</si>
  <si>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</si>
  <si>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</si>
  <si>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</si>
  <si>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</si>
  <si>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</si>
  <si>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</si>
  <si>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</si>
  <si>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</si>
  <si>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</si>
  <si>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</si>
  <si>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</si>
  <si>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</si>
  <si>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</si>
  <si>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</si>
  <si>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</si>
  <si>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</si>
  <si>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</si>
  <si>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</si>
  <si>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</si>
  <si>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</si>
  <si>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</si>
  <si>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</si>
  <si>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</si>
  <si>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</si>
  <si>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</si>
  <si>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</si>
  <si>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</si>
  <si>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</si>
  <si>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</si>
  <si>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</si>
  <si>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</si>
  <si>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</si>
  <si>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</si>
  <si>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</si>
  <si>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</si>
  <si>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</si>
  <si>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</si>
  <si>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</si>
  <si>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</si>
  <si>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</si>
  <si>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</si>
  <si>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</si>
  <si>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</si>
  <si>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</si>
  <si>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</si>
  <si>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</si>
  <si>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</si>
  <si>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</si>
  <si>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</si>
  <si>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</si>
  <si>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</si>
  <si>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</si>
  <si>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</si>
  <si>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</si>
  <si>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</si>
  <si>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</si>
  <si>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</si>
  <si>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</si>
  <si>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</si>
  <si>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</si>
  <si>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</si>
  <si>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</si>
  <si>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</si>
  <si>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</si>
  <si>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</si>
  <si>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</si>
  <si>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</si>
  <si>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</si>
  <si>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</si>
  <si>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</si>
  <si>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</si>
  <si>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</si>
  <si>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</si>
  <si>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</si>
  <si>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</si>
  <si>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</si>
  <si>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</si>
  <si>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</si>
  <si>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</si>
  <si>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</si>
  <si>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</si>
  <si>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</si>
  <si>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</si>
  <si>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</si>
  <si>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</si>
  <si>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</si>
  <si>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</si>
  <si>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</si>
  <si>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</si>
  <si>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</si>
  <si>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</si>
  <si>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</si>
  <si>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</si>
  <si>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</si>
  <si>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</si>
  <si>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</si>
  <si>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</si>
  <si>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</si>
  <si>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</si>
  <si>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</si>
  <si>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</si>
  <si>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</si>
  <si>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</si>
  <si>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</si>
  <si>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</si>
  <si>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</si>
  <si>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</si>
  <si>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</si>
  <si>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</si>
  <si>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</si>
  <si>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</si>
  <si>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</si>
  <si>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</si>
  <si>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</si>
  <si>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</si>
  <si>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</si>
  <si>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</si>
  <si>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</si>
  <si>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</si>
  <si>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</si>
  <si>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</si>
  <si>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</si>
  <si>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</si>
  <si>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</si>
  <si>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</si>
  <si>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</si>
  <si>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</si>
  <si>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</si>
  <si>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</si>
  <si>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</si>
  <si>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</si>
  <si>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</si>
  <si>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</si>
  <si>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</si>
  <si>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</si>
  <si>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</si>
  <si>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</si>
  <si>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</si>
  <si>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</si>
  <si>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</si>
  <si>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</si>
  <si>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</si>
  <si>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</si>
  <si>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</si>
  <si>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</si>
  <si>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</si>
  <si>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</si>
  <si>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</si>
  <si>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</si>
  <si>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</si>
  <si>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</si>
  <si>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</si>
  <si>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</si>
  <si>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</si>
  <si>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</si>
  <si>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</si>
  <si>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</si>
  <si>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</si>
  <si>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</si>
  <si>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</si>
  <si>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</si>
  <si>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</si>
  <si>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</si>
  <si>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</si>
  <si>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</si>
  <si>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</si>
  <si>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</si>
  <si>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</si>
  <si>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</si>
  <si>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</si>
  <si>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</si>
  <si>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</si>
  <si>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</si>
  <si>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</si>
  <si>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</si>
  <si>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</si>
  <si>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</si>
  <si>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</si>
  <si>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</si>
  <si>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</si>
  <si>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</si>
  <si>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</si>
  <si>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</si>
  <si>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</si>
  <si>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</si>
  <si>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</si>
  <si>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</si>
  <si>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</si>
  <si>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</si>
  <si>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</si>
  <si>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</si>
  <si>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</si>
  <si>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</si>
  <si>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</si>
  <si>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</si>
  <si>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</si>
  <si>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</si>
  <si>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</si>
  <si>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</si>
  <si>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</si>
  <si>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</si>
  <si>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</si>
  <si>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</si>
  <si>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</si>
  <si>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</si>
  <si>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</si>
  <si>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</si>
  <si>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</si>
  <si>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</si>
  <si>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</si>
  <si>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</si>
  <si>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</si>
  <si>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</si>
  <si>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</si>
  <si>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</si>
  <si>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</si>
  <si>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</si>
  <si>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</si>
  <si>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</si>
  <si>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</si>
  <si>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</si>
  <si>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</si>
  <si>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</si>
  <si>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</si>
  <si>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</si>
  <si>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</si>
  <si>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</si>
  <si>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</si>
  <si>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</si>
  <si>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</si>
  <si>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</si>
  <si>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</si>
  <si>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</si>
  <si>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</si>
  <si>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</si>
  <si>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</si>
  <si>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</si>
  <si>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</si>
  <si>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</si>
  <si>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</si>
  <si>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</si>
  <si>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</si>
  <si>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</si>
  <si>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</si>
  <si>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</si>
  <si>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</si>
  <si>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</si>
  <si>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</si>
  <si>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</si>
  <si>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</si>
  <si>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</si>
  <si>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</si>
  <si>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</si>
  <si>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</si>
  <si>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</si>
  <si>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</si>
  <si>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</si>
  <si>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</si>
  <si>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</si>
  <si>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</si>
  <si>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</si>
  <si>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</si>
  <si>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</si>
  <si>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</si>
  <si>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</si>
  <si>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</si>
  <si>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</si>
  <si>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</si>
  <si>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</si>
  <si>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</si>
  <si>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</si>
  <si>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</si>
  <si>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</si>
  <si>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</si>
  <si>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</si>
  <si>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</si>
  <si>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</si>
  <si>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</si>
  <si>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</si>
  <si>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</si>
  <si>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</si>
  <si>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</si>
  <si>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</si>
  <si>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</si>
  <si>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</si>
  <si>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</si>
  <si>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</si>
  <si>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</si>
  <si>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</si>
  <si>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</si>
  <si>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</si>
  <si>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</si>
  <si>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</si>
  <si>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</si>
  <si>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</si>
  <si>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</si>
  <si>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</si>
  <si>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</si>
  <si>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</si>
  <si>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</si>
  <si>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</si>
  <si>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</si>
  <si>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</si>
  <si>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</si>
  <si>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</si>
  <si>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</si>
  <si>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</si>
  <si>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</si>
  <si>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</si>
  <si>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</si>
  <si>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</si>
  <si>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</si>
  <si>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</si>
  <si>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</si>
  <si>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</si>
  <si>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</si>
  <si>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</si>
  <si>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</si>
  <si>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</si>
  <si>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</si>
  <si>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</si>
  <si>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</si>
  <si>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</si>
  <si>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</si>
  <si>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</si>
  <si>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</si>
  <si>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</si>
  <si>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</si>
  <si>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</si>
  <si>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</si>
  <si>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</si>
  <si>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</si>
  <si>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</si>
  <si>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</si>
  <si>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</si>
  <si>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</si>
  <si>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</si>
  <si>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</si>
  <si>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</si>
  <si>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</si>
  <si>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</si>
  <si>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</si>
  <si>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</si>
  <si>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</si>
  <si>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</si>
  <si>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</si>
  <si>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</si>
  <si>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</si>
  <si>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</si>
  <si>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</si>
  <si>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</si>
  <si>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</si>
  <si>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</si>
  <si>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</si>
  <si>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</si>
  <si>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</si>
  <si>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</si>
  <si>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</si>
  <si>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</si>
  <si>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</si>
  <si>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</si>
  <si>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</si>
  <si>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</si>
  <si>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</si>
  <si>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</si>
  <si>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</si>
  <si>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</si>
  <si>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</si>
  <si>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</si>
  <si>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</si>
  <si>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</si>
  <si>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</si>
  <si>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</si>
  <si>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</si>
  <si>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</si>
  <si>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</si>
  <si>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</si>
  <si>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</si>
  <si>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</si>
  <si>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</si>
  <si>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</si>
  <si>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</si>
  <si>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</si>
  <si>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</si>
  <si>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</si>
  <si>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</si>
  <si>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</si>
  <si>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</si>
  <si>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</si>
  <si>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</si>
  <si>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</si>
  <si>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</si>
  <si>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</si>
  <si>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</si>
  <si>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</si>
  <si>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</si>
  <si>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</si>
  <si>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</si>
  <si>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</si>
  <si>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</si>
  <si>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</si>
  <si>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</si>
  <si>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</si>
  <si>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</si>
  <si>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</si>
  <si>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</si>
  <si>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</si>
  <si>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</si>
  <si>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</si>
  <si>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</si>
  <si>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</si>
  <si>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</si>
  <si>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</si>
  <si>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</si>
  <si>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</si>
  <si>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</si>
  <si>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</si>
  <si>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</si>
  <si>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</si>
  <si>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</si>
  <si>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</si>
  <si>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</si>
  <si>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</si>
  <si>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</si>
  <si>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</si>
  <si>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</si>
  <si>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</si>
  <si>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</si>
  <si>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</si>
  <si>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</si>
  <si>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</si>
  <si>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</si>
  <si>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</si>
  <si>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</si>
  <si>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</si>
  <si>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</si>
  <si>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</si>
  <si>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</si>
  <si>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</si>
  <si>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</si>
  <si>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</si>
  <si>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</si>
  <si>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</si>
  <si>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</si>
  <si>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</si>
  <si>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</si>
  <si>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</si>
  <si>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</si>
  <si>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</si>
  <si>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</si>
  <si>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</si>
  <si>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</si>
  <si>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</si>
  <si>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</si>
  <si>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</si>
  <si>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</si>
  <si>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</si>
  <si>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</si>
  <si>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</si>
  <si>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</si>
  <si>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</si>
  <si>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</si>
  <si>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</si>
  <si>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</si>
  <si>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</si>
  <si>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</si>
  <si>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</si>
  <si>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</si>
  <si>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</si>
  <si>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</si>
  <si>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</si>
  <si>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</si>
  <si>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</si>
  <si>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</si>
  <si>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</si>
  <si>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</si>
  <si>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</si>
  <si>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</si>
  <si>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</si>
  <si>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</si>
  <si>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</si>
  <si>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</si>
  <si>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</si>
  <si>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</si>
  <si>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</si>
  <si>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</si>
  <si>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</si>
  <si>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</si>
  <si>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</si>
  <si>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</si>
  <si>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</si>
  <si>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</si>
  <si>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</si>
  <si>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</si>
  <si>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</si>
  <si>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</si>
  <si>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</si>
  <si>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</si>
  <si>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</si>
  <si>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</si>
  <si>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</si>
  <si>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</si>
  <si>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</si>
  <si>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</si>
  <si>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</si>
  <si>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</si>
  <si>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</si>
  <si>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</si>
  <si>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</si>
  <si>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</si>
  <si>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</si>
  <si>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</si>
  <si>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</si>
  <si>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</si>
  <si>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</si>
  <si>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</si>
  <si>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</si>
  <si>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</si>
  <si>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</si>
  <si>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</si>
  <si>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</si>
  <si>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</si>
  <si>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</si>
  <si>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</si>
  <si>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</si>
  <si>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</si>
  <si>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</si>
  <si>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</si>
  <si>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</si>
  <si>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</si>
  <si>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</si>
  <si>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</si>
  <si>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</si>
  <si>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</si>
  <si>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</si>
  <si>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</si>
  <si>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</si>
  <si>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</si>
  <si>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</si>
  <si>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</si>
  <si>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</si>
  <si>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</si>
  <si>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</si>
  <si>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</si>
  <si>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</si>
  <si>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</si>
  <si>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</si>
  <si>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</si>
  <si>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</si>
  <si>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</si>
  <si>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</si>
  <si>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</si>
  <si>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</si>
  <si>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</si>
  <si>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</si>
  <si>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</si>
  <si>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</si>
  <si>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</si>
  <si>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</si>
  <si>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</si>
  <si>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</si>
  <si>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</si>
  <si>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</si>
  <si>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</si>
  <si>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</si>
  <si>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</si>
  <si>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</si>
  <si>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</si>
  <si>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</si>
  <si>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</si>
  <si>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</si>
  <si>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</si>
  <si>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</si>
  <si>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</si>
  <si>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</si>
  <si>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</si>
  <si>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</si>
  <si>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</si>
  <si>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</si>
  <si>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</si>
  <si>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</si>
  <si>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</si>
  <si>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</si>
  <si>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</si>
  <si>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</si>
  <si>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</si>
  <si>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</si>
  <si>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</si>
  <si>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</si>
  <si>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</si>
  <si>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</si>
  <si>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</si>
  <si>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</si>
  <si>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</si>
  <si>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</si>
  <si>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</si>
  <si>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</si>
  <si>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</si>
  <si>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</si>
  <si>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</si>
  <si>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</si>
  <si>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</si>
  <si>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</si>
  <si>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</si>
  <si>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</si>
  <si>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</si>
  <si>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</si>
  <si>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</si>
  <si>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</si>
  <si>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</si>
  <si>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</si>
  <si>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</si>
  <si>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</si>
  <si>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</si>
  <si>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</si>
  <si>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</si>
  <si>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</si>
  <si>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</si>
  <si>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</si>
  <si>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</si>
  <si>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</si>
  <si>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</si>
  <si>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</si>
  <si>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</si>
  <si>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</si>
  <si>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</si>
  <si>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</si>
  <si>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</si>
  <si>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</si>
  <si>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</si>
  <si>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</si>
  <si>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</si>
  <si>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</si>
  <si>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</si>
  <si>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</si>
  <si>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</si>
  <si>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</si>
  <si>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</si>
  <si>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</si>
  <si>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</si>
  <si>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</si>
  <si>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</si>
  <si>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</si>
  <si>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</si>
  <si>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</si>
  <si>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</si>
  <si>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</si>
  <si>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</si>
  <si>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</si>
  <si>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</si>
  <si>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</si>
  <si>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</si>
  <si>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</si>
  <si>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</si>
  <si>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</si>
  <si>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</si>
  <si>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</si>
  <si>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</si>
  <si>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</si>
  <si>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</si>
  <si>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</si>
  <si>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</si>
  <si>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</si>
  <si>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</si>
  <si>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</si>
  <si>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</si>
  <si>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</si>
  <si>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</si>
  <si>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</si>
  <si>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</si>
  <si>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</si>
  <si>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</si>
  <si>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</si>
  <si>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</si>
  <si>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</si>
  <si>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</si>
  <si>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</si>
  <si>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</si>
  <si>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</si>
  <si>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</si>
  <si>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</si>
  <si>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</si>
  <si>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</si>
  <si>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</si>
  <si>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</si>
  <si>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</si>
  <si>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</si>
  <si>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</si>
  <si>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</si>
  <si>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</si>
  <si>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</si>
  <si>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</si>
  <si>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</si>
  <si>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</si>
  <si>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</si>
  <si>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</si>
  <si>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</si>
  <si>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</si>
  <si>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</si>
  <si>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</si>
  <si>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</si>
  <si>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</si>
  <si>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</si>
  <si>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</si>
  <si>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</si>
  <si>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</si>
  <si>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</si>
  <si>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</si>
  <si>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</si>
  <si>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</si>
  <si>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</si>
  <si>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</si>
  <si>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</si>
  <si>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</si>
  <si>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</si>
  <si>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</si>
  <si>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</si>
  <si>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</si>
  <si>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</si>
  <si>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</si>
  <si>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</si>
  <si>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</si>
  <si>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</si>
  <si>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</si>
  <si>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</si>
  <si>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</si>
  <si>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</si>
  <si>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</si>
  <si>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</si>
  <si>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</si>
  <si>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</si>
  <si>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</si>
  <si>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</si>
  <si>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</si>
  <si>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</si>
  <si>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</si>
  <si>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</si>
  <si>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</si>
  <si>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</si>
  <si>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</si>
  <si>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</si>
  <si>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</si>
  <si>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</si>
  <si>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</si>
  <si>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</si>
  <si>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</si>
  <si>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</si>
  <si>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</si>
  <si>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</si>
  <si>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</si>
  <si>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</si>
  <si>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</si>
  <si>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</si>
  <si>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</si>
  <si>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</si>
  <si>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</si>
  <si>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</si>
  <si>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</si>
  <si>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</si>
  <si>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</si>
  <si>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</si>
  <si>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</si>
  <si>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</si>
  <si>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</si>
  <si>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</si>
  <si>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</si>
  <si>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</si>
  <si>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</si>
  <si>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</si>
  <si>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</si>
  <si>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</si>
  <si>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</si>
  <si>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</si>
  <si>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</si>
  <si>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</si>
  <si>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</si>
  <si>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</si>
  <si>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</si>
  <si>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</si>
  <si>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</si>
  <si>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</si>
  <si>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</si>
  <si>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</si>
  <si>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</si>
  <si>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</si>
  <si>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</si>
  <si>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</si>
  <si>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</si>
  <si>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</si>
  <si>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</si>
  <si>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</si>
  <si>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</si>
  <si>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</si>
  <si>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</si>
  <si>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</si>
  <si>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</si>
  <si>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</si>
  <si>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</si>
  <si>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</si>
  <si>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</si>
  <si>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</si>
  <si>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</si>
  <si>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</si>
  <si>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</si>
  <si>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</si>
  <si>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</si>
  <si>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</si>
  <si>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</si>
  <si>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</si>
  <si>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</si>
  <si>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</si>
  <si>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</si>
  <si>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</si>
  <si>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</si>
  <si>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</si>
  <si>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</si>
  <si>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</si>
  <si>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</si>
  <si>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</si>
  <si>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</si>
  <si>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</si>
  <si>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</si>
  <si>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</si>
  <si>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</si>
  <si>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</si>
  <si>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</si>
  <si>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</si>
  <si>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</si>
  <si>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</si>
  <si>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</si>
  <si>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</si>
  <si>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</si>
  <si>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</si>
  <si>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</si>
  <si>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</si>
  <si>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</si>
  <si>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</si>
  <si>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</si>
  <si>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</si>
  <si>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</si>
  <si>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</si>
  <si>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</si>
  <si>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</si>
  <si>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</si>
  <si>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</si>
  <si>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</si>
  <si>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</si>
  <si>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</si>
  <si>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</si>
  <si>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</si>
  <si>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</si>
  <si>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</si>
  <si>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</si>
  <si>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</si>
  <si>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</si>
  <si>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</si>
  <si>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</si>
  <si>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</si>
  <si>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</si>
  <si>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</si>
  <si>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</si>
  <si>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</si>
  <si>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</si>
  <si>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</si>
  <si>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</si>
  <si>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</si>
  <si>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</si>
  <si>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</si>
  <si>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</si>
  <si>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</si>
  <si>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</si>
  <si>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</si>
  <si>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</si>
  <si>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</si>
  <si>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</si>
  <si>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</si>
  <si>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</si>
  <si>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</si>
  <si>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</si>
  <si>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</si>
  <si>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</si>
  <si>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</si>
  <si>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</si>
  <si>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</si>
  <si>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</si>
  <si>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</si>
  <si>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</si>
  <si>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</si>
  <si>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</si>
  <si>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</si>
  <si>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</si>
  <si>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</si>
  <si>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</si>
  <si>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</si>
  <si>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</si>
  <si>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</si>
  <si>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</si>
  <si>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</si>
  <si>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</si>
  <si>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</si>
  <si>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</si>
  <si>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</si>
  <si>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</si>
  <si>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</si>
  <si>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</si>
  <si>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</si>
  <si>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</si>
  <si>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</si>
  <si>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</si>
  <si>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</si>
  <si>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</si>
  <si>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</si>
  <si>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</si>
  <si>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</si>
  <si>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</si>
  <si>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</si>
  <si>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</si>
  <si>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</si>
  <si>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</si>
  <si>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</si>
  <si>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</si>
  <si>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</si>
  <si>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</si>
  <si>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</si>
  <si>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</si>
  <si>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</si>
  <si>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</si>
  <si>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</si>
  <si>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</si>
  <si>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</si>
  <si>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</si>
  <si>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</si>
  <si>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</si>
  <si>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</si>
  <si>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</si>
  <si>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</si>
  <si>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</si>
  <si>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</si>
  <si>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</si>
  <si>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</si>
  <si>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</si>
  <si>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</si>
  <si>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</si>
  <si>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</si>
  <si>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</si>
  <si>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</si>
  <si>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</si>
  <si>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</si>
  <si>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</si>
  <si>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</si>
  <si>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</si>
  <si>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</si>
  <si>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</si>
  <si>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</si>
  <si>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</si>
  <si>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</si>
  <si>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</si>
  <si>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</si>
  <si>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</si>
  <si>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</si>
  <si>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</si>
  <si>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</si>
  <si>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</si>
  <si>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</si>
  <si>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</si>
  <si>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</si>
  <si>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</si>
  <si>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</si>
  <si>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</si>
  <si>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</si>
  <si>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</si>
  <si>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</si>
  <si>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</si>
  <si>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</si>
  <si>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</si>
  <si>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</si>
  <si>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</si>
  <si>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</si>
  <si>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</si>
  <si>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</si>
  <si>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</si>
  <si>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</si>
  <si>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</si>
  <si>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</si>
  <si>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</si>
  <si>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</si>
  <si>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</si>
  <si>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</si>
  <si>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</si>
  <si>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</si>
  <si>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</si>
  <si>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</si>
  <si>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</si>
  <si>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</si>
  <si>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</si>
  <si>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</si>
  <si>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</si>
  <si>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</si>
  <si>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</si>
  <si>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</si>
  <si>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</si>
  <si>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</si>
  <si>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</si>
  <si>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</si>
  <si>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</si>
  <si>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</si>
  <si>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</si>
  <si>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</si>
  <si>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</si>
  <si>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</si>
  <si>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</si>
  <si>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</si>
  <si>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</si>
  <si>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</si>
  <si>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</si>
  <si>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</si>
  <si>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</si>
  <si>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</si>
  <si>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</si>
  <si>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</si>
  <si>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</si>
  <si>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</si>
  <si>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</si>
  <si>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</si>
  <si>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</si>
  <si>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</si>
  <si>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</si>
  <si>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</si>
  <si>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</si>
  <si>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</si>
  <si>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</si>
  <si>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</si>
  <si>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</si>
  <si>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</si>
  <si>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</si>
  <si>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</si>
  <si>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</si>
  <si>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</si>
  <si>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</si>
  <si>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</si>
  <si>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</si>
  <si>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</si>
  <si>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</si>
  <si>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</si>
  <si>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</si>
  <si>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</si>
  <si>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</si>
  <si>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</si>
  <si>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</si>
  <si>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</si>
  <si>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</si>
  <si>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</si>
  <si>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</si>
  <si>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</si>
  <si>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</si>
  <si>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</si>
  <si>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</si>
  <si>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</si>
  <si>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</si>
  <si>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</si>
  <si>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</si>
  <si>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</si>
  <si>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</si>
  <si>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</si>
  <si>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</si>
  <si>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</si>
  <si>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</si>
  <si>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</si>
  <si>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</si>
  <si>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</si>
  <si>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</si>
  <si>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</si>
  <si>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</si>
  <si>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</si>
  <si>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</si>
  <si>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</si>
  <si>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</si>
  <si>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</si>
  <si>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</si>
  <si>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</si>
  <si>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</si>
  <si>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</si>
  <si>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</si>
  <si>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</si>
  <si>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</si>
  <si>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</si>
  <si>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</si>
  <si>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</si>
  <si>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</si>
  <si>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</si>
  <si>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</si>
  <si>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</si>
  <si>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</si>
  <si>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</si>
  <si>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</si>
  <si>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</si>
  <si>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</si>
  <si>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</si>
  <si>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</si>
  <si>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</si>
  <si>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</si>
  <si>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</si>
  <si>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</si>
  <si>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</si>
  <si>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</si>
  <si>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</si>
  <si>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</si>
  <si>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</si>
  <si>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</si>
  <si>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</si>
  <si>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</si>
  <si>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</si>
  <si>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</si>
  <si>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</si>
  <si>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</si>
  <si>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</si>
  <si>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</si>
  <si>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</si>
  <si>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</si>
  <si>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</si>
  <si>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</si>
  <si>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</si>
  <si>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</si>
  <si>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</si>
  <si>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</si>
  <si>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</si>
  <si>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</si>
  <si>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</si>
  <si>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</si>
  <si>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</si>
  <si>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</si>
  <si>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</si>
  <si>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</si>
  <si>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</si>
  <si>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</si>
  <si>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</si>
  <si>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</si>
  <si>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</si>
  <si>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</si>
  <si>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</si>
  <si>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</si>
  <si>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</si>
  <si>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</si>
  <si>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</si>
  <si>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</si>
  <si>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</si>
  <si>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</si>
  <si>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</si>
  <si>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</si>
  <si>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</si>
  <si>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</si>
  <si>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</si>
  <si>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</si>
  <si>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</si>
  <si>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</si>
  <si>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</si>
  <si>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</si>
  <si>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</si>
  <si>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</si>
  <si>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</si>
  <si>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</si>
  <si>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</si>
  <si>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</si>
  <si>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</si>
  <si>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</si>
  <si>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</si>
  <si>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</si>
  <si>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</si>
  <si>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</si>
  <si>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</si>
  <si>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</si>
  <si>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</si>
  <si>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</si>
  <si>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</si>
  <si>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</si>
  <si>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</si>
  <si>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</si>
  <si>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</si>
  <si>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</si>
  <si>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</si>
  <si>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</si>
  <si>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</si>
  <si>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</si>
  <si>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</si>
  <si>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</si>
  <si>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</si>
  <si>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</si>
  <si>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</si>
  <si>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</si>
  <si>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</si>
  <si>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</si>
  <si>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</si>
  <si>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</si>
  <si>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</si>
  <si>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</si>
  <si>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</si>
  <si>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</si>
  <si>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</si>
  <si>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</si>
  <si>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</si>
  <si>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</si>
  <si>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</si>
  <si>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</si>
  <si>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</si>
  <si>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</si>
  <si>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</si>
  <si>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</si>
  <si>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</si>
  <si>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</si>
  <si>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</si>
  <si>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</si>
  <si>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</si>
  <si>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</si>
  <si>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</si>
  <si>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</si>
  <si>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</si>
  <si>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</si>
  <si>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</si>
  <si>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</si>
  <si>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</si>
  <si>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</si>
  <si>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</si>
  <si>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</si>
  <si>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</si>
  <si>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</si>
  <si>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</si>
  <si>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</si>
  <si>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</si>
  <si>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</si>
  <si>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</si>
  <si>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</si>
  <si>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</si>
  <si>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</si>
  <si>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</si>
  <si>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</si>
  <si>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</si>
  <si>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</si>
  <si>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</si>
  <si>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</si>
  <si>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</si>
  <si>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</si>
  <si>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</si>
  <si>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</si>
  <si>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</si>
  <si>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</si>
  <si>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</si>
  <si>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</si>
  <si>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</si>
  <si>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</si>
  <si>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</si>
  <si>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</si>
  <si>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</si>
  <si>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</si>
  <si>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</si>
  <si>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</si>
  <si>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</si>
  <si>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</si>
  <si>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</si>
  <si>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</si>
  <si>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</si>
  <si>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</si>
  <si>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</si>
  <si>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</si>
  <si>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</si>
  <si>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</si>
  <si>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</si>
  <si>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</si>
  <si>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</si>
  <si>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</si>
  <si>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</si>
  <si>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</si>
  <si>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</si>
  <si>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</si>
  <si>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</si>
  <si>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</si>
  <si>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</si>
  <si>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</si>
  <si>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</si>
  <si>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</si>
  <si>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</si>
  <si>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</si>
  <si>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</si>
  <si>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</si>
  <si>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</si>
  <si>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</si>
  <si>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</si>
  <si>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</si>
  <si>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</si>
  <si>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</si>
  <si>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</si>
  <si>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</si>
  <si>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</si>
  <si>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</si>
  <si>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</si>
  <si>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</si>
  <si>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</si>
  <si>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</si>
  <si>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</si>
  <si>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</si>
  <si>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</si>
  <si>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</si>
  <si>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</si>
  <si>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</si>
  <si>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</si>
  <si>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</si>
  <si>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</si>
  <si>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</si>
  <si>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</si>
  <si>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</si>
  <si>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</si>
  <si>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</si>
  <si>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</si>
  <si>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</si>
  <si>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</si>
  <si>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</si>
  <si>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</si>
  <si>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</si>
  <si>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</si>
  <si>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</si>
  <si>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</si>
  <si>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</si>
  <si>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</si>
  <si>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</si>
  <si>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</si>
  <si>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</si>
  <si>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</si>
  <si>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</si>
  <si>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</si>
  <si>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</si>
  <si>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</si>
  <si>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</si>
  <si>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</si>
  <si>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</si>
  <si>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</si>
  <si>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</si>
  <si>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</si>
  <si>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</si>
  <si>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</si>
  <si>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</si>
  <si>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</si>
  <si>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</si>
  <si>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</si>
  <si>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</si>
  <si>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</si>
  <si>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</si>
  <si>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</si>
  <si>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</si>
  <si>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</si>
  <si>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</si>
  <si>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</si>
  <si>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</si>
  <si>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</si>
  <si>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</si>
  <si>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</si>
  <si>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</si>
  <si>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</si>
  <si>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</si>
  <si>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</si>
  <si>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</si>
  <si>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</si>
  <si>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</si>
  <si>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</si>
  <si>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</si>
  <si>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</si>
  <si>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</si>
  <si>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</si>
  <si>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</si>
  <si>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</si>
  <si>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</si>
  <si>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</si>
  <si>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</si>
  <si>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</si>
  <si>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</si>
  <si>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</si>
  <si>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</si>
  <si>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</si>
  <si>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</si>
  <si>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</si>
  <si>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</si>
  <si>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</si>
  <si>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</si>
  <si>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</si>
  <si>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</si>
  <si>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</si>
  <si>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</si>
  <si>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</si>
  <si>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</si>
  <si>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</si>
  <si>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</si>
  <si>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</si>
  <si>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</si>
  <si>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</si>
  <si>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</si>
  <si>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</si>
  <si>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</si>
  <si>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</si>
  <si>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</si>
  <si>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</si>
  <si>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</si>
  <si>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</si>
  <si>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</si>
  <si>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</si>
  <si>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</si>
  <si>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</si>
  <si>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</si>
  <si>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</si>
  <si>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</si>
  <si>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</si>
  <si>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</si>
  <si>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</si>
  <si>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</si>
  <si>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</si>
  <si>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</si>
  <si>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</si>
  <si>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</si>
  <si>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</si>
  <si>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</si>
  <si>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</si>
  <si>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</si>
  <si>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</si>
  <si>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</si>
  <si>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</si>
  <si>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</si>
  <si>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</si>
  <si>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</si>
  <si>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</si>
  <si>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</si>
  <si>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</si>
  <si>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</si>
  <si>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</si>
  <si>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</si>
  <si>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</si>
  <si>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</si>
  <si>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</si>
  <si>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</si>
  <si>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</si>
  <si>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</si>
  <si>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</si>
  <si>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</si>
  <si>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</si>
  <si>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</si>
  <si>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</si>
  <si>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</si>
  <si>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</si>
  <si>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</si>
  <si>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</si>
  <si>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</si>
  <si>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</si>
  <si>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</si>
  <si>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</si>
  <si>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</si>
  <si>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</si>
  <si>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</si>
  <si>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</si>
  <si>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</si>
  <si>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</si>
  <si>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</si>
  <si>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</si>
  <si>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</si>
  <si>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</si>
  <si>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</si>
  <si>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</si>
  <si>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</si>
  <si>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</si>
  <si>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</si>
  <si>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GAVETA DE DEPÓSITOS LLENA</t>
  </si>
  <si>
    <t>ReservaC Norte</t>
  </si>
  <si>
    <t xml:space="preserve">Brioso Luciano, Cristino </t>
  </si>
  <si>
    <t>GAVETA DE DEPOSITOS LLENA</t>
  </si>
  <si>
    <t>2 Gavetas Vacias + 1 Fallando</t>
  </si>
  <si>
    <t>Closed</t>
  </si>
  <si>
    <t>Abatecido</t>
  </si>
  <si>
    <t>335833020</t>
  </si>
  <si>
    <t>335832991</t>
  </si>
  <si>
    <t>335832936</t>
  </si>
  <si>
    <t>335832927</t>
  </si>
  <si>
    <t>335832923</t>
  </si>
  <si>
    <t>335832916</t>
  </si>
  <si>
    <t>335832901</t>
  </si>
  <si>
    <t>335832893</t>
  </si>
  <si>
    <t>335832890</t>
  </si>
  <si>
    <t>335832838</t>
  </si>
  <si>
    <t>335832837</t>
  </si>
  <si>
    <t>335832709</t>
  </si>
  <si>
    <t>335833071</t>
  </si>
  <si>
    <t>335833069</t>
  </si>
  <si>
    <t>335833068</t>
  </si>
  <si>
    <t>335833067</t>
  </si>
  <si>
    <t>335833066</t>
  </si>
  <si>
    <t>335833065</t>
  </si>
  <si>
    <t>335833064</t>
  </si>
  <si>
    <t>335833062</t>
  </si>
  <si>
    <t>335833061</t>
  </si>
  <si>
    <t>335833060</t>
  </si>
  <si>
    <t>335833058</t>
  </si>
  <si>
    <t>335833057</t>
  </si>
  <si>
    <t>335833056</t>
  </si>
  <si>
    <t>335833054</t>
  </si>
  <si>
    <t>335833053</t>
  </si>
  <si>
    <t>335833050</t>
  </si>
  <si>
    <t>335833042</t>
  </si>
  <si>
    <t>335833104</t>
  </si>
  <si>
    <t>335833103</t>
  </si>
  <si>
    <t>335833102</t>
  </si>
  <si>
    <t>335833101</t>
  </si>
  <si>
    <t>335833100</t>
  </si>
  <si>
    <t>335833099</t>
  </si>
  <si>
    <t>335833098</t>
  </si>
  <si>
    <t>335833097</t>
  </si>
  <si>
    <t>335833096</t>
  </si>
  <si>
    <t>335833095</t>
  </si>
  <si>
    <t>335833094</t>
  </si>
  <si>
    <t>335833093</t>
  </si>
  <si>
    <t>335833092</t>
  </si>
  <si>
    <t>335833091</t>
  </si>
  <si>
    <t>335833090</t>
  </si>
  <si>
    <t>335833089</t>
  </si>
  <si>
    <t>335833088</t>
  </si>
  <si>
    <t>335833087</t>
  </si>
  <si>
    <t>335833086</t>
  </si>
  <si>
    <t>335833085</t>
  </si>
  <si>
    <t>335833084</t>
  </si>
  <si>
    <t>335833083</t>
  </si>
  <si>
    <t>335833082</t>
  </si>
  <si>
    <t>335833081</t>
  </si>
  <si>
    <t>335833080</t>
  </si>
  <si>
    <t>335833079</t>
  </si>
  <si>
    <t>335833078</t>
  </si>
  <si>
    <t>335833077</t>
  </si>
  <si>
    <t>335833075</t>
  </si>
  <si>
    <t>335833073</t>
  </si>
  <si>
    <t>335833072</t>
  </si>
  <si>
    <t>TECLADO</t>
  </si>
  <si>
    <t>25 Marzo de 2021</t>
  </si>
  <si>
    <t>TARJTETA TRABADA</t>
  </si>
  <si>
    <t>SIN EFECTICO</t>
  </si>
  <si>
    <t>335833121</t>
  </si>
  <si>
    <t>335833123</t>
  </si>
  <si>
    <t>335833127</t>
  </si>
  <si>
    <t>335833128</t>
  </si>
  <si>
    <t>335833129</t>
  </si>
  <si>
    <t>335833132</t>
  </si>
  <si>
    <t>335833134</t>
  </si>
  <si>
    <t>335833143</t>
  </si>
  <si>
    <t>335833145</t>
  </si>
  <si>
    <t>335833168</t>
  </si>
  <si>
    <t>335833185</t>
  </si>
  <si>
    <t>En servicio</t>
  </si>
  <si>
    <t>25/03/2021 10:51</t>
  </si>
  <si>
    <t>REINICIO POR LECTOR</t>
  </si>
  <si>
    <t>335833390</t>
  </si>
  <si>
    <t>335833417</t>
  </si>
  <si>
    <t>335833419</t>
  </si>
  <si>
    <t>335833429</t>
  </si>
  <si>
    <t>335833436</t>
  </si>
  <si>
    <t>335833438</t>
  </si>
  <si>
    <t>335833505</t>
  </si>
  <si>
    <t>335833517</t>
  </si>
  <si>
    <t>335833557</t>
  </si>
  <si>
    <t>335833661</t>
  </si>
  <si>
    <t>335833666</t>
  </si>
  <si>
    <t>335833668</t>
  </si>
  <si>
    <t>335833724</t>
  </si>
  <si>
    <t>335833726</t>
  </si>
  <si>
    <t>335833728</t>
  </si>
  <si>
    <t>Fermin , Elvin Francisco</t>
  </si>
  <si>
    <t>Peguero Solano, Victor Manuel</t>
  </si>
  <si>
    <t>Toribio Batista, Junior De Jesus</t>
  </si>
  <si>
    <t>Moreta, Christian Aury</t>
  </si>
  <si>
    <t>25/03/2021 11:00</t>
  </si>
  <si>
    <t>De La Cruz Marcelo, Mawel Andres</t>
  </si>
  <si>
    <t>CARGA EXITOSA</t>
  </si>
  <si>
    <t>REINICIO EXITOSO</t>
  </si>
  <si>
    <t xml:space="preserve"> 25/03/2021 14:45</t>
  </si>
  <si>
    <t>335833123 </t>
  </si>
  <si>
    <t>335832487 </t>
  </si>
  <si>
    <t>335833438 </t>
  </si>
  <si>
    <t>335833143 </t>
  </si>
  <si>
    <t>335833121 </t>
  </si>
  <si>
    <t>Solucionado</t>
  </si>
  <si>
    <t>335832247 </t>
  </si>
  <si>
    <t>335833134 </t>
  </si>
  <si>
    <t>335833429 </t>
  </si>
  <si>
    <t xml:space="preserve">Gaveta de Rechazos Llena </t>
  </si>
  <si>
    <t>335831765</t>
  </si>
  <si>
    <t>VANDALIZADO</t>
  </si>
  <si>
    <t>ERROR PRINTER</t>
  </si>
  <si>
    <t>335833930</t>
  </si>
  <si>
    <t>335833944</t>
  </si>
  <si>
    <t>335833946</t>
  </si>
  <si>
    <t>335833955</t>
  </si>
  <si>
    <t>335833961</t>
  </si>
  <si>
    <t>335833967</t>
  </si>
  <si>
    <t>335833975</t>
  </si>
  <si>
    <t>335834065</t>
  </si>
  <si>
    <t>335834069</t>
  </si>
  <si>
    <t>335834071</t>
  </si>
  <si>
    <t>335834088</t>
  </si>
  <si>
    <t>335834091</t>
  </si>
  <si>
    <t>335834095</t>
  </si>
  <si>
    <t>335834097</t>
  </si>
  <si>
    <t>335834102</t>
  </si>
  <si>
    <t>335834106</t>
  </si>
  <si>
    <t>335834145</t>
  </si>
  <si>
    <t>335834154</t>
  </si>
  <si>
    <t>335834157</t>
  </si>
  <si>
    <t>335834160</t>
  </si>
  <si>
    <t>335834163</t>
  </si>
  <si>
    <t>335834166</t>
  </si>
  <si>
    <t>335834215</t>
  </si>
  <si>
    <t>335834227</t>
  </si>
  <si>
    <t>335834228</t>
  </si>
  <si>
    <t>335834258</t>
  </si>
  <si>
    <t>Franco Rosario, Roberto Alejandro</t>
  </si>
  <si>
    <t>Fernandez Pichardo, Jorge Rafael</t>
  </si>
  <si>
    <t>Reyes Martinez, Samuel Elymax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</si>
</sst>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1" fontId="24" fillId="0" borderId="0" xfId="0" applyNumberFormat="1" applyFont="1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30" fillId="4" borderId="49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1"/>
      <tableStyleElement type="headerRow" dxfId="280"/>
      <tableStyleElement type="totalRow" dxfId="279"/>
      <tableStyleElement type="firstColumn" dxfId="278"/>
      <tableStyleElement type="lastColumn" dxfId="277"/>
      <tableStyleElement type="firstRowStripe" dxfId="276"/>
      <tableStyleElement type="firstColumnStripe" dxfId="27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Marzo/24/Cajeros%20Automaticos%20Sin%20Efectivo%205.00%20P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Hoja1"/>
      <sheetName val="Hoja2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41238" TargetMode="External"/><Relationship Id="rId18" Type="http://schemas.openxmlformats.org/officeDocument/2006/relationships/hyperlink" Target="http://s460-helpdesk/CAisd/pdmweb.exe?OP=SEARCH+FACTORY=in+SKIPLIST=1+QBE.EQ.id=3541837" TargetMode="External"/><Relationship Id="rId26" Type="http://schemas.openxmlformats.org/officeDocument/2006/relationships/hyperlink" Target="http://s460-helpdesk/CAisd/pdmweb.exe?OP=SEARCH+FACTORY=in+SKIPLIST=1+QBE.EQ.id=3541614" TargetMode="External"/><Relationship Id="rId39" Type="http://schemas.openxmlformats.org/officeDocument/2006/relationships/hyperlink" Target="http://s460-helpdesk/CAisd/pdmweb.exe?OP=SEARCH+FACTORY=in+SKIPLIST=1+QBE.EQ.id=3542266" TargetMode="External"/><Relationship Id="rId21" Type="http://schemas.openxmlformats.org/officeDocument/2006/relationships/hyperlink" Target="http://s460-helpdesk/CAisd/pdmweb.exe?OP=SEARCH+FACTORY=in+SKIPLIST=1+QBE.EQ.id=3541777" TargetMode="External"/><Relationship Id="rId34" Type="http://schemas.openxmlformats.org/officeDocument/2006/relationships/hyperlink" Target="http://s460-helpdesk/CAisd/pdmweb.exe?OP=SEARCH+FACTORY=in+SKIPLIST=1+QBE.EQ.id=3542336" TargetMode="External"/><Relationship Id="rId42" Type="http://schemas.openxmlformats.org/officeDocument/2006/relationships/hyperlink" Target="http://s460-helpdesk/CAisd/pdmweb.exe?OP=SEARCH+FACTORY=in+SKIPLIST=1+QBE.EQ.id=3542215" TargetMode="External"/><Relationship Id="rId47" Type="http://schemas.openxmlformats.org/officeDocument/2006/relationships/hyperlink" Target="http://s460-helpdesk/CAisd/pdmweb.exe?OP=SEARCH+FACTORY=in+SKIPLIST=1+QBE.EQ.id=3542197" TargetMode="External"/><Relationship Id="rId50" Type="http://schemas.openxmlformats.org/officeDocument/2006/relationships/hyperlink" Target="http://s460-helpdesk/CAisd/pdmweb.exe?OP=SEARCH+FACTORY=in+SKIPLIST=1+QBE.EQ.id=3542174" TargetMode="External"/><Relationship Id="rId55" Type="http://schemas.openxmlformats.org/officeDocument/2006/relationships/hyperlink" Target="http://s460-helpdesk/CAisd/pdmweb.exe?OP=SEARCH+FACTORY=in+SKIPLIST=1+QBE.EQ.id=3542055" TargetMode="External"/><Relationship Id="rId7" Type="http://schemas.openxmlformats.org/officeDocument/2006/relationships/hyperlink" Target="http://s460-helpdesk/CAisd/pdmweb.exe?OP=SEARCH+FACTORY=in+SKIPLIST=1+QBE.EQ.id=3541294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1232" TargetMode="External"/><Relationship Id="rId29" Type="http://schemas.openxmlformats.org/officeDocument/2006/relationships/hyperlink" Target="http://s460-helpdesk/CAisd/pdmweb.exe?OP=SEARCH+FACTORY=in+SKIPLIST=1+QBE.EQ.id=3541528" TargetMode="External"/><Relationship Id="rId11" Type="http://schemas.openxmlformats.org/officeDocument/2006/relationships/hyperlink" Target="http://s460-helpdesk/CAisd/pdmweb.exe?OP=SEARCH+FACTORY=in+SKIPLIST=1+QBE.EQ.id=3541243" TargetMode="External"/><Relationship Id="rId24" Type="http://schemas.openxmlformats.org/officeDocument/2006/relationships/hyperlink" Target="http://s460-helpdesk/CAisd/pdmweb.exe?OP=SEARCH+FACTORY=in+SKIPLIST=1+QBE.EQ.id=3541666" TargetMode="External"/><Relationship Id="rId32" Type="http://schemas.openxmlformats.org/officeDocument/2006/relationships/hyperlink" Target="http://s460-helpdesk/CAisd/pdmweb.exe?OP=SEARCH+FACTORY=in+SKIPLIST=1+QBE.EQ.id=3542367" TargetMode="External"/><Relationship Id="rId37" Type="http://schemas.openxmlformats.org/officeDocument/2006/relationships/hyperlink" Target="http://s460-helpdesk/CAisd/pdmweb.exe?OP=SEARCH+FACTORY=in+SKIPLIST=1+QBE.EQ.id=3542272" TargetMode="External"/><Relationship Id="rId40" Type="http://schemas.openxmlformats.org/officeDocument/2006/relationships/hyperlink" Target="http://s460-helpdesk/CAisd/pdmweb.exe?OP=SEARCH+FACTORY=in+SKIPLIST=1+QBE.EQ.id=3542263" TargetMode="External"/><Relationship Id="rId45" Type="http://schemas.openxmlformats.org/officeDocument/2006/relationships/hyperlink" Target="http://s460-helpdesk/CAisd/pdmweb.exe?OP=SEARCH+FACTORY=in+SKIPLIST=1+QBE.EQ.id=3542204" TargetMode="External"/><Relationship Id="rId53" Type="http://schemas.openxmlformats.org/officeDocument/2006/relationships/hyperlink" Target="http://s460-helpdesk/CAisd/pdmweb.exe?OP=SEARCH+FACTORY=in+SKIPLIST=1+QBE.EQ.id=3542070" TargetMode="External"/><Relationship Id="rId58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9" Type="http://schemas.openxmlformats.org/officeDocument/2006/relationships/hyperlink" Target="http://s460-helpdesk/CAisd/pdmweb.exe?OP=SEARCH+FACTORY=in+SKIPLIST=1+QBE.EQ.id=3541835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1254" TargetMode="External"/><Relationship Id="rId14" Type="http://schemas.openxmlformats.org/officeDocument/2006/relationships/hyperlink" Target="http://s460-helpdesk/CAisd/pdmweb.exe?OP=SEARCH+FACTORY=in+SKIPLIST=1+QBE.EQ.id=3541237" TargetMode="External"/><Relationship Id="rId22" Type="http://schemas.openxmlformats.org/officeDocument/2006/relationships/hyperlink" Target="http://s460-helpdesk/CAisd/pdmweb.exe?OP=SEARCH+FACTORY=in+SKIPLIST=1+QBE.EQ.id=3541775" TargetMode="External"/><Relationship Id="rId27" Type="http://schemas.openxmlformats.org/officeDocument/2006/relationships/hyperlink" Target="http://s460-helpdesk/CAisd/pdmweb.exe?OP=SEARCH+FACTORY=in+SKIPLIST=1+QBE.EQ.id=3541545" TargetMode="External"/><Relationship Id="rId30" Type="http://schemas.openxmlformats.org/officeDocument/2006/relationships/hyperlink" Target="http://s460-helpdesk/CAisd/pdmweb.exe?OP=SEARCH+FACTORY=in+SKIPLIST=1+QBE.EQ.id=3541526" TargetMode="External"/><Relationship Id="rId35" Type="http://schemas.openxmlformats.org/officeDocument/2006/relationships/hyperlink" Target="http://s460-helpdesk/CAisd/pdmweb.exe?OP=SEARCH+FACTORY=in+SKIPLIST=1+QBE.EQ.id=3542324" TargetMode="External"/><Relationship Id="rId43" Type="http://schemas.openxmlformats.org/officeDocument/2006/relationships/hyperlink" Target="http://s460-helpdesk/CAisd/pdmweb.exe?OP=SEARCH+FACTORY=in+SKIPLIST=1+QBE.EQ.id=3542211" TargetMode="External"/><Relationship Id="rId48" Type="http://schemas.openxmlformats.org/officeDocument/2006/relationships/hyperlink" Target="http://s460-helpdesk/CAisd/pdmweb.exe?OP=SEARCH+FACTORY=in+SKIPLIST=1+QBE.EQ.id=3542180" TargetMode="External"/><Relationship Id="rId56" Type="http://schemas.openxmlformats.org/officeDocument/2006/relationships/hyperlink" Target="http://s460-helpdesk/CAisd/pdmweb.exe?OP=SEARCH+FACTORY=in+SKIPLIST=1+QBE.EQ.id=3542053" TargetMode="External"/><Relationship Id="rId8" Type="http://schemas.openxmlformats.org/officeDocument/2006/relationships/hyperlink" Target="http://s460-helpdesk/CAisd/pdmweb.exe?OP=SEARCH+FACTORY=in+SKIPLIST=1+QBE.EQ.id=3541277" TargetMode="External"/><Relationship Id="rId51" Type="http://schemas.openxmlformats.org/officeDocument/2006/relationships/hyperlink" Target="http://s460-helpdesk/CAisd/pdmweb.exe?OP=SEARCH+FACTORY=in+SKIPLIST=1+QBE.EQ.id=3542084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41241" TargetMode="External"/><Relationship Id="rId17" Type="http://schemas.openxmlformats.org/officeDocument/2006/relationships/hyperlink" Target="http://s460-helpdesk/CAisd/pdmweb.exe?OP=SEARCH+FACTORY=in+SKIPLIST=1+QBE.EQ.id=3541230" TargetMode="External"/><Relationship Id="rId25" Type="http://schemas.openxmlformats.org/officeDocument/2006/relationships/hyperlink" Target="http://s460-helpdesk/CAisd/pdmweb.exe?OP=SEARCH+FACTORY=in+SKIPLIST=1+QBE.EQ.id=3541626" TargetMode="External"/><Relationship Id="rId33" Type="http://schemas.openxmlformats.org/officeDocument/2006/relationships/hyperlink" Target="http://s460-helpdesk/CAisd/pdmweb.exe?OP=SEARCH+FACTORY=in+SKIPLIST=1+QBE.EQ.id=3542337" TargetMode="External"/><Relationship Id="rId38" Type="http://schemas.openxmlformats.org/officeDocument/2006/relationships/hyperlink" Target="http://s460-helpdesk/CAisd/pdmweb.exe?OP=SEARCH+FACTORY=in+SKIPLIST=1+QBE.EQ.id=3542269" TargetMode="External"/><Relationship Id="rId46" Type="http://schemas.openxmlformats.org/officeDocument/2006/relationships/hyperlink" Target="http://s460-helpdesk/CAisd/pdmweb.exe?OP=SEARCH+FACTORY=in+SKIPLIST=1+QBE.EQ.id=3542200" TargetMode="External"/><Relationship Id="rId59" Type="http://schemas.openxmlformats.org/officeDocument/2006/relationships/vmlDrawing" Target="../drawings/vmlDrawing1.vml"/><Relationship Id="rId20" Type="http://schemas.openxmlformats.org/officeDocument/2006/relationships/hyperlink" Target="http://s460-helpdesk/CAisd/pdmweb.exe?OP=SEARCH+FACTORY=in+SKIPLIST=1+QBE.EQ.id=3541833" TargetMode="External"/><Relationship Id="rId41" Type="http://schemas.openxmlformats.org/officeDocument/2006/relationships/hyperlink" Target="http://s460-helpdesk/CAisd/pdmweb.exe?OP=SEARCH+FACTORY=in+SKIPLIST=1+QBE.EQ.id=3542254" TargetMode="External"/><Relationship Id="rId54" Type="http://schemas.openxmlformats.org/officeDocument/2006/relationships/hyperlink" Target="http://s460-helpdesk/CAisd/pdmweb.exe?OP=SEARCH+FACTORY=in+SKIPLIST=1+QBE.EQ.id=354206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541236" TargetMode="External"/><Relationship Id="rId23" Type="http://schemas.openxmlformats.org/officeDocument/2006/relationships/hyperlink" Target="http://s460-helpdesk/CAisd/pdmweb.exe?OP=SEARCH+FACTORY=in+SKIPLIST=1+QBE.EQ.id=3541770" TargetMode="External"/><Relationship Id="rId28" Type="http://schemas.openxmlformats.org/officeDocument/2006/relationships/hyperlink" Target="http://s460-helpdesk/CAisd/pdmweb.exe?OP=SEARCH+FACTORY=in+SKIPLIST=1+QBE.EQ.id=3541538" TargetMode="External"/><Relationship Id="rId36" Type="http://schemas.openxmlformats.org/officeDocument/2006/relationships/hyperlink" Target="http://s460-helpdesk/CAisd/pdmweb.exe?OP=SEARCH+FACTORY=in+SKIPLIST=1+QBE.EQ.id=3542275" TargetMode="External"/><Relationship Id="rId49" Type="http://schemas.openxmlformats.org/officeDocument/2006/relationships/hyperlink" Target="http://s460-helpdesk/CAisd/pdmweb.exe?OP=SEARCH+FACTORY=in+SKIPLIST=1+QBE.EQ.id=3542178" TargetMode="External"/><Relationship Id="rId57" Type="http://schemas.openxmlformats.org/officeDocument/2006/relationships/hyperlink" Target="http://s460-helpdesk/CAisd/pdmweb.exe?OP=SEARCH+FACTORY=in+SKIPLIST=1+QBE.EQ.id=3542039" TargetMode="External"/><Relationship Id="rId10" Type="http://schemas.openxmlformats.org/officeDocument/2006/relationships/hyperlink" Target="http://s460-helpdesk/CAisd/pdmweb.exe?OP=SEARCH+FACTORY=in+SKIPLIST=1+QBE.EQ.id=3541252" TargetMode="External"/><Relationship Id="rId31" Type="http://schemas.openxmlformats.org/officeDocument/2006/relationships/hyperlink" Target="http://s460-helpdesk/CAisd/pdmweb.exe?OP=SEARCH+FACTORY=in+SKIPLIST=1+QBE.EQ.id=3541499" TargetMode="External"/><Relationship Id="rId44" Type="http://schemas.openxmlformats.org/officeDocument/2006/relationships/hyperlink" Target="http://s460-helpdesk/CAisd/pdmweb.exe?OP=SEARCH+FACTORY=in+SKIPLIST=1+QBE.EQ.id=3542206" TargetMode="External"/><Relationship Id="rId52" Type="http://schemas.openxmlformats.org/officeDocument/2006/relationships/hyperlink" Target="http://s460-helpdesk/CAisd/pdmweb.exe?OP=SEARCH+FACTORY=in+SKIPLIST=1+QBE.EQ.id=3542076" TargetMode="External"/><Relationship Id="rId60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R145"/>
  <sheetViews>
    <sheetView tabSelected="1" topLeftCell="D1" zoomScale="80" zoomScaleNormal="80" workbookViewId="0">
      <pane ySplit="4" topLeftCell="A5" activePane="bottomLeft" state="frozen"/>
      <selection pane="bottomLeft" activeCell="N146" sqref="N146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bestFit="1" customWidth="1"/>
    <col min="5" max="5" width="12.28515625" style="87" customWidth="1"/>
    <col min="6" max="6" width="12" style="48" hidden="1" customWidth="1"/>
    <col min="7" max="7" width="58.42578125" style="48" bestFit="1" customWidth="1"/>
    <col min="8" max="11" width="5.28515625" style="48" bestFit="1" customWidth="1"/>
    <col min="12" max="12" width="49.85546875" style="48" bestFit="1" customWidth="1"/>
    <col min="13" max="13" width="19.85546875" style="91" customWidth="1"/>
    <col min="14" max="14" width="18" style="91" bestFit="1" customWidth="1"/>
    <col min="15" max="15" width="42.42578125" style="91" bestFit="1" customWidth="1"/>
    <col min="16" max="16" width="22.140625" style="111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40" t="s">
        <v>2161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8" ht="18" x14ac:dyDescent="0.25">
      <c r="A2" s="139" t="s">
        <v>2158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</row>
    <row r="3" spans="1:18" ht="18.75" thickBot="1" x14ac:dyDescent="0.3">
      <c r="A3" s="141" t="s">
        <v>2577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2498</v>
      </c>
      <c r="Q4" s="74" t="s">
        <v>2453</v>
      </c>
    </row>
    <row r="5" spans="1:18" ht="18" hidden="1" x14ac:dyDescent="0.25">
      <c r="A5" s="115" t="str">
        <f>VLOOKUP(E5,'LISTADO ATM'!$A$2:$C$901,3,0)</f>
        <v>DISTRITO NACIONAL</v>
      </c>
      <c r="B5" s="110">
        <v>335829888</v>
      </c>
      <c r="C5" s="122">
        <v>44277.645277777781</v>
      </c>
      <c r="D5" s="115" t="s">
        <v>2189</v>
      </c>
      <c r="E5" s="109">
        <v>966</v>
      </c>
      <c r="F5" s="115" t="str">
        <f>VLOOKUP(E5,VIP!$A$2:$O12086,2,0)</f>
        <v>DRBR966</v>
      </c>
      <c r="G5" s="115" t="str">
        <f>VLOOKUP(E5,'LISTADO ATM'!$A$2:$B$900,2,0)</f>
        <v>ATM Centro Medico Real</v>
      </c>
      <c r="H5" s="115" t="str">
        <f>VLOOKUP(E5,VIP!$A$2:$O17007,7,FALSE)</f>
        <v>Si</v>
      </c>
      <c r="I5" s="115" t="str">
        <f>VLOOKUP(E5,VIP!$A$2:$O8972,8,FALSE)</f>
        <v>Si</v>
      </c>
      <c r="J5" s="115" t="str">
        <f>VLOOKUP(E5,VIP!$A$2:$O8922,8,FALSE)</f>
        <v>Si</v>
      </c>
      <c r="K5" s="115" t="str">
        <f>VLOOKUP(E5,VIP!$A$2:$O12496,6,0)</f>
        <v>NO</v>
      </c>
      <c r="L5" s="116" t="s">
        <v>2228</v>
      </c>
      <c r="M5" s="179" t="s">
        <v>2591</v>
      </c>
      <c r="N5" s="114" t="s">
        <v>2494</v>
      </c>
      <c r="O5" s="115" t="s">
        <v>2475</v>
      </c>
      <c r="P5" s="113"/>
      <c r="Q5" s="178" t="s">
        <v>2592</v>
      </c>
    </row>
    <row r="6" spans="1:18" ht="18" x14ac:dyDescent="0.25">
      <c r="A6" s="115" t="str">
        <f>VLOOKUP(E6,'LISTADO ATM'!$A$2:$C$901,3,0)</f>
        <v>ESTE</v>
      </c>
      <c r="B6" s="110">
        <v>335830126</v>
      </c>
      <c r="C6" s="122">
        <v>44277.725104166668</v>
      </c>
      <c r="D6" s="115" t="s">
        <v>2189</v>
      </c>
      <c r="E6" s="109">
        <v>513</v>
      </c>
      <c r="F6" s="115" t="str">
        <f>VLOOKUP(E6,VIP!$A$2:$O12075,2,0)</f>
        <v>DRBR513</v>
      </c>
      <c r="G6" s="115" t="str">
        <f>VLOOKUP(E6,'LISTADO ATM'!$A$2:$B$900,2,0)</f>
        <v xml:space="preserve">ATM UNP Lagunas de Nisibón </v>
      </c>
      <c r="H6" s="115" t="str">
        <f>VLOOKUP(E6,VIP!$A$2:$O16996,7,FALSE)</f>
        <v>Si</v>
      </c>
      <c r="I6" s="115" t="str">
        <f>VLOOKUP(E6,VIP!$A$2:$O8961,8,FALSE)</f>
        <v>Si</v>
      </c>
      <c r="J6" s="115" t="str">
        <f>VLOOKUP(E6,VIP!$A$2:$O8911,8,FALSE)</f>
        <v>Si</v>
      </c>
      <c r="K6" s="115" t="str">
        <f>VLOOKUP(E6,VIP!$A$2:$O12485,6,0)</f>
        <v>NO</v>
      </c>
      <c r="L6" s="116" t="s">
        <v>2254</v>
      </c>
      <c r="M6" s="114" t="s">
        <v>2466</v>
      </c>
      <c r="N6" s="114" t="s">
        <v>2494</v>
      </c>
      <c r="O6" s="115" t="s">
        <v>2475</v>
      </c>
      <c r="P6" s="113"/>
      <c r="Q6" s="117" t="s">
        <v>2254</v>
      </c>
    </row>
    <row r="7" spans="1:18" ht="18" hidden="1" x14ac:dyDescent="0.25">
      <c r="A7" s="115" t="str">
        <f>VLOOKUP(E7,'LISTADO ATM'!$A$2:$C$901,3,0)</f>
        <v>SUR</v>
      </c>
      <c r="B7" s="110">
        <v>335831129</v>
      </c>
      <c r="C7" s="122">
        <v>44278.578587962962</v>
      </c>
      <c r="D7" s="115" t="s">
        <v>2469</v>
      </c>
      <c r="E7" s="109">
        <v>537</v>
      </c>
      <c r="F7" s="115" t="str">
        <f>VLOOKUP(E7,VIP!$A$2:$O12116,2,0)</f>
        <v>DRBR537</v>
      </c>
      <c r="G7" s="115" t="str">
        <f>VLOOKUP(E7,'LISTADO ATM'!$A$2:$B$900,2,0)</f>
        <v xml:space="preserve">ATM Estación Texaco Enriquillo (Barahona) </v>
      </c>
      <c r="H7" s="115" t="str">
        <f>VLOOKUP(E7,VIP!$A$2:$O17037,7,FALSE)</f>
        <v>Si</v>
      </c>
      <c r="I7" s="115" t="str">
        <f>VLOOKUP(E7,VIP!$A$2:$O9002,8,FALSE)</f>
        <v>Si</v>
      </c>
      <c r="J7" s="115" t="str">
        <f>VLOOKUP(E7,VIP!$A$2:$O8952,8,FALSE)</f>
        <v>Si</v>
      </c>
      <c r="K7" s="115" t="str">
        <f>VLOOKUP(E7,VIP!$A$2:$O12526,6,0)</f>
        <v>NO</v>
      </c>
      <c r="L7" s="116" t="s">
        <v>2459</v>
      </c>
      <c r="M7" s="179" t="s">
        <v>2591</v>
      </c>
      <c r="N7" s="114" t="s">
        <v>2473</v>
      </c>
      <c r="O7" s="115" t="s">
        <v>2474</v>
      </c>
      <c r="P7" s="113"/>
      <c r="Q7" s="178" t="s">
        <v>2617</v>
      </c>
    </row>
    <row r="8" spans="1:18" ht="18" x14ac:dyDescent="0.25">
      <c r="A8" s="115" t="str">
        <f>VLOOKUP(E8,'LISTADO ATM'!$A$2:$C$901,3,0)</f>
        <v>NORTE</v>
      </c>
      <c r="B8" s="110">
        <v>335831602</v>
      </c>
      <c r="C8" s="122">
        <v>44278.720324074071</v>
      </c>
      <c r="D8" s="115" t="s">
        <v>2510</v>
      </c>
      <c r="E8" s="109">
        <v>291</v>
      </c>
      <c r="F8" s="115" t="str">
        <f>VLOOKUP(E8,VIP!$A$2:$O12133,2,0)</f>
        <v>DRBR291</v>
      </c>
      <c r="G8" s="115" t="str">
        <f>VLOOKUP(E8,'LISTADO ATM'!$A$2:$B$900,2,0)</f>
        <v xml:space="preserve">ATM S/M Jumbo Las Colinas </v>
      </c>
      <c r="H8" s="115" t="str">
        <f>VLOOKUP(E8,VIP!$A$2:$O17054,7,FALSE)</f>
        <v>Si</v>
      </c>
      <c r="I8" s="115" t="str">
        <f>VLOOKUP(E8,VIP!$A$2:$O9019,8,FALSE)</f>
        <v>Si</v>
      </c>
      <c r="J8" s="115" t="str">
        <f>VLOOKUP(E8,VIP!$A$2:$O8969,8,FALSE)</f>
        <v>Si</v>
      </c>
      <c r="K8" s="115" t="str">
        <f>VLOOKUP(E8,VIP!$A$2:$O12543,6,0)</f>
        <v>NO</v>
      </c>
      <c r="L8" s="116" t="s">
        <v>2509</v>
      </c>
      <c r="M8" s="114" t="s">
        <v>2466</v>
      </c>
      <c r="N8" s="114" t="s">
        <v>2514</v>
      </c>
      <c r="O8" s="115" t="s">
        <v>2511</v>
      </c>
      <c r="P8" s="113"/>
      <c r="Q8" s="117" t="s">
        <v>2512</v>
      </c>
    </row>
    <row r="9" spans="1:18" ht="18" x14ac:dyDescent="0.25">
      <c r="A9" s="115" t="str">
        <f>VLOOKUP(E9,'LISTADO ATM'!$A$2:$C$901,3,0)</f>
        <v>SUR</v>
      </c>
      <c r="B9" s="110">
        <v>335831734</v>
      </c>
      <c r="C9" s="122">
        <v>44278.936979166669</v>
      </c>
      <c r="D9" s="115" t="s">
        <v>2469</v>
      </c>
      <c r="E9" s="109">
        <v>311</v>
      </c>
      <c r="F9" s="115" t="str">
        <f>VLOOKUP(E9,VIP!$A$2:$O12123,2,0)</f>
        <v>DRBR311</v>
      </c>
      <c r="G9" s="115" t="str">
        <f>VLOOKUP(E9,'LISTADO ATM'!$A$2:$B$900,2,0)</f>
        <v>ATM Plaza Eroski</v>
      </c>
      <c r="H9" s="115" t="str">
        <f>VLOOKUP(E9,VIP!$A$2:$O17044,7,FALSE)</f>
        <v>Si</v>
      </c>
      <c r="I9" s="115" t="str">
        <f>VLOOKUP(E9,VIP!$A$2:$O9009,8,FALSE)</f>
        <v>Si</v>
      </c>
      <c r="J9" s="115" t="str">
        <f>VLOOKUP(E9,VIP!$A$2:$O8959,8,FALSE)</f>
        <v>Si</v>
      </c>
      <c r="K9" s="115" t="str">
        <f>VLOOKUP(E9,VIP!$A$2:$O12533,6,0)</f>
        <v>NO</v>
      </c>
      <c r="L9" s="116" t="s">
        <v>2428</v>
      </c>
      <c r="M9" s="114" t="s">
        <v>2466</v>
      </c>
      <c r="N9" s="114" t="s">
        <v>2473</v>
      </c>
      <c r="O9" s="115" t="s">
        <v>2474</v>
      </c>
      <c r="P9" s="113"/>
      <c r="Q9" s="117" t="s">
        <v>2428</v>
      </c>
    </row>
    <row r="10" spans="1:18" ht="18" hidden="1" x14ac:dyDescent="0.25">
      <c r="A10" s="115" t="str">
        <f>VLOOKUP(E10,'LISTADO ATM'!$A$2:$C$901,3,0)</f>
        <v>DISTRITO NACIONAL</v>
      </c>
      <c r="B10" s="110">
        <v>335831738</v>
      </c>
      <c r="C10" s="122">
        <v>44279.078668981485</v>
      </c>
      <c r="D10" s="115" t="s">
        <v>2469</v>
      </c>
      <c r="E10" s="109">
        <v>583</v>
      </c>
      <c r="F10" s="115" t="str">
        <f>VLOOKUP(E10,VIP!$A$2:$O12120,2,0)</f>
        <v>DRBR431</v>
      </c>
      <c r="G10" s="115" t="str">
        <f>VLOOKUP(E10,'LISTADO ATM'!$A$2:$B$900,2,0)</f>
        <v xml:space="preserve">ATM Ministerio Fuerzas Armadas I </v>
      </c>
      <c r="H10" s="115" t="str">
        <f>VLOOKUP(E10,VIP!$A$2:$O17041,7,FALSE)</f>
        <v>Si</v>
      </c>
      <c r="I10" s="115" t="str">
        <f>VLOOKUP(E10,VIP!$A$2:$O9006,8,FALSE)</f>
        <v>Si</v>
      </c>
      <c r="J10" s="115" t="str">
        <f>VLOOKUP(E10,VIP!$A$2:$O8956,8,FALSE)</f>
        <v>Si</v>
      </c>
      <c r="K10" s="115" t="str">
        <f>VLOOKUP(E10,VIP!$A$2:$O12530,6,0)</f>
        <v>NO</v>
      </c>
      <c r="L10" s="116" t="s">
        <v>2428</v>
      </c>
      <c r="M10" s="179" t="s">
        <v>2591</v>
      </c>
      <c r="N10" s="114" t="s">
        <v>2473</v>
      </c>
      <c r="O10" s="115" t="s">
        <v>2474</v>
      </c>
      <c r="P10" s="113"/>
      <c r="Q10" s="178" t="s">
        <v>2617</v>
      </c>
    </row>
    <row r="11" spans="1:18" ht="18" hidden="1" x14ac:dyDescent="0.25">
      <c r="A11" s="115" t="str">
        <f>VLOOKUP(E11,'LISTADO ATM'!$A$2:$C$901,3,0)</f>
        <v>DISTRITO NACIONAL</v>
      </c>
      <c r="B11" s="110">
        <v>335831743</v>
      </c>
      <c r="C11" s="122">
        <v>44279.094571759262</v>
      </c>
      <c r="D11" s="115" t="s">
        <v>2469</v>
      </c>
      <c r="E11" s="109">
        <v>578</v>
      </c>
      <c r="F11" s="115" t="str">
        <f>VLOOKUP(E11,VIP!$A$2:$O12115,2,0)</f>
        <v>DRBR324</v>
      </c>
      <c r="G11" s="115" t="str">
        <f>VLOOKUP(E11,'LISTADO ATM'!$A$2:$B$900,2,0)</f>
        <v xml:space="preserve">ATM Procuraduría General de la República </v>
      </c>
      <c r="H11" s="115" t="str">
        <f>VLOOKUP(E11,VIP!$A$2:$O17036,7,FALSE)</f>
        <v>Si</v>
      </c>
      <c r="I11" s="115" t="str">
        <f>VLOOKUP(E11,VIP!$A$2:$O9001,8,FALSE)</f>
        <v>No</v>
      </c>
      <c r="J11" s="115" t="str">
        <f>VLOOKUP(E11,VIP!$A$2:$O8951,8,FALSE)</f>
        <v>No</v>
      </c>
      <c r="K11" s="115" t="str">
        <f>VLOOKUP(E11,VIP!$A$2:$O12525,6,0)</f>
        <v>NO</v>
      </c>
      <c r="L11" s="116" t="s">
        <v>2459</v>
      </c>
      <c r="M11" s="179" t="s">
        <v>2591</v>
      </c>
      <c r="N11" s="114" t="s">
        <v>2473</v>
      </c>
      <c r="O11" s="115" t="s">
        <v>2474</v>
      </c>
      <c r="P11" s="113"/>
      <c r="Q11" s="178" t="s">
        <v>2617</v>
      </c>
    </row>
    <row r="12" spans="1:18" ht="18" hidden="1" x14ac:dyDescent="0.25">
      <c r="A12" s="115" t="str">
        <f>VLOOKUP(E12,'LISTADO ATM'!$A$2:$C$901,3,0)</f>
        <v>SUR</v>
      </c>
      <c r="B12" s="110">
        <v>335831744</v>
      </c>
      <c r="C12" s="122">
        <v>44279.097974537035</v>
      </c>
      <c r="D12" s="115" t="s">
        <v>2469</v>
      </c>
      <c r="E12" s="109">
        <v>677</v>
      </c>
      <c r="F12" s="115" t="str">
        <f>VLOOKUP(E12,VIP!$A$2:$O12114,2,0)</f>
        <v>DRBR677</v>
      </c>
      <c r="G12" s="115" t="str">
        <f>VLOOKUP(E12,'LISTADO ATM'!$A$2:$B$900,2,0)</f>
        <v>ATM PBG Villa Jaragua</v>
      </c>
      <c r="H12" s="115" t="str">
        <f>VLOOKUP(E12,VIP!$A$2:$O17035,7,FALSE)</f>
        <v>Si</v>
      </c>
      <c r="I12" s="115" t="str">
        <f>VLOOKUP(E12,VIP!$A$2:$O9000,8,FALSE)</f>
        <v>Si</v>
      </c>
      <c r="J12" s="115" t="str">
        <f>VLOOKUP(E12,VIP!$A$2:$O8950,8,FALSE)</f>
        <v>Si</v>
      </c>
      <c r="K12" s="115" t="str">
        <f>VLOOKUP(E12,VIP!$A$2:$O12524,6,0)</f>
        <v>SI</v>
      </c>
      <c r="L12" s="116" t="s">
        <v>2428</v>
      </c>
      <c r="M12" s="179" t="s">
        <v>2591</v>
      </c>
      <c r="N12" s="114" t="s">
        <v>2473</v>
      </c>
      <c r="O12" s="115" t="s">
        <v>2474</v>
      </c>
      <c r="P12" s="113"/>
      <c r="Q12" s="178" t="s">
        <v>2617</v>
      </c>
    </row>
    <row r="13" spans="1:18" ht="18" x14ac:dyDescent="0.25">
      <c r="A13" s="115" t="e">
        <f>VLOOKUP([1]Hoja1!#REF!,'LISTADO ATM'!$A$2:$C$901,3,0)</f>
        <v>#REF!</v>
      </c>
      <c r="B13" s="110">
        <v>335831765</v>
      </c>
      <c r="C13" s="122">
        <v>44279.310208333336</v>
      </c>
      <c r="D13" s="115" t="s">
        <v>2495</v>
      </c>
      <c r="E13" s="109">
        <v>545</v>
      </c>
      <c r="F13" s="115" t="str">
        <f>VLOOKUP(E13,VIP!$A$2:$O12137,2,0)</f>
        <v>DRBR995</v>
      </c>
      <c r="G13" s="115" t="str">
        <f>VLOOKUP(E13,'LISTADO ATM'!$A$2:$B$900,2,0)</f>
        <v xml:space="preserve">ATM Oficina Isabel La Católica II  </v>
      </c>
      <c r="H13" s="115" t="str">
        <f>VLOOKUP(E13,VIP!$A$2:$O17058,7,FALSE)</f>
        <v>Si</v>
      </c>
      <c r="I13" s="115" t="str">
        <f>VLOOKUP(E13,VIP!$A$2:$O9023,8,FALSE)</f>
        <v>Si</v>
      </c>
      <c r="J13" s="115" t="str">
        <f>VLOOKUP(E13,VIP!$A$2:$O8973,8,FALSE)</f>
        <v>Si</v>
      </c>
      <c r="K13" s="115" t="str">
        <f>VLOOKUP(E13,VIP!$A$2:$O12547,6,0)</f>
        <v>NO</v>
      </c>
      <c r="L13" s="116" t="s">
        <v>2500</v>
      </c>
      <c r="M13" s="114" t="s">
        <v>2466</v>
      </c>
      <c r="N13" s="114" t="s">
        <v>2473</v>
      </c>
      <c r="O13" s="115" t="s">
        <v>2496</v>
      </c>
      <c r="P13" s="113"/>
      <c r="Q13" s="117" t="s">
        <v>2500</v>
      </c>
    </row>
    <row r="14" spans="1:18" ht="18" hidden="1" x14ac:dyDescent="0.25">
      <c r="A14" s="115" t="str">
        <f>VLOOKUP(E14,'LISTADO ATM'!$A$2:$C$901,3,0)</f>
        <v>ESTE</v>
      </c>
      <c r="B14" s="110">
        <v>335832247</v>
      </c>
      <c r="C14" s="122">
        <v>44279.462210648147</v>
      </c>
      <c r="D14" s="115" t="s">
        <v>2469</v>
      </c>
      <c r="E14" s="109">
        <v>429</v>
      </c>
      <c r="F14" s="115" t="str">
        <f>VLOOKUP(E14,VIP!$A$2:$O12123,2,0)</f>
        <v>DRBR429</v>
      </c>
      <c r="G14" s="115" t="str">
        <f>VLOOKUP(E14,'LISTADO ATM'!$A$2:$B$900,2,0)</f>
        <v xml:space="preserve">ATM Oficina Jumbo La Romana </v>
      </c>
      <c r="H14" s="115" t="str">
        <f>VLOOKUP(E14,VIP!$A$2:$O17044,7,FALSE)</f>
        <v>Si</v>
      </c>
      <c r="I14" s="115" t="str">
        <f>VLOOKUP(E14,VIP!$A$2:$O9009,8,FALSE)</f>
        <v>Si</v>
      </c>
      <c r="J14" s="115" t="str">
        <f>VLOOKUP(E14,VIP!$A$2:$O8959,8,FALSE)</f>
        <v>Si</v>
      </c>
      <c r="K14" s="115" t="str">
        <f>VLOOKUP(E14,VIP!$A$2:$O12533,6,0)</f>
        <v>NO</v>
      </c>
      <c r="L14" s="116" t="s">
        <v>2428</v>
      </c>
      <c r="M14" s="179" t="s">
        <v>2591</v>
      </c>
      <c r="N14" s="114" t="s">
        <v>2473</v>
      </c>
      <c r="O14" s="115" t="s">
        <v>2474</v>
      </c>
      <c r="P14" s="113"/>
      <c r="Q14" s="178" t="s">
        <v>2617</v>
      </c>
    </row>
    <row r="15" spans="1:18" ht="18" x14ac:dyDescent="0.25">
      <c r="A15" s="115" t="str">
        <f>VLOOKUP(E15,'LISTADO ATM'!$A$2:$C$901,3,0)</f>
        <v>DISTRITO NACIONAL</v>
      </c>
      <c r="B15" s="110">
        <v>335832346</v>
      </c>
      <c r="C15" s="122">
        <v>44279.491886574076</v>
      </c>
      <c r="D15" s="115" t="s">
        <v>2189</v>
      </c>
      <c r="E15" s="109">
        <v>493</v>
      </c>
      <c r="F15" s="115" t="str">
        <f>VLOOKUP(E15,VIP!$A$2:$O12124,2,0)</f>
        <v>DRBR493</v>
      </c>
      <c r="G15" s="115" t="str">
        <f>VLOOKUP(E15,'LISTADO ATM'!$A$2:$B$900,2,0)</f>
        <v xml:space="preserve">ATM Oficina Haina Occidental II </v>
      </c>
      <c r="H15" s="115" t="str">
        <f>VLOOKUP(E15,VIP!$A$2:$O17045,7,FALSE)</f>
        <v>Si</v>
      </c>
      <c r="I15" s="115" t="str">
        <f>VLOOKUP(E15,VIP!$A$2:$O9010,8,FALSE)</f>
        <v>Si</v>
      </c>
      <c r="J15" s="115" t="str">
        <f>VLOOKUP(E15,VIP!$A$2:$O8960,8,FALSE)</f>
        <v>Si</v>
      </c>
      <c r="K15" s="115" t="str">
        <f>VLOOKUP(E15,VIP!$A$2:$O12534,6,0)</f>
        <v>NO</v>
      </c>
      <c r="L15" s="116" t="s">
        <v>2489</v>
      </c>
      <c r="M15" s="114" t="s">
        <v>2466</v>
      </c>
      <c r="N15" s="114" t="s">
        <v>2473</v>
      </c>
      <c r="O15" s="115" t="s">
        <v>2475</v>
      </c>
      <c r="P15" s="113"/>
      <c r="Q15" s="117" t="s">
        <v>2489</v>
      </c>
    </row>
    <row r="16" spans="1:18" ht="18" x14ac:dyDescent="0.25">
      <c r="A16" s="115" t="str">
        <f>VLOOKUP(E16,'LISTADO ATM'!$A$2:$C$901,3,0)</f>
        <v>DISTRITO NACIONAL</v>
      </c>
      <c r="B16" s="110">
        <v>335832459</v>
      </c>
      <c r="C16" s="122">
        <v>44279.538611111115</v>
      </c>
      <c r="D16" s="115" t="s">
        <v>2189</v>
      </c>
      <c r="E16" s="109">
        <v>547</v>
      </c>
      <c r="F16" s="115" t="str">
        <f>VLOOKUP(E16,VIP!$A$2:$O12149,2,0)</f>
        <v>DRBR16B</v>
      </c>
      <c r="G16" s="115" t="str">
        <f>VLOOKUP(E16,'LISTADO ATM'!$A$2:$B$900,2,0)</f>
        <v xml:space="preserve">ATM Plaza Lama Herrera </v>
      </c>
      <c r="H16" s="115" t="str">
        <f>VLOOKUP(E16,VIP!$A$2:$O17070,7,FALSE)</f>
        <v>Si</v>
      </c>
      <c r="I16" s="115" t="str">
        <f>VLOOKUP(E16,VIP!$A$2:$O9035,8,FALSE)</f>
        <v>Si</v>
      </c>
      <c r="J16" s="115" t="str">
        <f>VLOOKUP(E16,VIP!$A$2:$O8985,8,FALSE)</f>
        <v>Si</v>
      </c>
      <c r="K16" s="115" t="str">
        <f>VLOOKUP(E16,VIP!$A$2:$O12559,6,0)</f>
        <v>NO</v>
      </c>
      <c r="L16" s="116" t="s">
        <v>2228</v>
      </c>
      <c r="M16" s="114" t="s">
        <v>2466</v>
      </c>
      <c r="N16" s="114" t="s">
        <v>2473</v>
      </c>
      <c r="O16" s="115" t="s">
        <v>2475</v>
      </c>
      <c r="P16" s="113"/>
      <c r="Q16" s="117" t="s">
        <v>2228</v>
      </c>
    </row>
    <row r="17" spans="1:17" ht="18" x14ac:dyDescent="0.25">
      <c r="A17" s="115" t="str">
        <f>VLOOKUP(E17,'LISTADO ATM'!$A$2:$C$901,3,0)</f>
        <v>DISTRITO NACIONAL</v>
      </c>
      <c r="B17" s="110">
        <v>335832461</v>
      </c>
      <c r="C17" s="122">
        <v>44279.540775462963</v>
      </c>
      <c r="D17" s="115" t="s">
        <v>2189</v>
      </c>
      <c r="E17" s="109">
        <v>676</v>
      </c>
      <c r="F17" s="115" t="str">
        <f>VLOOKUP(E17,VIP!$A$2:$O12148,2,0)</f>
        <v>DRBR676</v>
      </c>
      <c r="G17" s="115" t="str">
        <f>VLOOKUP(E17,'LISTADO ATM'!$A$2:$B$900,2,0)</f>
        <v>ATM S/M Bravo Colina Del Oeste</v>
      </c>
      <c r="H17" s="115" t="str">
        <f>VLOOKUP(E17,VIP!$A$2:$O17069,7,FALSE)</f>
        <v>Si</v>
      </c>
      <c r="I17" s="115" t="str">
        <f>VLOOKUP(E17,VIP!$A$2:$O9034,8,FALSE)</f>
        <v>Si</v>
      </c>
      <c r="J17" s="115" t="str">
        <f>VLOOKUP(E17,VIP!$A$2:$O8984,8,FALSE)</f>
        <v>Si</v>
      </c>
      <c r="K17" s="115" t="str">
        <f>VLOOKUP(E17,VIP!$A$2:$O12558,6,0)</f>
        <v>NO</v>
      </c>
      <c r="L17" s="116" t="s">
        <v>2228</v>
      </c>
      <c r="M17" s="114" t="s">
        <v>2466</v>
      </c>
      <c r="N17" s="114" t="s">
        <v>2473</v>
      </c>
      <c r="O17" s="115" t="s">
        <v>2475</v>
      </c>
      <c r="P17" s="113"/>
      <c r="Q17" s="117" t="s">
        <v>2228</v>
      </c>
    </row>
    <row r="18" spans="1:17" ht="18" hidden="1" x14ac:dyDescent="0.25">
      <c r="A18" s="115" t="str">
        <f>VLOOKUP(E18,'LISTADO ATM'!$A$2:$C$901,3,0)</f>
        <v>SUR</v>
      </c>
      <c r="B18" s="110">
        <v>335832487</v>
      </c>
      <c r="C18" s="122">
        <v>44279.56145833333</v>
      </c>
      <c r="D18" s="115" t="s">
        <v>2469</v>
      </c>
      <c r="E18" s="109">
        <v>615</v>
      </c>
      <c r="F18" s="115" t="str">
        <f>VLOOKUP(E18,VIP!$A$2:$O12147,2,0)</f>
        <v>DRBR418</v>
      </c>
      <c r="G18" s="115" t="str">
        <f>VLOOKUP(E18,'LISTADO ATM'!$A$2:$B$900,2,0)</f>
        <v xml:space="preserve">ATM Estación Sunix Cabral (Barahona) </v>
      </c>
      <c r="H18" s="115" t="str">
        <f>VLOOKUP(E18,VIP!$A$2:$O17068,7,FALSE)</f>
        <v>Si</v>
      </c>
      <c r="I18" s="115" t="str">
        <f>VLOOKUP(E18,VIP!$A$2:$O9033,8,FALSE)</f>
        <v>Si</v>
      </c>
      <c r="J18" s="115" t="str">
        <f>VLOOKUP(E18,VIP!$A$2:$O8983,8,FALSE)</f>
        <v>Si</v>
      </c>
      <c r="K18" s="115" t="str">
        <f>VLOOKUP(E18,VIP!$A$2:$O12557,6,0)</f>
        <v>NO</v>
      </c>
      <c r="L18" s="116" t="s">
        <v>2428</v>
      </c>
      <c r="M18" s="179" t="s">
        <v>2591</v>
      </c>
      <c r="N18" s="114" t="s">
        <v>2473</v>
      </c>
      <c r="O18" s="115" t="s">
        <v>2474</v>
      </c>
      <c r="P18" s="113"/>
      <c r="Q18" s="178" t="s">
        <v>2617</v>
      </c>
    </row>
    <row r="19" spans="1:17" ht="18" hidden="1" x14ac:dyDescent="0.25">
      <c r="A19" s="115" t="str">
        <f>VLOOKUP(E19,'LISTADO ATM'!$A$2:$C$901,3,0)</f>
        <v>DISTRITO NACIONAL</v>
      </c>
      <c r="B19" s="110">
        <v>335832518</v>
      </c>
      <c r="C19" s="122">
        <v>44279.578900462962</v>
      </c>
      <c r="D19" s="115" t="s">
        <v>2189</v>
      </c>
      <c r="E19" s="109">
        <v>755</v>
      </c>
      <c r="F19" s="115" t="str">
        <f>VLOOKUP(E19,VIP!$A$2:$O12145,2,0)</f>
        <v>DRBR755</v>
      </c>
      <c r="G19" s="115" t="str">
        <f>VLOOKUP(E19,'LISTADO ATM'!$A$2:$B$900,2,0)</f>
        <v xml:space="preserve">ATM Oficina Galería del Este (Plaza) </v>
      </c>
      <c r="H19" s="115" t="str">
        <f>VLOOKUP(E19,VIP!$A$2:$O17066,7,FALSE)</f>
        <v>Si</v>
      </c>
      <c r="I19" s="115" t="str">
        <f>VLOOKUP(E19,VIP!$A$2:$O9031,8,FALSE)</f>
        <v>Si</v>
      </c>
      <c r="J19" s="115" t="str">
        <f>VLOOKUP(E19,VIP!$A$2:$O8981,8,FALSE)</f>
        <v>Si</v>
      </c>
      <c r="K19" s="115" t="str">
        <f>VLOOKUP(E19,VIP!$A$2:$O12555,6,0)</f>
        <v>NO</v>
      </c>
      <c r="L19" s="116" t="s">
        <v>2489</v>
      </c>
      <c r="M19" s="179" t="s">
        <v>2591</v>
      </c>
      <c r="N19" s="114" t="s">
        <v>2473</v>
      </c>
      <c r="O19" s="115" t="s">
        <v>2475</v>
      </c>
      <c r="P19" s="113"/>
      <c r="Q19" s="178" t="s">
        <v>2617</v>
      </c>
    </row>
    <row r="20" spans="1:17" ht="18" hidden="1" x14ac:dyDescent="0.25">
      <c r="A20" s="115" t="str">
        <f>VLOOKUP(E20,'LISTADO ATM'!$A$2:$C$901,3,0)</f>
        <v>DISTRITO NACIONAL</v>
      </c>
      <c r="B20" s="110">
        <v>335832525</v>
      </c>
      <c r="C20" s="122">
        <v>44279.581006944441</v>
      </c>
      <c r="D20" s="115" t="s">
        <v>2469</v>
      </c>
      <c r="E20" s="109">
        <v>125</v>
      </c>
      <c r="F20" s="115" t="str">
        <f>VLOOKUP(E20,VIP!$A$2:$O12143,2,0)</f>
        <v>DRBR125</v>
      </c>
      <c r="G20" s="115" t="str">
        <f>VLOOKUP(E20,'LISTADO ATM'!$A$2:$B$900,2,0)</f>
        <v xml:space="preserve">ATM Dirección General de Aduanas II </v>
      </c>
      <c r="H20" s="115" t="str">
        <f>VLOOKUP(E20,VIP!$A$2:$O17064,7,FALSE)</f>
        <v>Si</v>
      </c>
      <c r="I20" s="115" t="str">
        <f>VLOOKUP(E20,VIP!$A$2:$O9029,8,FALSE)</f>
        <v>Si</v>
      </c>
      <c r="J20" s="115" t="str">
        <f>VLOOKUP(E20,VIP!$A$2:$O8979,8,FALSE)</f>
        <v>Si</v>
      </c>
      <c r="K20" s="115" t="str">
        <f>VLOOKUP(E20,VIP!$A$2:$O12553,6,0)</f>
        <v>NO</v>
      </c>
      <c r="L20" s="116" t="s">
        <v>2459</v>
      </c>
      <c r="M20" s="179" t="s">
        <v>2591</v>
      </c>
      <c r="N20" s="114" t="s">
        <v>2473</v>
      </c>
      <c r="O20" s="115" t="s">
        <v>2474</v>
      </c>
      <c r="P20" s="113"/>
      <c r="Q20" s="178" t="s">
        <v>2592</v>
      </c>
    </row>
    <row r="21" spans="1:17" ht="18" hidden="1" x14ac:dyDescent="0.25">
      <c r="A21" s="115" t="str">
        <f>VLOOKUP(E21,'LISTADO ATM'!$A$2:$C$901,3,0)</f>
        <v>NORTE</v>
      </c>
      <c r="B21" s="110">
        <v>335832559</v>
      </c>
      <c r="C21" s="122">
        <v>44279.588125000002</v>
      </c>
      <c r="D21" s="115" t="s">
        <v>2190</v>
      </c>
      <c r="E21" s="109">
        <v>862</v>
      </c>
      <c r="F21" s="115" t="str">
        <f>VLOOKUP(E21,VIP!$A$2:$O12141,2,0)</f>
        <v>DRBR862</v>
      </c>
      <c r="G21" s="115" t="str">
        <f>VLOOKUP(E21,'LISTADO ATM'!$A$2:$B$900,2,0)</f>
        <v xml:space="preserve">ATM S/M Doble A (Sabaneta) </v>
      </c>
      <c r="H21" s="115" t="str">
        <f>VLOOKUP(E21,VIP!$A$2:$O17062,7,FALSE)</f>
        <v>Si</v>
      </c>
      <c r="I21" s="115" t="str">
        <f>VLOOKUP(E21,VIP!$A$2:$O9027,8,FALSE)</f>
        <v>Si</v>
      </c>
      <c r="J21" s="115" t="str">
        <f>VLOOKUP(E21,VIP!$A$2:$O8977,8,FALSE)</f>
        <v>Si</v>
      </c>
      <c r="K21" s="115" t="str">
        <f>VLOOKUP(E21,VIP!$A$2:$O12551,6,0)</f>
        <v>NO</v>
      </c>
      <c r="L21" s="116" t="s">
        <v>2489</v>
      </c>
      <c r="M21" s="179" t="s">
        <v>2591</v>
      </c>
      <c r="N21" s="114" t="s">
        <v>2473</v>
      </c>
      <c r="O21" s="115" t="s">
        <v>2499</v>
      </c>
      <c r="P21" s="113"/>
      <c r="Q21" s="178" t="s">
        <v>2592</v>
      </c>
    </row>
    <row r="22" spans="1:17" ht="18" x14ac:dyDescent="0.25">
      <c r="A22" s="115" t="str">
        <f>VLOOKUP(E22,'LISTADO ATM'!$A$2:$C$901,3,0)</f>
        <v>SUR</v>
      </c>
      <c r="B22" s="110">
        <v>335832581</v>
      </c>
      <c r="C22" s="122">
        <v>44279.594004629631</v>
      </c>
      <c r="D22" s="115" t="s">
        <v>2189</v>
      </c>
      <c r="E22" s="109">
        <v>6</v>
      </c>
      <c r="F22" s="115" t="str">
        <f>VLOOKUP(E22,VIP!$A$2:$O12138,2,0)</f>
        <v>DRBR006</v>
      </c>
      <c r="G22" s="115" t="str">
        <f>VLOOKUP(E22,'LISTADO ATM'!$A$2:$B$900,2,0)</f>
        <v xml:space="preserve">ATM Plaza WAO San Juan </v>
      </c>
      <c r="H22" s="115" t="str">
        <f>VLOOKUP(E22,VIP!$A$2:$O17059,7,FALSE)</f>
        <v>N/A</v>
      </c>
      <c r="I22" s="115" t="str">
        <f>VLOOKUP(E22,VIP!$A$2:$O9024,8,FALSE)</f>
        <v>N/A</v>
      </c>
      <c r="J22" s="115" t="str">
        <f>VLOOKUP(E22,VIP!$A$2:$O8974,8,FALSE)</f>
        <v>N/A</v>
      </c>
      <c r="K22" s="115" t="str">
        <f>VLOOKUP(E22,VIP!$A$2:$O12548,6,0)</f>
        <v/>
      </c>
      <c r="L22" s="116" t="s">
        <v>2228</v>
      </c>
      <c r="M22" s="114" t="s">
        <v>2466</v>
      </c>
      <c r="N22" s="114" t="s">
        <v>2473</v>
      </c>
      <c r="O22" s="115" t="s">
        <v>2475</v>
      </c>
      <c r="P22" s="113"/>
      <c r="Q22" s="117" t="s">
        <v>2228</v>
      </c>
    </row>
    <row r="23" spans="1:17" ht="18" hidden="1" x14ac:dyDescent="0.25">
      <c r="A23" s="115" t="e">
        <f>VLOOKUP([1]Hoja1!#REF!,'LISTADO ATM'!$A$2:$C$901,3,0)</f>
        <v>#REF!</v>
      </c>
      <c r="B23" s="110">
        <v>335832591</v>
      </c>
      <c r="C23" s="122">
        <v>44279.59642361111</v>
      </c>
      <c r="D23" s="115" t="s">
        <v>2495</v>
      </c>
      <c r="E23" s="109">
        <v>290</v>
      </c>
      <c r="F23" s="115" t="str">
        <f>VLOOKUP(E23,VIP!$A$2:$O12138,2,0)</f>
        <v>DRBR290</v>
      </c>
      <c r="G23" s="115" t="str">
        <f>VLOOKUP(E23,'LISTADO ATM'!$A$2:$B$900,2,0)</f>
        <v xml:space="preserve">ATM Oficina San Francisco de Macorís </v>
      </c>
      <c r="H23" s="115" t="str">
        <f>VLOOKUP(E23,VIP!$A$2:$O17059,7,FALSE)</f>
        <v>Si</v>
      </c>
      <c r="I23" s="115" t="str">
        <f>VLOOKUP(E23,VIP!$A$2:$O9024,8,FALSE)</f>
        <v>Si</v>
      </c>
      <c r="J23" s="115" t="str">
        <f>VLOOKUP(E23,VIP!$A$2:$O8974,8,FALSE)</f>
        <v>Si</v>
      </c>
      <c r="K23" s="115" t="str">
        <f>VLOOKUP(E23,VIP!$A$2:$O12548,6,0)</f>
        <v>NO</v>
      </c>
      <c r="L23" s="116" t="s">
        <v>2500</v>
      </c>
      <c r="M23" s="179" t="s">
        <v>2591</v>
      </c>
      <c r="N23" s="114" t="s">
        <v>2473</v>
      </c>
      <c r="O23" s="115" t="s">
        <v>2496</v>
      </c>
      <c r="P23" s="113"/>
      <c r="Q23" s="178" t="s">
        <v>2592</v>
      </c>
    </row>
    <row r="24" spans="1:17" ht="18" hidden="1" x14ac:dyDescent="0.25">
      <c r="A24" s="115" t="str">
        <f>VLOOKUP(E24,'LISTADO ATM'!$A$2:$C$901,3,0)</f>
        <v>DISTRITO NACIONAL</v>
      </c>
      <c r="B24" s="110">
        <v>335832611</v>
      </c>
      <c r="C24" s="122">
        <v>44279.599618055552</v>
      </c>
      <c r="D24" s="115" t="s">
        <v>2189</v>
      </c>
      <c r="E24" s="109">
        <v>671</v>
      </c>
      <c r="F24" s="115" t="str">
        <f>VLOOKUP(E24,VIP!$A$2:$O12135,2,0)</f>
        <v>DRBR671</v>
      </c>
      <c r="G24" s="115" t="str">
        <f>VLOOKUP(E24,'LISTADO ATM'!$A$2:$B$900,2,0)</f>
        <v>ATM Ayuntamiento Sto. Dgo. Norte</v>
      </c>
      <c r="H24" s="115" t="str">
        <f>VLOOKUP(E24,VIP!$A$2:$O17056,7,FALSE)</f>
        <v>Si</v>
      </c>
      <c r="I24" s="115" t="str">
        <f>VLOOKUP(E24,VIP!$A$2:$O9021,8,FALSE)</f>
        <v>Si</v>
      </c>
      <c r="J24" s="115" t="str">
        <f>VLOOKUP(E24,VIP!$A$2:$O8971,8,FALSE)</f>
        <v>Si</v>
      </c>
      <c r="K24" s="115" t="str">
        <f>VLOOKUP(E24,VIP!$A$2:$O12545,6,0)</f>
        <v>NO</v>
      </c>
      <c r="L24" s="116" t="s">
        <v>2489</v>
      </c>
      <c r="M24" s="179" t="s">
        <v>2591</v>
      </c>
      <c r="N24" s="114" t="s">
        <v>2473</v>
      </c>
      <c r="O24" s="115" t="s">
        <v>2475</v>
      </c>
      <c r="P24" s="113"/>
      <c r="Q24" s="178" t="s">
        <v>2617</v>
      </c>
    </row>
    <row r="25" spans="1:17" ht="18" hidden="1" x14ac:dyDescent="0.25">
      <c r="A25" s="115" t="str">
        <f>VLOOKUP(E25,'LISTADO ATM'!$A$2:$C$901,3,0)</f>
        <v>DISTRITO NACIONAL</v>
      </c>
      <c r="B25" s="110">
        <v>335832629</v>
      </c>
      <c r="C25" s="122">
        <v>44279.60491898148</v>
      </c>
      <c r="D25" s="115" t="s">
        <v>2189</v>
      </c>
      <c r="E25" s="109">
        <v>560</v>
      </c>
      <c r="F25" s="115" t="str">
        <f>VLOOKUP(E25,VIP!$A$2:$O12134,2,0)</f>
        <v>DRBR229</v>
      </c>
      <c r="G25" s="115" t="str">
        <f>VLOOKUP(E25,'LISTADO ATM'!$A$2:$B$900,2,0)</f>
        <v xml:space="preserve">ATM Junta Central Electoral </v>
      </c>
      <c r="H25" s="115" t="str">
        <f>VLOOKUP(E25,VIP!$A$2:$O17055,7,FALSE)</f>
        <v>Si</v>
      </c>
      <c r="I25" s="115" t="str">
        <f>VLOOKUP(E25,VIP!$A$2:$O9020,8,FALSE)</f>
        <v>Si</v>
      </c>
      <c r="J25" s="115" t="str">
        <f>VLOOKUP(E25,VIP!$A$2:$O8970,8,FALSE)</f>
        <v>Si</v>
      </c>
      <c r="K25" s="115" t="str">
        <f>VLOOKUP(E25,VIP!$A$2:$O12544,6,0)</f>
        <v>SI</v>
      </c>
      <c r="L25" s="116" t="s">
        <v>2437</v>
      </c>
      <c r="M25" s="179" t="s">
        <v>2591</v>
      </c>
      <c r="N25" s="114" t="s">
        <v>2473</v>
      </c>
      <c r="O25" s="115" t="s">
        <v>2475</v>
      </c>
      <c r="P25" s="113"/>
      <c r="Q25" s="178" t="s">
        <v>2617</v>
      </c>
    </row>
    <row r="26" spans="1:17" ht="18" hidden="1" x14ac:dyDescent="0.25">
      <c r="A26" s="115" t="str">
        <f>VLOOKUP(E26,'LISTADO ATM'!$A$2:$C$901,3,0)</f>
        <v>DISTRITO NACIONAL</v>
      </c>
      <c r="B26" s="110">
        <v>335832637</v>
      </c>
      <c r="C26" s="122">
        <v>44279.609652777777</v>
      </c>
      <c r="D26" s="115" t="s">
        <v>2189</v>
      </c>
      <c r="E26" s="109">
        <v>517</v>
      </c>
      <c r="F26" s="115" t="str">
        <f>VLOOKUP(E26,VIP!$A$2:$O12133,2,0)</f>
        <v>DRBR517</v>
      </c>
      <c r="G26" s="115" t="str">
        <f>VLOOKUP(E26,'LISTADO ATM'!$A$2:$B$900,2,0)</f>
        <v xml:space="preserve">ATM Autobanco Oficina Sans Soucí </v>
      </c>
      <c r="H26" s="115" t="str">
        <f>VLOOKUP(E26,VIP!$A$2:$O17054,7,FALSE)</f>
        <v>Si</v>
      </c>
      <c r="I26" s="115" t="str">
        <f>VLOOKUP(E26,VIP!$A$2:$O9019,8,FALSE)</f>
        <v>Si</v>
      </c>
      <c r="J26" s="115" t="str">
        <f>VLOOKUP(E26,VIP!$A$2:$O8969,8,FALSE)</f>
        <v>Si</v>
      </c>
      <c r="K26" s="115" t="str">
        <f>VLOOKUP(E26,VIP!$A$2:$O12543,6,0)</f>
        <v>SI</v>
      </c>
      <c r="L26" s="116" t="s">
        <v>2228</v>
      </c>
      <c r="M26" s="179" t="s">
        <v>2591</v>
      </c>
      <c r="N26" s="114" t="s">
        <v>2473</v>
      </c>
      <c r="O26" s="115" t="s">
        <v>2475</v>
      </c>
      <c r="P26" s="113"/>
      <c r="Q26" s="178" t="s">
        <v>2617</v>
      </c>
    </row>
    <row r="27" spans="1:17" ht="18" x14ac:dyDescent="0.25">
      <c r="A27" s="115" t="str">
        <f>VLOOKUP(E27,'LISTADO ATM'!$A$2:$C$901,3,0)</f>
        <v>DISTRITO NACIONAL</v>
      </c>
      <c r="B27" s="110">
        <v>335832641</v>
      </c>
      <c r="C27" s="122">
        <v>44279.610995370371</v>
      </c>
      <c r="D27" s="115" t="s">
        <v>2189</v>
      </c>
      <c r="E27" s="109">
        <v>607</v>
      </c>
      <c r="F27" s="115" t="str">
        <f>VLOOKUP(E27,VIP!$A$2:$O12132,2,0)</f>
        <v>DRBR607</v>
      </c>
      <c r="G27" s="115" t="str">
        <f>VLOOKUP(E27,'LISTADO ATM'!$A$2:$B$900,2,0)</f>
        <v xml:space="preserve">ATM ONAPI </v>
      </c>
      <c r="H27" s="115" t="str">
        <f>VLOOKUP(E27,VIP!$A$2:$O17053,7,FALSE)</f>
        <v>Si</v>
      </c>
      <c r="I27" s="115" t="str">
        <f>VLOOKUP(E27,VIP!$A$2:$O9018,8,FALSE)</f>
        <v>Si</v>
      </c>
      <c r="J27" s="115" t="str">
        <f>VLOOKUP(E27,VIP!$A$2:$O8968,8,FALSE)</f>
        <v>Si</v>
      </c>
      <c r="K27" s="115" t="str">
        <f>VLOOKUP(E27,VIP!$A$2:$O12542,6,0)</f>
        <v>NO</v>
      </c>
      <c r="L27" s="116" t="s">
        <v>2228</v>
      </c>
      <c r="M27" s="114" t="s">
        <v>2466</v>
      </c>
      <c r="N27" s="114" t="s">
        <v>2473</v>
      </c>
      <c r="O27" s="115" t="s">
        <v>2475</v>
      </c>
      <c r="P27" s="113"/>
      <c r="Q27" s="117" t="s">
        <v>2228</v>
      </c>
    </row>
    <row r="28" spans="1:17" ht="18" hidden="1" x14ac:dyDescent="0.25">
      <c r="A28" s="115" t="str">
        <f>VLOOKUP(E28,'LISTADO ATM'!$A$2:$C$901,3,0)</f>
        <v>DISTRITO NACIONAL</v>
      </c>
      <c r="B28" s="110">
        <v>335832644</v>
      </c>
      <c r="C28" s="122">
        <v>44279.611689814818</v>
      </c>
      <c r="D28" s="115" t="s">
        <v>2189</v>
      </c>
      <c r="E28" s="109">
        <v>490</v>
      </c>
      <c r="F28" s="115" t="str">
        <f>VLOOKUP(E28,VIP!$A$2:$O12131,2,0)</f>
        <v>DRBR490</v>
      </c>
      <c r="G28" s="115" t="str">
        <f>VLOOKUP(E28,'LISTADO ATM'!$A$2:$B$900,2,0)</f>
        <v xml:space="preserve">ATM Hospital Ney Arias Lora </v>
      </c>
      <c r="H28" s="115" t="str">
        <f>VLOOKUP(E28,VIP!$A$2:$O17052,7,FALSE)</f>
        <v>Si</v>
      </c>
      <c r="I28" s="115" t="str">
        <f>VLOOKUP(E28,VIP!$A$2:$O9017,8,FALSE)</f>
        <v>Si</v>
      </c>
      <c r="J28" s="115" t="str">
        <f>VLOOKUP(E28,VIP!$A$2:$O8967,8,FALSE)</f>
        <v>Si</v>
      </c>
      <c r="K28" s="115" t="str">
        <f>VLOOKUP(E28,VIP!$A$2:$O12541,6,0)</f>
        <v>NO</v>
      </c>
      <c r="L28" s="116" t="s">
        <v>2228</v>
      </c>
      <c r="M28" s="179" t="s">
        <v>2591</v>
      </c>
      <c r="N28" s="114" t="s">
        <v>2473</v>
      </c>
      <c r="O28" s="115" t="s">
        <v>2475</v>
      </c>
      <c r="P28" s="113"/>
      <c r="Q28" s="178" t="s">
        <v>2617</v>
      </c>
    </row>
    <row r="29" spans="1:17" ht="18" x14ac:dyDescent="0.25">
      <c r="A29" s="115" t="str">
        <f>VLOOKUP(E29,'LISTADO ATM'!$A$2:$C$901,3,0)</f>
        <v>DISTRITO NACIONAL</v>
      </c>
      <c r="B29" s="110">
        <v>335832649</v>
      </c>
      <c r="C29" s="122">
        <v>44279.61378472222</v>
      </c>
      <c r="D29" s="115" t="s">
        <v>2189</v>
      </c>
      <c r="E29" s="109">
        <v>845</v>
      </c>
      <c r="F29" s="115" t="str">
        <f>VLOOKUP(E29,VIP!$A$2:$O12130,2,0)</f>
        <v>DRBR845</v>
      </c>
      <c r="G29" s="115" t="str">
        <f>VLOOKUP(E29,'LISTADO ATM'!$A$2:$B$900,2,0)</f>
        <v xml:space="preserve">ATM CERTV (Canal 4) </v>
      </c>
      <c r="H29" s="115" t="str">
        <f>VLOOKUP(E29,VIP!$A$2:$O17051,7,FALSE)</f>
        <v>Si</v>
      </c>
      <c r="I29" s="115" t="str">
        <f>VLOOKUP(E29,VIP!$A$2:$O9016,8,FALSE)</f>
        <v>Si</v>
      </c>
      <c r="J29" s="115" t="str">
        <f>VLOOKUP(E29,VIP!$A$2:$O8966,8,FALSE)</f>
        <v>Si</v>
      </c>
      <c r="K29" s="115" t="str">
        <f>VLOOKUP(E29,VIP!$A$2:$O12540,6,0)</f>
        <v>NO</v>
      </c>
      <c r="L29" s="116" t="s">
        <v>2228</v>
      </c>
      <c r="M29" s="114" t="s">
        <v>2466</v>
      </c>
      <c r="N29" s="114" t="s">
        <v>2473</v>
      </c>
      <c r="O29" s="115" t="s">
        <v>2475</v>
      </c>
      <c r="P29" s="113"/>
      <c r="Q29" s="117" t="s">
        <v>2228</v>
      </c>
    </row>
    <row r="30" spans="1:17" ht="18" x14ac:dyDescent="0.25">
      <c r="A30" s="115" t="str">
        <f>VLOOKUP(E30,'LISTADO ATM'!$A$2:$C$901,3,0)</f>
        <v>DISTRITO NACIONAL</v>
      </c>
      <c r="B30" s="110" t="s">
        <v>2527</v>
      </c>
      <c r="C30" s="122">
        <v>44279.633425925924</v>
      </c>
      <c r="D30" s="115" t="s">
        <v>2495</v>
      </c>
      <c r="E30" s="109">
        <v>567</v>
      </c>
      <c r="F30" s="115" t="str">
        <f>VLOOKUP(E30,VIP!$A$2:$O12144,2,0)</f>
        <v>DRBR015</v>
      </c>
      <c r="G30" s="115" t="str">
        <f>VLOOKUP(E30,'LISTADO ATM'!$A$2:$B$900,2,0)</f>
        <v xml:space="preserve">ATM Oficina Máximo Gómez </v>
      </c>
      <c r="H30" s="115" t="str">
        <f>VLOOKUP(E30,VIP!$A$2:$O17065,7,FALSE)</f>
        <v>Si</v>
      </c>
      <c r="I30" s="115" t="str">
        <f>VLOOKUP(E30,VIP!$A$2:$O9030,8,FALSE)</f>
        <v>Si</v>
      </c>
      <c r="J30" s="115" t="str">
        <f>VLOOKUP(E30,VIP!$A$2:$O8980,8,FALSE)</f>
        <v>Si</v>
      </c>
      <c r="K30" s="115" t="str">
        <f>VLOOKUP(E30,VIP!$A$2:$O12554,6,0)</f>
        <v>NO</v>
      </c>
      <c r="L30" s="116" t="s">
        <v>2459</v>
      </c>
      <c r="M30" s="114" t="s">
        <v>2466</v>
      </c>
      <c r="N30" s="114" t="s">
        <v>2473</v>
      </c>
      <c r="O30" s="115" t="s">
        <v>2496</v>
      </c>
      <c r="P30" s="113"/>
      <c r="Q30" s="117" t="s">
        <v>2459</v>
      </c>
    </row>
    <row r="31" spans="1:17" ht="18" hidden="1" x14ac:dyDescent="0.25">
      <c r="A31" s="115" t="str">
        <f>VLOOKUP(E31,'LISTADO ATM'!$A$2:$C$901,3,0)</f>
        <v>DISTRITO NACIONAL</v>
      </c>
      <c r="B31" s="110" t="s">
        <v>2526</v>
      </c>
      <c r="C31" s="122">
        <v>44279.669745370367</v>
      </c>
      <c r="D31" s="115" t="s">
        <v>2189</v>
      </c>
      <c r="E31" s="109">
        <v>701</v>
      </c>
      <c r="F31" s="115" t="str">
        <f>VLOOKUP(E31,VIP!$A$2:$O12143,2,0)</f>
        <v>DRBR701</v>
      </c>
      <c r="G31" s="115" t="str">
        <f>VLOOKUP(E31,'LISTADO ATM'!$A$2:$B$900,2,0)</f>
        <v>ATM Autoservicio Los Alcarrizos</v>
      </c>
      <c r="H31" s="115" t="str">
        <f>VLOOKUP(E31,VIP!$A$2:$O17064,7,FALSE)</f>
        <v>Si</v>
      </c>
      <c r="I31" s="115" t="str">
        <f>VLOOKUP(E31,VIP!$A$2:$O9029,8,FALSE)</f>
        <v>Si</v>
      </c>
      <c r="J31" s="115" t="str">
        <f>VLOOKUP(E31,VIP!$A$2:$O8979,8,FALSE)</f>
        <v>Si</v>
      </c>
      <c r="K31" s="115" t="str">
        <f>VLOOKUP(E31,VIP!$A$2:$O12553,6,0)</f>
        <v>NO</v>
      </c>
      <c r="L31" s="116" t="s">
        <v>2228</v>
      </c>
      <c r="M31" s="179" t="s">
        <v>2591</v>
      </c>
      <c r="N31" s="114" t="s">
        <v>2473</v>
      </c>
      <c r="O31" s="115" t="s">
        <v>2475</v>
      </c>
      <c r="P31" s="113"/>
      <c r="Q31" s="178" t="s">
        <v>2617</v>
      </c>
    </row>
    <row r="32" spans="1:17" ht="18" hidden="1" x14ac:dyDescent="0.25">
      <c r="A32" s="115" t="str">
        <f>VLOOKUP(E32,'LISTADO ATM'!$A$2:$C$901,3,0)</f>
        <v>ESTE</v>
      </c>
      <c r="B32" s="110" t="s">
        <v>2525</v>
      </c>
      <c r="C32" s="122">
        <v>44279.670289351852</v>
      </c>
      <c r="D32" s="115" t="s">
        <v>2469</v>
      </c>
      <c r="E32" s="109">
        <v>824</v>
      </c>
      <c r="F32" s="115" t="str">
        <f>VLOOKUP(E32,VIP!$A$2:$O12142,2,0)</f>
        <v>DRBR824</v>
      </c>
      <c r="G32" s="115" t="str">
        <f>VLOOKUP(E32,'LISTADO ATM'!$A$2:$B$900,2,0)</f>
        <v xml:space="preserve">ATM Multiplaza (Higuey) </v>
      </c>
      <c r="H32" s="115" t="str">
        <f>VLOOKUP(E32,VIP!$A$2:$O17063,7,FALSE)</f>
        <v>Si</v>
      </c>
      <c r="I32" s="115" t="str">
        <f>VLOOKUP(E32,VIP!$A$2:$O9028,8,FALSE)</f>
        <v>Si</v>
      </c>
      <c r="J32" s="115" t="str">
        <f>VLOOKUP(E32,VIP!$A$2:$O8978,8,FALSE)</f>
        <v>Si</v>
      </c>
      <c r="K32" s="115" t="str">
        <f>VLOOKUP(E32,VIP!$A$2:$O12552,6,0)</f>
        <v>NO</v>
      </c>
      <c r="L32" s="116" t="s">
        <v>2428</v>
      </c>
      <c r="M32" s="179" t="s">
        <v>2591</v>
      </c>
      <c r="N32" s="114" t="s">
        <v>2473</v>
      </c>
      <c r="O32" s="115" t="s">
        <v>2474</v>
      </c>
      <c r="P32" s="113"/>
      <c r="Q32" s="178" t="s">
        <v>2617</v>
      </c>
    </row>
    <row r="33" spans="1:17" ht="18" hidden="1" x14ac:dyDescent="0.25">
      <c r="A33" s="115" t="str">
        <f>VLOOKUP(E33,'LISTADO ATM'!$A$2:$C$901,3,0)</f>
        <v>DISTRITO NACIONAL</v>
      </c>
      <c r="B33" s="110" t="s">
        <v>2524</v>
      </c>
      <c r="C33" s="122">
        <v>44279.691053240742</v>
      </c>
      <c r="D33" s="115" t="s">
        <v>2469</v>
      </c>
      <c r="E33" s="109">
        <v>678</v>
      </c>
      <c r="F33" s="115" t="str">
        <f>VLOOKUP(E33,VIP!$A$2:$O12141,2,0)</f>
        <v>DRBR678</v>
      </c>
      <c r="G33" s="115" t="str">
        <f>VLOOKUP(E33,'LISTADO ATM'!$A$2:$B$900,2,0)</f>
        <v>ATM Eco Petroleo San Isidro</v>
      </c>
      <c r="H33" s="115" t="str">
        <f>VLOOKUP(E33,VIP!$A$2:$O17062,7,FALSE)</f>
        <v>Si</v>
      </c>
      <c r="I33" s="115" t="str">
        <f>VLOOKUP(E33,VIP!$A$2:$O9027,8,FALSE)</f>
        <v>Si</v>
      </c>
      <c r="J33" s="115" t="str">
        <f>VLOOKUP(E33,VIP!$A$2:$O8977,8,FALSE)</f>
        <v>Si</v>
      </c>
      <c r="K33" s="115" t="str">
        <f>VLOOKUP(E33,VIP!$A$2:$O12551,6,0)</f>
        <v>NO</v>
      </c>
      <c r="L33" s="116" t="s">
        <v>2459</v>
      </c>
      <c r="M33" s="179" t="s">
        <v>2591</v>
      </c>
      <c r="N33" s="114" t="s">
        <v>2473</v>
      </c>
      <c r="O33" s="115" t="s">
        <v>2474</v>
      </c>
      <c r="P33" s="113"/>
      <c r="Q33" s="178" t="s">
        <v>2617</v>
      </c>
    </row>
    <row r="34" spans="1:17" ht="18" hidden="1" x14ac:dyDescent="0.25">
      <c r="A34" s="115" t="str">
        <f>VLOOKUP(E34,'LISTADO ATM'!$A$2:$C$901,3,0)</f>
        <v>DISTRITO NACIONAL</v>
      </c>
      <c r="B34" s="110" t="s">
        <v>2523</v>
      </c>
      <c r="C34" s="122">
        <v>44279.69259259259</v>
      </c>
      <c r="D34" s="115" t="s">
        <v>2469</v>
      </c>
      <c r="E34" s="109">
        <v>415</v>
      </c>
      <c r="F34" s="115" t="str">
        <f>VLOOKUP(E34,VIP!$A$2:$O12140,2,0)</f>
        <v>DRBR415</v>
      </c>
      <c r="G34" s="115" t="str">
        <f>VLOOKUP(E34,'LISTADO ATM'!$A$2:$B$900,2,0)</f>
        <v xml:space="preserve">ATM Autobanco San Martín I </v>
      </c>
      <c r="H34" s="115" t="str">
        <f>VLOOKUP(E34,VIP!$A$2:$O17061,7,FALSE)</f>
        <v>Si</v>
      </c>
      <c r="I34" s="115" t="str">
        <f>VLOOKUP(E34,VIP!$A$2:$O9026,8,FALSE)</f>
        <v>Si</v>
      </c>
      <c r="J34" s="115" t="str">
        <f>VLOOKUP(E34,VIP!$A$2:$O8976,8,FALSE)</f>
        <v>Si</v>
      </c>
      <c r="K34" s="115" t="str">
        <f>VLOOKUP(E34,VIP!$A$2:$O12550,6,0)</f>
        <v>NO</v>
      </c>
      <c r="L34" s="116" t="s">
        <v>2459</v>
      </c>
      <c r="M34" s="179" t="s">
        <v>2591</v>
      </c>
      <c r="N34" s="114" t="s">
        <v>2473</v>
      </c>
      <c r="O34" s="115" t="s">
        <v>2474</v>
      </c>
      <c r="P34" s="113"/>
      <c r="Q34" s="178" t="s">
        <v>2617</v>
      </c>
    </row>
    <row r="35" spans="1:17" ht="18" hidden="1" x14ac:dyDescent="0.25">
      <c r="A35" s="115" t="str">
        <f>VLOOKUP(E35,'LISTADO ATM'!$A$2:$C$901,3,0)</f>
        <v>SUR</v>
      </c>
      <c r="B35" s="110" t="s">
        <v>2522</v>
      </c>
      <c r="C35" s="122">
        <v>44279.695092592592</v>
      </c>
      <c r="D35" s="115" t="s">
        <v>2469</v>
      </c>
      <c r="E35" s="109">
        <v>403</v>
      </c>
      <c r="F35" s="115" t="str">
        <f>VLOOKUP(E35,VIP!$A$2:$O12139,2,0)</f>
        <v>DRBR403</v>
      </c>
      <c r="G35" s="115" t="str">
        <f>VLOOKUP(E35,'LISTADO ATM'!$A$2:$B$900,2,0)</f>
        <v xml:space="preserve">ATM Oficina Vicente Noble </v>
      </c>
      <c r="H35" s="115" t="str">
        <f>VLOOKUP(E35,VIP!$A$2:$O17060,7,FALSE)</f>
        <v>Si</v>
      </c>
      <c r="I35" s="115" t="str">
        <f>VLOOKUP(E35,VIP!$A$2:$O9025,8,FALSE)</f>
        <v>Si</v>
      </c>
      <c r="J35" s="115" t="str">
        <f>VLOOKUP(E35,VIP!$A$2:$O8975,8,FALSE)</f>
        <v>Si</v>
      </c>
      <c r="K35" s="115" t="str">
        <f>VLOOKUP(E35,VIP!$A$2:$O12549,6,0)</f>
        <v>NO</v>
      </c>
      <c r="L35" s="116" t="s">
        <v>2428</v>
      </c>
      <c r="M35" s="179" t="s">
        <v>2591</v>
      </c>
      <c r="N35" s="114" t="s">
        <v>2473</v>
      </c>
      <c r="O35" s="115" t="s">
        <v>2474</v>
      </c>
      <c r="P35" s="113"/>
      <c r="Q35" s="178" t="s">
        <v>2617</v>
      </c>
    </row>
    <row r="36" spans="1:17" ht="18" hidden="1" x14ac:dyDescent="0.25">
      <c r="A36" s="115" t="str">
        <f>VLOOKUP(E36,'LISTADO ATM'!$A$2:$C$901,3,0)</f>
        <v>DISTRITO NACIONAL</v>
      </c>
      <c r="B36" s="110" t="s">
        <v>2521</v>
      </c>
      <c r="C36" s="122">
        <v>44279.701018518521</v>
      </c>
      <c r="D36" s="115" t="s">
        <v>2469</v>
      </c>
      <c r="E36" s="109">
        <v>494</v>
      </c>
      <c r="F36" s="115" t="str">
        <f>VLOOKUP(E36,VIP!$A$2:$O12138,2,0)</f>
        <v>DRBR494</v>
      </c>
      <c r="G36" s="115" t="str">
        <f>VLOOKUP(E36,'LISTADO ATM'!$A$2:$B$900,2,0)</f>
        <v xml:space="preserve">ATM Oficina Blue Mall </v>
      </c>
      <c r="H36" s="115" t="str">
        <f>VLOOKUP(E36,VIP!$A$2:$O17059,7,FALSE)</f>
        <v>Si</v>
      </c>
      <c r="I36" s="115" t="str">
        <f>VLOOKUP(E36,VIP!$A$2:$O9024,8,FALSE)</f>
        <v>Si</v>
      </c>
      <c r="J36" s="115" t="str">
        <f>VLOOKUP(E36,VIP!$A$2:$O8974,8,FALSE)</f>
        <v>Si</v>
      </c>
      <c r="K36" s="115" t="str">
        <f>VLOOKUP(E36,VIP!$A$2:$O12548,6,0)</f>
        <v>SI</v>
      </c>
      <c r="L36" s="116" t="s">
        <v>2428</v>
      </c>
      <c r="M36" s="179" t="s">
        <v>2591</v>
      </c>
      <c r="N36" s="114" t="s">
        <v>2473</v>
      </c>
      <c r="O36" s="115" t="s">
        <v>2474</v>
      </c>
      <c r="P36" s="113"/>
      <c r="Q36" s="178" t="s">
        <v>2617</v>
      </c>
    </row>
    <row r="37" spans="1:17" ht="18" hidden="1" x14ac:dyDescent="0.25">
      <c r="A37" s="115" t="str">
        <f>VLOOKUP(E37,'LISTADO ATM'!$A$2:$C$901,3,0)</f>
        <v>DISTRITO NACIONAL</v>
      </c>
      <c r="B37" s="110" t="s">
        <v>2520</v>
      </c>
      <c r="C37" s="122">
        <v>44279.704675925925</v>
      </c>
      <c r="D37" s="115" t="s">
        <v>2469</v>
      </c>
      <c r="E37" s="109">
        <v>931</v>
      </c>
      <c r="F37" s="115" t="str">
        <f>VLOOKUP(E37,VIP!$A$2:$O12136,2,0)</f>
        <v>DRBR24N</v>
      </c>
      <c r="G37" s="115" t="str">
        <f>VLOOKUP(E37,'LISTADO ATM'!$A$2:$B$900,2,0)</f>
        <v xml:space="preserve">ATM Autobanco Luperón I </v>
      </c>
      <c r="H37" s="115" t="str">
        <f>VLOOKUP(E37,VIP!$A$2:$O17057,7,FALSE)</f>
        <v>Si</v>
      </c>
      <c r="I37" s="115" t="str">
        <f>VLOOKUP(E37,VIP!$A$2:$O9022,8,FALSE)</f>
        <v>Si</v>
      </c>
      <c r="J37" s="115" t="str">
        <f>VLOOKUP(E37,VIP!$A$2:$O8972,8,FALSE)</f>
        <v>Si</v>
      </c>
      <c r="K37" s="115" t="str">
        <f>VLOOKUP(E37,VIP!$A$2:$O12546,6,0)</f>
        <v>NO</v>
      </c>
      <c r="L37" s="116" t="s">
        <v>2459</v>
      </c>
      <c r="M37" s="179" t="s">
        <v>2591</v>
      </c>
      <c r="N37" s="114" t="s">
        <v>2473</v>
      </c>
      <c r="O37" s="115" t="s">
        <v>2474</v>
      </c>
      <c r="P37" s="113"/>
      <c r="Q37" s="178" t="s">
        <v>2592</v>
      </c>
    </row>
    <row r="38" spans="1:17" ht="18" hidden="1" x14ac:dyDescent="0.25">
      <c r="A38" s="115" t="str">
        <f>VLOOKUP(E38,'LISTADO ATM'!$A$2:$C$901,3,0)</f>
        <v>DISTRITO NACIONAL</v>
      </c>
      <c r="B38" s="110" t="s">
        <v>2519</v>
      </c>
      <c r="C38" s="122">
        <v>44279.705706018518</v>
      </c>
      <c r="D38" s="115" t="s">
        <v>2469</v>
      </c>
      <c r="E38" s="109">
        <v>272</v>
      </c>
      <c r="F38" s="115" t="str">
        <f>VLOOKUP(E38,VIP!$A$2:$O12135,2,0)</f>
        <v>DRBR272</v>
      </c>
      <c r="G38" s="115" t="str">
        <f>VLOOKUP(E38,'LISTADO ATM'!$A$2:$B$900,2,0)</f>
        <v xml:space="preserve">ATM Cámara de Diputados </v>
      </c>
      <c r="H38" s="115" t="str">
        <f>VLOOKUP(E38,VIP!$A$2:$O17056,7,FALSE)</f>
        <v>Si</v>
      </c>
      <c r="I38" s="115" t="str">
        <f>VLOOKUP(E38,VIP!$A$2:$O9021,8,FALSE)</f>
        <v>Si</v>
      </c>
      <c r="J38" s="115" t="str">
        <f>VLOOKUP(E38,VIP!$A$2:$O8971,8,FALSE)</f>
        <v>Si</v>
      </c>
      <c r="K38" s="115" t="str">
        <f>VLOOKUP(E38,VIP!$A$2:$O12545,6,0)</f>
        <v>NO</v>
      </c>
      <c r="L38" s="116" t="s">
        <v>2428</v>
      </c>
      <c r="M38" s="179" t="s">
        <v>2591</v>
      </c>
      <c r="N38" s="114" t="s">
        <v>2473</v>
      </c>
      <c r="O38" s="115" t="s">
        <v>2474</v>
      </c>
      <c r="P38" s="113"/>
      <c r="Q38" s="178" t="s">
        <v>2592</v>
      </c>
    </row>
    <row r="39" spans="1:17" ht="18" hidden="1" x14ac:dyDescent="0.25">
      <c r="A39" s="115" t="str">
        <f>VLOOKUP(E39,'LISTADO ATM'!$A$2:$C$901,3,0)</f>
        <v>DISTRITO NACIONAL</v>
      </c>
      <c r="B39" s="110" t="s">
        <v>2518</v>
      </c>
      <c r="C39" s="122">
        <v>44279.706759259258</v>
      </c>
      <c r="D39" s="115" t="s">
        <v>2469</v>
      </c>
      <c r="E39" s="109">
        <v>486</v>
      </c>
      <c r="F39" s="115" t="str">
        <f>VLOOKUP(E39,VIP!$A$2:$O12134,2,0)</f>
        <v>DRBR486</v>
      </c>
      <c r="G39" s="115" t="str">
        <f>VLOOKUP(E39,'LISTADO ATM'!$A$2:$B$900,2,0)</f>
        <v xml:space="preserve">ATM Olé La Caleta </v>
      </c>
      <c r="H39" s="115" t="str">
        <f>VLOOKUP(E39,VIP!$A$2:$O17055,7,FALSE)</f>
        <v>Si</v>
      </c>
      <c r="I39" s="115" t="str">
        <f>VLOOKUP(E39,VIP!$A$2:$O9020,8,FALSE)</f>
        <v>Si</v>
      </c>
      <c r="J39" s="115" t="str">
        <f>VLOOKUP(E39,VIP!$A$2:$O8970,8,FALSE)</f>
        <v>Si</v>
      </c>
      <c r="K39" s="115" t="str">
        <f>VLOOKUP(E39,VIP!$A$2:$O12544,6,0)</f>
        <v>NO</v>
      </c>
      <c r="L39" s="116" t="s">
        <v>2428</v>
      </c>
      <c r="M39" s="179" t="s">
        <v>2591</v>
      </c>
      <c r="N39" s="114" t="s">
        <v>2473</v>
      </c>
      <c r="O39" s="115" t="s">
        <v>2474</v>
      </c>
      <c r="P39" s="113"/>
      <c r="Q39" s="178" t="s">
        <v>2617</v>
      </c>
    </row>
    <row r="40" spans="1:17" ht="18" x14ac:dyDescent="0.25">
      <c r="A40" s="115" t="str">
        <f>VLOOKUP(E40,'LISTADO ATM'!$A$2:$C$901,3,0)</f>
        <v>ESTE</v>
      </c>
      <c r="B40" s="110" t="s">
        <v>2517</v>
      </c>
      <c r="C40" s="122">
        <v>44279.733124999999</v>
      </c>
      <c r="D40" s="115" t="s">
        <v>2189</v>
      </c>
      <c r="E40" s="109">
        <v>795</v>
      </c>
      <c r="F40" s="115" t="str">
        <f>VLOOKUP(E40,VIP!$A$2:$O12133,2,0)</f>
        <v>DRBR795</v>
      </c>
      <c r="G40" s="115" t="str">
        <f>VLOOKUP(E40,'LISTADO ATM'!$A$2:$B$900,2,0)</f>
        <v xml:space="preserve">ATM UNP Guaymate (La Romana) </v>
      </c>
      <c r="H40" s="115" t="str">
        <f>VLOOKUP(E40,VIP!$A$2:$O17054,7,FALSE)</f>
        <v>Si</v>
      </c>
      <c r="I40" s="115" t="str">
        <f>VLOOKUP(E40,VIP!$A$2:$O9019,8,FALSE)</f>
        <v>Si</v>
      </c>
      <c r="J40" s="115" t="str">
        <f>VLOOKUP(E40,VIP!$A$2:$O8969,8,FALSE)</f>
        <v>Si</v>
      </c>
      <c r="K40" s="115" t="str">
        <f>VLOOKUP(E40,VIP!$A$2:$O12543,6,0)</f>
        <v>NO</v>
      </c>
      <c r="L40" s="116" t="s">
        <v>2254</v>
      </c>
      <c r="M40" s="114" t="s">
        <v>2466</v>
      </c>
      <c r="N40" s="114" t="s">
        <v>2473</v>
      </c>
      <c r="O40" s="115" t="s">
        <v>2475</v>
      </c>
      <c r="P40" s="113"/>
      <c r="Q40" s="117" t="s">
        <v>2254</v>
      </c>
    </row>
    <row r="41" spans="1:17" ht="18" hidden="1" x14ac:dyDescent="0.25">
      <c r="A41" s="115" t="str">
        <f>VLOOKUP(E41,'LISTADO ATM'!$A$2:$C$901,3,0)</f>
        <v>SUR</v>
      </c>
      <c r="B41" s="110" t="s">
        <v>2516</v>
      </c>
      <c r="C41" s="122">
        <v>44279.778020833335</v>
      </c>
      <c r="D41" s="115" t="s">
        <v>2469</v>
      </c>
      <c r="E41" s="109">
        <v>512</v>
      </c>
      <c r="F41" s="115" t="str">
        <f>VLOOKUP(E41,VIP!$A$2:$O12132,2,0)</f>
        <v>DRBR512</v>
      </c>
      <c r="G41" s="115" t="str">
        <f>VLOOKUP(E41,'LISTADO ATM'!$A$2:$B$900,2,0)</f>
        <v>ATM Plaza Jesús Ferreira</v>
      </c>
      <c r="H41" s="115" t="str">
        <f>VLOOKUP(E41,VIP!$A$2:$O17053,7,FALSE)</f>
        <v>N/A</v>
      </c>
      <c r="I41" s="115" t="str">
        <f>VLOOKUP(E41,VIP!$A$2:$O9018,8,FALSE)</f>
        <v>N/A</v>
      </c>
      <c r="J41" s="115" t="str">
        <f>VLOOKUP(E41,VIP!$A$2:$O8968,8,FALSE)</f>
        <v>N/A</v>
      </c>
      <c r="K41" s="115" t="str">
        <f>VLOOKUP(E41,VIP!$A$2:$O12542,6,0)</f>
        <v>N/A</v>
      </c>
      <c r="L41" s="116" t="s">
        <v>2428</v>
      </c>
      <c r="M41" s="179" t="s">
        <v>2591</v>
      </c>
      <c r="N41" s="114" t="s">
        <v>2473</v>
      </c>
      <c r="O41" s="115" t="s">
        <v>2474</v>
      </c>
      <c r="P41" s="113"/>
      <c r="Q41" s="178" t="s">
        <v>2617</v>
      </c>
    </row>
    <row r="42" spans="1:17" ht="18" hidden="1" x14ac:dyDescent="0.25">
      <c r="A42" s="115" t="str">
        <f>VLOOKUP(E42,'LISTADO ATM'!$A$2:$C$901,3,0)</f>
        <v>DISTRITO NACIONAL</v>
      </c>
      <c r="B42" s="110" t="s">
        <v>2544</v>
      </c>
      <c r="C42" s="122">
        <v>44279.844525462962</v>
      </c>
      <c r="D42" s="115" t="s">
        <v>2189</v>
      </c>
      <c r="E42" s="109">
        <v>212</v>
      </c>
      <c r="F42" s="115" t="str">
        <f>VLOOKUP(E42,VIP!$A$2:$O12150,2,0)</f>
        <v>DRBR212</v>
      </c>
      <c r="G42" s="115" t="str">
        <f>VLOOKUP(E42,'LISTADO ATM'!$A$2:$B$900,2,0)</f>
        <v>ATM Universidad Nacional Evangélica (Santo Domingo)</v>
      </c>
      <c r="H42" s="115" t="str">
        <f>VLOOKUP(E42,VIP!$A$2:$O17071,7,FALSE)</f>
        <v>Si</v>
      </c>
      <c r="I42" s="115" t="str">
        <f>VLOOKUP(E42,VIP!$A$2:$O9036,8,FALSE)</f>
        <v>No</v>
      </c>
      <c r="J42" s="115" t="str">
        <f>VLOOKUP(E42,VIP!$A$2:$O8986,8,FALSE)</f>
        <v>No</v>
      </c>
      <c r="K42" s="115" t="str">
        <f>VLOOKUP(E42,VIP!$A$2:$O12560,6,0)</f>
        <v>NO</v>
      </c>
      <c r="L42" s="116" t="s">
        <v>2489</v>
      </c>
      <c r="M42" s="179" t="s">
        <v>2591</v>
      </c>
      <c r="N42" s="114" t="s">
        <v>2473</v>
      </c>
      <c r="O42" s="115" t="s">
        <v>2475</v>
      </c>
      <c r="P42" s="113"/>
      <c r="Q42" s="178" t="s">
        <v>2592</v>
      </c>
    </row>
    <row r="43" spans="1:17" ht="18" x14ac:dyDescent="0.25">
      <c r="A43" s="115" t="str">
        <f>VLOOKUP(E43,'LISTADO ATM'!$A$2:$C$901,3,0)</f>
        <v>DISTRITO NACIONAL</v>
      </c>
      <c r="B43" s="110" t="s">
        <v>2543</v>
      </c>
      <c r="C43" s="122">
        <v>44279.851550925923</v>
      </c>
      <c r="D43" s="115" t="s">
        <v>2189</v>
      </c>
      <c r="E43" s="109">
        <v>281</v>
      </c>
      <c r="F43" s="115" t="str">
        <f>VLOOKUP(E43,VIP!$A$2:$O12149,2,0)</f>
        <v>DRBR737</v>
      </c>
      <c r="G43" s="115" t="str">
        <f>VLOOKUP(E43,'LISTADO ATM'!$A$2:$B$900,2,0)</f>
        <v xml:space="preserve">ATM S/M Pola Independencia </v>
      </c>
      <c r="H43" s="115" t="str">
        <f>VLOOKUP(E43,VIP!$A$2:$O17070,7,FALSE)</f>
        <v>Si</v>
      </c>
      <c r="I43" s="115" t="str">
        <f>VLOOKUP(E43,VIP!$A$2:$O9035,8,FALSE)</f>
        <v>Si</v>
      </c>
      <c r="J43" s="115" t="str">
        <f>VLOOKUP(E43,VIP!$A$2:$O8985,8,FALSE)</f>
        <v>Si</v>
      </c>
      <c r="K43" s="115" t="str">
        <f>VLOOKUP(E43,VIP!$A$2:$O12559,6,0)</f>
        <v>NO</v>
      </c>
      <c r="L43" s="116" t="s">
        <v>2489</v>
      </c>
      <c r="M43" s="114" t="s">
        <v>2466</v>
      </c>
      <c r="N43" s="114" t="s">
        <v>2473</v>
      </c>
      <c r="O43" s="115" t="s">
        <v>2475</v>
      </c>
      <c r="P43" s="113"/>
      <c r="Q43" s="117" t="s">
        <v>2489</v>
      </c>
    </row>
    <row r="44" spans="1:17" ht="18" hidden="1" x14ac:dyDescent="0.25">
      <c r="A44" s="115" t="str">
        <f>VLOOKUP(E44,'LISTADO ATM'!$A$2:$C$901,3,0)</f>
        <v>ESTE</v>
      </c>
      <c r="B44" s="110" t="s">
        <v>2542</v>
      </c>
      <c r="C44" s="122">
        <v>44279.85665509259</v>
      </c>
      <c r="D44" s="115" t="s">
        <v>2189</v>
      </c>
      <c r="E44" s="109">
        <v>104</v>
      </c>
      <c r="F44" s="115" t="str">
        <f>VLOOKUP(E44,VIP!$A$2:$O12148,2,0)</f>
        <v>DRBR104</v>
      </c>
      <c r="G44" s="115" t="str">
        <f>VLOOKUP(E44,'LISTADO ATM'!$A$2:$B$900,2,0)</f>
        <v xml:space="preserve">ATM Jumbo Higuey </v>
      </c>
      <c r="H44" s="115" t="str">
        <f>VLOOKUP(E44,VIP!$A$2:$O17069,7,FALSE)</f>
        <v>Si</v>
      </c>
      <c r="I44" s="115" t="str">
        <f>VLOOKUP(E44,VIP!$A$2:$O9034,8,FALSE)</f>
        <v>Si</v>
      </c>
      <c r="J44" s="115" t="str">
        <f>VLOOKUP(E44,VIP!$A$2:$O8984,8,FALSE)</f>
        <v>Si</v>
      </c>
      <c r="K44" s="115" t="str">
        <f>VLOOKUP(E44,VIP!$A$2:$O12558,6,0)</f>
        <v>NO</v>
      </c>
      <c r="L44" s="116" t="s">
        <v>2228</v>
      </c>
      <c r="M44" s="179" t="s">
        <v>2591</v>
      </c>
      <c r="N44" s="114" t="s">
        <v>2473</v>
      </c>
      <c r="O44" s="115" t="s">
        <v>2475</v>
      </c>
      <c r="P44" s="113"/>
      <c r="Q44" s="178" t="s">
        <v>2617</v>
      </c>
    </row>
    <row r="45" spans="1:17" ht="18" hidden="1" x14ac:dyDescent="0.25">
      <c r="A45" s="115" t="str">
        <f>VLOOKUP(E45,'LISTADO ATM'!$A$2:$C$901,3,0)</f>
        <v>NORTE</v>
      </c>
      <c r="B45" s="110" t="s">
        <v>2541</v>
      </c>
      <c r="C45" s="122">
        <v>44279.859050925923</v>
      </c>
      <c r="D45" s="115" t="s">
        <v>2189</v>
      </c>
      <c r="E45" s="109">
        <v>664</v>
      </c>
      <c r="F45" s="115" t="str">
        <f>VLOOKUP(E45,VIP!$A$2:$O12147,2,0)</f>
        <v>DRBR664</v>
      </c>
      <c r="G45" s="115" t="str">
        <f>VLOOKUP(E45,'LISTADO ATM'!$A$2:$B$900,2,0)</f>
        <v>ATM S/M Asfer (Constanza)</v>
      </c>
      <c r="H45" s="115" t="str">
        <f>VLOOKUP(E45,VIP!$A$2:$O17068,7,FALSE)</f>
        <v>N/A</v>
      </c>
      <c r="I45" s="115" t="str">
        <f>VLOOKUP(E45,VIP!$A$2:$O9033,8,FALSE)</f>
        <v>N/A</v>
      </c>
      <c r="J45" s="115" t="str">
        <f>VLOOKUP(E45,VIP!$A$2:$O8983,8,FALSE)</f>
        <v>N/A</v>
      </c>
      <c r="K45" s="115" t="str">
        <f>VLOOKUP(E45,VIP!$A$2:$O12557,6,0)</f>
        <v>N/A</v>
      </c>
      <c r="L45" s="116" t="s">
        <v>2228</v>
      </c>
      <c r="M45" s="179" t="s">
        <v>2591</v>
      </c>
      <c r="N45" s="114" t="s">
        <v>2473</v>
      </c>
      <c r="O45" s="115" t="s">
        <v>2475</v>
      </c>
      <c r="P45" s="113"/>
      <c r="Q45" s="178" t="s">
        <v>2617</v>
      </c>
    </row>
    <row r="46" spans="1:17" ht="18" hidden="1" x14ac:dyDescent="0.25">
      <c r="A46" s="115" t="str">
        <f>VLOOKUP(E46,'LISTADO ATM'!$A$2:$C$901,3,0)</f>
        <v>DISTRITO NACIONAL</v>
      </c>
      <c r="B46" s="110" t="s">
        <v>2540</v>
      </c>
      <c r="C46" s="122">
        <v>44279.863576388889</v>
      </c>
      <c r="D46" s="115" t="s">
        <v>2189</v>
      </c>
      <c r="E46" s="109">
        <v>160</v>
      </c>
      <c r="F46" s="115" t="str">
        <f>VLOOKUP(E46,VIP!$A$2:$O12145,2,0)</f>
        <v>DRBR160</v>
      </c>
      <c r="G46" s="115" t="str">
        <f>VLOOKUP(E46,'LISTADO ATM'!$A$2:$B$900,2,0)</f>
        <v xml:space="preserve">ATM Oficina Herrera </v>
      </c>
      <c r="H46" s="115" t="str">
        <f>VLOOKUP(E46,VIP!$A$2:$O17066,7,FALSE)</f>
        <v>Si</v>
      </c>
      <c r="I46" s="115" t="str">
        <f>VLOOKUP(E46,VIP!$A$2:$O9031,8,FALSE)</f>
        <v>Si</v>
      </c>
      <c r="J46" s="115" t="str">
        <f>VLOOKUP(E46,VIP!$A$2:$O8981,8,FALSE)</f>
        <v>Si</v>
      </c>
      <c r="K46" s="115" t="str">
        <f>VLOOKUP(E46,VIP!$A$2:$O12555,6,0)</f>
        <v>NO</v>
      </c>
      <c r="L46" s="116" t="s">
        <v>2228</v>
      </c>
      <c r="M46" s="179" t="s">
        <v>2591</v>
      </c>
      <c r="N46" s="114" t="s">
        <v>2473</v>
      </c>
      <c r="O46" s="115" t="s">
        <v>2475</v>
      </c>
      <c r="P46" s="113"/>
      <c r="Q46" s="178" t="s">
        <v>2617</v>
      </c>
    </row>
    <row r="47" spans="1:17" ht="18" hidden="1" x14ac:dyDescent="0.25">
      <c r="A47" s="115" t="str">
        <f>VLOOKUP(E47,'LISTADO ATM'!$A$2:$C$901,3,0)</f>
        <v>NORTE</v>
      </c>
      <c r="B47" s="110" t="s">
        <v>2539</v>
      </c>
      <c r="C47" s="122">
        <v>44279.865370370368</v>
      </c>
      <c r="D47" s="115" t="s">
        <v>2190</v>
      </c>
      <c r="E47" s="109">
        <v>63</v>
      </c>
      <c r="F47" s="115" t="str">
        <f>VLOOKUP(E47,VIP!$A$2:$O12144,2,0)</f>
        <v>DRBR063</v>
      </c>
      <c r="G47" s="115" t="str">
        <f>VLOOKUP(E47,'LISTADO ATM'!$A$2:$B$900,2,0)</f>
        <v xml:space="preserve">ATM Oficina Villa Vásquez (Montecristi) </v>
      </c>
      <c r="H47" s="115" t="str">
        <f>VLOOKUP(E47,VIP!$A$2:$O17065,7,FALSE)</f>
        <v>Si</v>
      </c>
      <c r="I47" s="115" t="str">
        <f>VLOOKUP(E47,VIP!$A$2:$O9030,8,FALSE)</f>
        <v>Si</v>
      </c>
      <c r="J47" s="115" t="str">
        <f>VLOOKUP(E47,VIP!$A$2:$O8980,8,FALSE)</f>
        <v>Si</v>
      </c>
      <c r="K47" s="115" t="str">
        <f>VLOOKUP(E47,VIP!$A$2:$O12554,6,0)</f>
        <v>NO</v>
      </c>
      <c r="L47" s="116" t="s">
        <v>2228</v>
      </c>
      <c r="M47" s="179" t="s">
        <v>2591</v>
      </c>
      <c r="N47" s="114" t="s">
        <v>2473</v>
      </c>
      <c r="O47" s="115" t="s">
        <v>2499</v>
      </c>
      <c r="P47" s="113"/>
      <c r="Q47" s="178" t="s">
        <v>2617</v>
      </c>
    </row>
    <row r="48" spans="1:17" ht="18" hidden="1" x14ac:dyDescent="0.25">
      <c r="A48" s="115" t="str">
        <f>VLOOKUP(E48,'LISTADO ATM'!$A$2:$C$901,3,0)</f>
        <v>NORTE</v>
      </c>
      <c r="B48" s="110" t="s">
        <v>2538</v>
      </c>
      <c r="C48" s="122">
        <v>44279.866493055553</v>
      </c>
      <c r="D48" s="115" t="s">
        <v>2190</v>
      </c>
      <c r="E48" s="109">
        <v>256</v>
      </c>
      <c r="F48" s="115" t="str">
        <f>VLOOKUP(E48,VIP!$A$2:$O12143,2,0)</f>
        <v>DRBR256</v>
      </c>
      <c r="G48" s="115" t="str">
        <f>VLOOKUP(E48,'LISTADO ATM'!$A$2:$B$900,2,0)</f>
        <v xml:space="preserve">ATM Oficina Licey Al Medio </v>
      </c>
      <c r="H48" s="115" t="str">
        <f>VLOOKUP(E48,VIP!$A$2:$O17064,7,FALSE)</f>
        <v>Si</v>
      </c>
      <c r="I48" s="115" t="str">
        <f>VLOOKUP(E48,VIP!$A$2:$O9029,8,FALSE)</f>
        <v>Si</v>
      </c>
      <c r="J48" s="115" t="str">
        <f>VLOOKUP(E48,VIP!$A$2:$O8979,8,FALSE)</f>
        <v>Si</v>
      </c>
      <c r="K48" s="115" t="str">
        <f>VLOOKUP(E48,VIP!$A$2:$O12553,6,0)</f>
        <v>NO</v>
      </c>
      <c r="L48" s="116" t="s">
        <v>2489</v>
      </c>
      <c r="M48" s="179" t="s">
        <v>2591</v>
      </c>
      <c r="N48" s="114" t="s">
        <v>2473</v>
      </c>
      <c r="O48" s="115" t="s">
        <v>2499</v>
      </c>
      <c r="P48" s="113"/>
      <c r="Q48" s="178" t="s">
        <v>2617</v>
      </c>
    </row>
    <row r="49" spans="1:17" ht="18" hidden="1" x14ac:dyDescent="0.25">
      <c r="A49" s="115" t="str">
        <f>VLOOKUP(E49,'LISTADO ATM'!$A$2:$C$901,3,0)</f>
        <v>DISTRITO NACIONAL</v>
      </c>
      <c r="B49" s="110" t="s">
        <v>2537</v>
      </c>
      <c r="C49" s="122">
        <v>44279.868252314816</v>
      </c>
      <c r="D49" s="115" t="s">
        <v>2189</v>
      </c>
      <c r="E49" s="109">
        <v>967</v>
      </c>
      <c r="F49" s="115" t="str">
        <f>VLOOKUP(E49,VIP!$A$2:$O12142,2,0)</f>
        <v>DRBR967</v>
      </c>
      <c r="G49" s="115" t="str">
        <f>VLOOKUP(E49,'LISTADO ATM'!$A$2:$B$900,2,0)</f>
        <v xml:space="preserve">ATM UNP Hiper Olé Autopista Duarte </v>
      </c>
      <c r="H49" s="115" t="str">
        <f>VLOOKUP(E49,VIP!$A$2:$O17063,7,FALSE)</f>
        <v>Si</v>
      </c>
      <c r="I49" s="115" t="str">
        <f>VLOOKUP(E49,VIP!$A$2:$O9028,8,FALSE)</f>
        <v>Si</v>
      </c>
      <c r="J49" s="115" t="str">
        <f>VLOOKUP(E49,VIP!$A$2:$O8978,8,FALSE)</f>
        <v>Si</v>
      </c>
      <c r="K49" s="115" t="str">
        <f>VLOOKUP(E49,VIP!$A$2:$O12552,6,0)</f>
        <v>NO</v>
      </c>
      <c r="L49" s="116" t="s">
        <v>2489</v>
      </c>
      <c r="M49" s="179" t="s">
        <v>2591</v>
      </c>
      <c r="N49" s="114" t="s">
        <v>2473</v>
      </c>
      <c r="O49" s="115" t="s">
        <v>2475</v>
      </c>
      <c r="P49" s="113"/>
      <c r="Q49" s="178" t="s">
        <v>2617</v>
      </c>
    </row>
    <row r="50" spans="1:17" ht="18" hidden="1" x14ac:dyDescent="0.25">
      <c r="A50" s="115" t="str">
        <f>VLOOKUP(E50,'LISTADO ATM'!$A$2:$C$901,3,0)</f>
        <v>DISTRITO NACIONAL</v>
      </c>
      <c r="B50" s="110" t="s">
        <v>2536</v>
      </c>
      <c r="C50" s="122">
        <v>44279.869097222225</v>
      </c>
      <c r="D50" s="115" t="s">
        <v>2189</v>
      </c>
      <c r="E50" s="109">
        <v>600</v>
      </c>
      <c r="F50" s="115" t="str">
        <f>VLOOKUP(E50,VIP!$A$2:$O12141,2,0)</f>
        <v>DRBR600</v>
      </c>
      <c r="G50" s="115" t="str">
        <f>VLOOKUP(E50,'LISTADO ATM'!$A$2:$B$900,2,0)</f>
        <v>ATM S/M Bravo Hipica</v>
      </c>
      <c r="H50" s="115" t="str">
        <f>VLOOKUP(E50,VIP!$A$2:$O17062,7,FALSE)</f>
        <v>N/A</v>
      </c>
      <c r="I50" s="115" t="str">
        <f>VLOOKUP(E50,VIP!$A$2:$O9027,8,FALSE)</f>
        <v>N/A</v>
      </c>
      <c r="J50" s="115" t="str">
        <f>VLOOKUP(E50,VIP!$A$2:$O8977,8,FALSE)</f>
        <v>N/A</v>
      </c>
      <c r="K50" s="115" t="str">
        <f>VLOOKUP(E50,VIP!$A$2:$O12551,6,0)</f>
        <v>N/A</v>
      </c>
      <c r="L50" s="116" t="s">
        <v>2254</v>
      </c>
      <c r="M50" s="179" t="s">
        <v>2591</v>
      </c>
      <c r="N50" s="114" t="s">
        <v>2473</v>
      </c>
      <c r="O50" s="115" t="s">
        <v>2475</v>
      </c>
      <c r="P50" s="113"/>
      <c r="Q50" s="178" t="s">
        <v>2617</v>
      </c>
    </row>
    <row r="51" spans="1:17" ht="18" hidden="1" x14ac:dyDescent="0.25">
      <c r="A51" s="115" t="str">
        <f>VLOOKUP(E51,'LISTADO ATM'!$A$2:$C$901,3,0)</f>
        <v>DISTRITO NACIONAL</v>
      </c>
      <c r="B51" s="110" t="s">
        <v>2535</v>
      </c>
      <c r="C51" s="122">
        <v>44279.870069444441</v>
      </c>
      <c r="D51" s="115" t="s">
        <v>2189</v>
      </c>
      <c r="E51" s="109">
        <v>810</v>
      </c>
      <c r="F51" s="115" t="str">
        <f>VLOOKUP(E51,VIP!$A$2:$O12140,2,0)</f>
        <v>DRBR810</v>
      </c>
      <c r="G51" s="115" t="str">
        <f>VLOOKUP(E51,'LISTADO ATM'!$A$2:$B$900,2,0)</f>
        <v xml:space="preserve">ATM UNP Multicentro La Sirena José Contreras </v>
      </c>
      <c r="H51" s="115" t="str">
        <f>VLOOKUP(E51,VIP!$A$2:$O17061,7,FALSE)</f>
        <v>Si</v>
      </c>
      <c r="I51" s="115" t="str">
        <f>VLOOKUP(E51,VIP!$A$2:$O9026,8,FALSE)</f>
        <v>Si</v>
      </c>
      <c r="J51" s="115" t="str">
        <f>VLOOKUP(E51,VIP!$A$2:$O8976,8,FALSE)</f>
        <v>Si</v>
      </c>
      <c r="K51" s="115" t="str">
        <f>VLOOKUP(E51,VIP!$A$2:$O12550,6,0)</f>
        <v>NO</v>
      </c>
      <c r="L51" s="116" t="s">
        <v>2254</v>
      </c>
      <c r="M51" s="179" t="s">
        <v>2591</v>
      </c>
      <c r="N51" s="114" t="s">
        <v>2473</v>
      </c>
      <c r="O51" s="115" t="s">
        <v>2475</v>
      </c>
      <c r="P51" s="113"/>
      <c r="Q51" s="178" t="s">
        <v>2617</v>
      </c>
    </row>
    <row r="52" spans="1:17" ht="18" hidden="1" x14ac:dyDescent="0.25">
      <c r="A52" s="115" t="str">
        <f>VLOOKUP(E52,'LISTADO ATM'!$A$2:$C$901,3,0)</f>
        <v>DISTRITO NACIONAL</v>
      </c>
      <c r="B52" s="110" t="s">
        <v>2534</v>
      </c>
      <c r="C52" s="122">
        <v>44279.882476851853</v>
      </c>
      <c r="D52" s="115" t="s">
        <v>2469</v>
      </c>
      <c r="E52" s="109">
        <v>562</v>
      </c>
      <c r="F52" s="115" t="str">
        <f>VLOOKUP(E52,VIP!$A$2:$O12139,2,0)</f>
        <v>DRBR226</v>
      </c>
      <c r="G52" s="115" t="str">
        <f>VLOOKUP(E52,'LISTADO ATM'!$A$2:$B$900,2,0)</f>
        <v xml:space="preserve">ATM S/M Jumbo Carretera Mella </v>
      </c>
      <c r="H52" s="115" t="str">
        <f>VLOOKUP(E52,VIP!$A$2:$O17060,7,FALSE)</f>
        <v>Si</v>
      </c>
      <c r="I52" s="115" t="str">
        <f>VLOOKUP(E52,VIP!$A$2:$O9025,8,FALSE)</f>
        <v>Si</v>
      </c>
      <c r="J52" s="115" t="str">
        <f>VLOOKUP(E52,VIP!$A$2:$O8975,8,FALSE)</f>
        <v>Si</v>
      </c>
      <c r="K52" s="115" t="str">
        <f>VLOOKUP(E52,VIP!$A$2:$O12549,6,0)</f>
        <v>SI</v>
      </c>
      <c r="L52" s="116" t="s">
        <v>2428</v>
      </c>
      <c r="M52" s="179" t="s">
        <v>2591</v>
      </c>
      <c r="N52" s="114" t="s">
        <v>2473</v>
      </c>
      <c r="O52" s="115" t="s">
        <v>2474</v>
      </c>
      <c r="P52" s="113"/>
      <c r="Q52" s="178" t="s">
        <v>2617</v>
      </c>
    </row>
    <row r="53" spans="1:17" ht="18" hidden="1" x14ac:dyDescent="0.25">
      <c r="A53" s="115" t="str">
        <f>VLOOKUP(E53,'LISTADO ATM'!$A$2:$C$901,3,0)</f>
        <v>DISTRITO NACIONAL</v>
      </c>
      <c r="B53" s="110" t="s">
        <v>2533</v>
      </c>
      <c r="C53" s="122">
        <v>44279.883900462963</v>
      </c>
      <c r="D53" s="115" t="s">
        <v>2469</v>
      </c>
      <c r="E53" s="109">
        <v>183</v>
      </c>
      <c r="F53" s="115" t="str">
        <f>VLOOKUP(E53,VIP!$A$2:$O12138,2,0)</f>
        <v>DRBR183</v>
      </c>
      <c r="G53" s="115" t="str">
        <f>VLOOKUP(E53,'LISTADO ATM'!$A$2:$B$900,2,0)</f>
        <v>ATM Estación Nativa Km. 22 Aut. Duarte.</v>
      </c>
      <c r="H53" s="115" t="str">
        <f>VLOOKUP(E53,VIP!$A$2:$O17059,7,FALSE)</f>
        <v>N/A</v>
      </c>
      <c r="I53" s="115" t="str">
        <f>VLOOKUP(E53,VIP!$A$2:$O9024,8,FALSE)</f>
        <v>N/A</v>
      </c>
      <c r="J53" s="115" t="str">
        <f>VLOOKUP(E53,VIP!$A$2:$O8974,8,FALSE)</f>
        <v>N/A</v>
      </c>
      <c r="K53" s="115" t="str">
        <f>VLOOKUP(E53,VIP!$A$2:$O12548,6,0)</f>
        <v>N/A</v>
      </c>
      <c r="L53" s="116" t="s">
        <v>2428</v>
      </c>
      <c r="M53" s="179" t="s">
        <v>2591</v>
      </c>
      <c r="N53" s="114" t="s">
        <v>2473</v>
      </c>
      <c r="O53" s="115" t="s">
        <v>2474</v>
      </c>
      <c r="P53" s="113"/>
      <c r="Q53" s="178" t="s">
        <v>2617</v>
      </c>
    </row>
    <row r="54" spans="1:17" ht="18" hidden="1" x14ac:dyDescent="0.25">
      <c r="A54" s="115" t="str">
        <f>VLOOKUP(E54,'LISTADO ATM'!$A$2:$C$901,3,0)</f>
        <v>DISTRITO NACIONAL</v>
      </c>
      <c r="B54" s="110" t="s">
        <v>2532</v>
      </c>
      <c r="C54" s="122">
        <v>44279.88559027778</v>
      </c>
      <c r="D54" s="115" t="s">
        <v>2469</v>
      </c>
      <c r="E54" s="109">
        <v>717</v>
      </c>
      <c r="F54" s="115" t="str">
        <f>VLOOKUP(E54,VIP!$A$2:$O12137,2,0)</f>
        <v>DRBR24K</v>
      </c>
      <c r="G54" s="115" t="str">
        <f>VLOOKUP(E54,'LISTADO ATM'!$A$2:$B$900,2,0)</f>
        <v xml:space="preserve">ATM Oficina Los Alcarrizos </v>
      </c>
      <c r="H54" s="115" t="str">
        <f>VLOOKUP(E54,VIP!$A$2:$O17058,7,FALSE)</f>
        <v>Si</v>
      </c>
      <c r="I54" s="115" t="str">
        <f>VLOOKUP(E54,VIP!$A$2:$O9023,8,FALSE)</f>
        <v>Si</v>
      </c>
      <c r="J54" s="115" t="str">
        <f>VLOOKUP(E54,VIP!$A$2:$O8973,8,FALSE)</f>
        <v>Si</v>
      </c>
      <c r="K54" s="115" t="str">
        <f>VLOOKUP(E54,VIP!$A$2:$O12547,6,0)</f>
        <v>SI</v>
      </c>
      <c r="L54" s="116" t="s">
        <v>2428</v>
      </c>
      <c r="M54" s="179" t="s">
        <v>2591</v>
      </c>
      <c r="N54" s="114" t="s">
        <v>2473</v>
      </c>
      <c r="O54" s="115" t="s">
        <v>2474</v>
      </c>
      <c r="P54" s="113"/>
      <c r="Q54" s="178" t="s">
        <v>2617</v>
      </c>
    </row>
    <row r="55" spans="1:17" ht="18" hidden="1" x14ac:dyDescent="0.25">
      <c r="A55" s="115" t="str">
        <f>VLOOKUP(E55,'LISTADO ATM'!$A$2:$C$901,3,0)</f>
        <v>DISTRITO NACIONAL</v>
      </c>
      <c r="B55" s="110" t="s">
        <v>2531</v>
      </c>
      <c r="C55" s="122">
        <v>44279.886805555558</v>
      </c>
      <c r="D55" s="115" t="s">
        <v>2469</v>
      </c>
      <c r="E55" s="109">
        <v>697</v>
      </c>
      <c r="F55" s="115" t="str">
        <f>VLOOKUP(E55,VIP!$A$2:$O12136,2,0)</f>
        <v>DRBR697</v>
      </c>
      <c r="G55" s="115" t="str">
        <f>VLOOKUP(E55,'LISTADO ATM'!$A$2:$B$900,2,0)</f>
        <v>ATM Hipermercado Olé Ciudad Juan Bosch</v>
      </c>
      <c r="H55" s="115" t="str">
        <f>VLOOKUP(E55,VIP!$A$2:$O17057,7,FALSE)</f>
        <v>Si</v>
      </c>
      <c r="I55" s="115" t="str">
        <f>VLOOKUP(E55,VIP!$A$2:$O9022,8,FALSE)</f>
        <v>Si</v>
      </c>
      <c r="J55" s="115" t="str">
        <f>VLOOKUP(E55,VIP!$A$2:$O8972,8,FALSE)</f>
        <v>Si</v>
      </c>
      <c r="K55" s="115" t="str">
        <f>VLOOKUP(E55,VIP!$A$2:$O12546,6,0)</f>
        <v>NO</v>
      </c>
      <c r="L55" s="116" t="s">
        <v>2428</v>
      </c>
      <c r="M55" s="179" t="s">
        <v>2591</v>
      </c>
      <c r="N55" s="114" t="s">
        <v>2473</v>
      </c>
      <c r="O55" s="115" t="s">
        <v>2474</v>
      </c>
      <c r="P55" s="113"/>
      <c r="Q55" s="178" t="s">
        <v>2617</v>
      </c>
    </row>
    <row r="56" spans="1:17" ht="18" x14ac:dyDescent="0.25">
      <c r="A56" s="115" t="str">
        <f>VLOOKUP(E56,'LISTADO ATM'!$A$2:$C$901,3,0)</f>
        <v>DISTRITO NACIONAL</v>
      </c>
      <c r="B56" s="110" t="s">
        <v>2530</v>
      </c>
      <c r="C56" s="122">
        <v>44279.889525462961</v>
      </c>
      <c r="D56" s="115" t="s">
        <v>2469</v>
      </c>
      <c r="E56" s="109">
        <v>580</v>
      </c>
      <c r="F56" s="115" t="str">
        <f>VLOOKUP(E56,VIP!$A$2:$O12135,2,0)</f>
        <v>DRBR523</v>
      </c>
      <c r="G56" s="115" t="str">
        <f>VLOOKUP(E56,'LISTADO ATM'!$A$2:$B$900,2,0)</f>
        <v xml:space="preserve">ATM Edificio Propagas </v>
      </c>
      <c r="H56" s="115" t="str">
        <f>VLOOKUP(E56,VIP!$A$2:$O17056,7,FALSE)</f>
        <v>Si</v>
      </c>
      <c r="I56" s="115" t="str">
        <f>VLOOKUP(E56,VIP!$A$2:$O9021,8,FALSE)</f>
        <v>Si</v>
      </c>
      <c r="J56" s="115" t="str">
        <f>VLOOKUP(E56,VIP!$A$2:$O8971,8,FALSE)</f>
        <v>Si</v>
      </c>
      <c r="K56" s="115" t="str">
        <f>VLOOKUP(E56,VIP!$A$2:$O12545,6,0)</f>
        <v>NO</v>
      </c>
      <c r="L56" s="116" t="s">
        <v>2459</v>
      </c>
      <c r="M56" s="114" t="s">
        <v>2466</v>
      </c>
      <c r="N56" s="114" t="s">
        <v>2473</v>
      </c>
      <c r="O56" s="115" t="s">
        <v>2474</v>
      </c>
      <c r="P56" s="113"/>
      <c r="Q56" s="117" t="s">
        <v>2459</v>
      </c>
    </row>
    <row r="57" spans="1:17" ht="18" x14ac:dyDescent="0.25">
      <c r="A57" s="115" t="str">
        <f>VLOOKUP(E57,'LISTADO ATM'!$A$2:$C$901,3,0)</f>
        <v>ESTE</v>
      </c>
      <c r="B57" s="110" t="s">
        <v>2529</v>
      </c>
      <c r="C57" s="122">
        <v>44279.890868055554</v>
      </c>
      <c r="D57" s="115" t="s">
        <v>2495</v>
      </c>
      <c r="E57" s="109">
        <v>776</v>
      </c>
      <c r="F57" s="115" t="str">
        <f>VLOOKUP(E57,VIP!$A$2:$O12134,2,0)</f>
        <v>DRBR03D</v>
      </c>
      <c r="G57" s="115" t="str">
        <f>VLOOKUP(E57,'LISTADO ATM'!$A$2:$B$900,2,0)</f>
        <v xml:space="preserve">ATM Oficina Monte Plata </v>
      </c>
      <c r="H57" s="115" t="str">
        <f>VLOOKUP(E57,VIP!$A$2:$O17055,7,FALSE)</f>
        <v>Si</v>
      </c>
      <c r="I57" s="115" t="str">
        <f>VLOOKUP(E57,VIP!$A$2:$O9020,8,FALSE)</f>
        <v>Si</v>
      </c>
      <c r="J57" s="115" t="str">
        <f>VLOOKUP(E57,VIP!$A$2:$O8970,8,FALSE)</f>
        <v>Si</v>
      </c>
      <c r="K57" s="115" t="str">
        <f>VLOOKUP(E57,VIP!$A$2:$O12544,6,0)</f>
        <v>SI</v>
      </c>
      <c r="L57" s="116" t="s">
        <v>2428</v>
      </c>
      <c r="M57" s="114" t="s">
        <v>2466</v>
      </c>
      <c r="N57" s="114" t="s">
        <v>2473</v>
      </c>
      <c r="O57" s="115" t="s">
        <v>2496</v>
      </c>
      <c r="P57" s="113"/>
      <c r="Q57" s="117" t="s">
        <v>2428</v>
      </c>
    </row>
    <row r="58" spans="1:17" ht="18" x14ac:dyDescent="0.25">
      <c r="A58" s="115" t="str">
        <f>VLOOKUP(E58,'LISTADO ATM'!$A$2:$C$901,3,0)</f>
        <v>DISTRITO NACIONAL</v>
      </c>
      <c r="B58" s="110" t="s">
        <v>2528</v>
      </c>
      <c r="C58" s="122">
        <v>44279.916562500002</v>
      </c>
      <c r="D58" s="115" t="s">
        <v>2189</v>
      </c>
      <c r="E58" s="109">
        <v>527</v>
      </c>
      <c r="F58" s="115" t="str">
        <f>VLOOKUP(E58,VIP!$A$2:$O12133,2,0)</f>
        <v>DRBR527</v>
      </c>
      <c r="G58" s="115" t="str">
        <f>VLOOKUP(E58,'LISTADO ATM'!$A$2:$B$900,2,0)</f>
        <v>ATM Oficina Zona Oriental II</v>
      </c>
      <c r="H58" s="115" t="str">
        <f>VLOOKUP(E58,VIP!$A$2:$O17054,7,FALSE)</f>
        <v>Si</v>
      </c>
      <c r="I58" s="115" t="str">
        <f>VLOOKUP(E58,VIP!$A$2:$O9019,8,FALSE)</f>
        <v>Si</v>
      </c>
      <c r="J58" s="115" t="str">
        <f>VLOOKUP(E58,VIP!$A$2:$O8969,8,FALSE)</f>
        <v>Si</v>
      </c>
      <c r="K58" s="115" t="str">
        <f>VLOOKUP(E58,VIP!$A$2:$O12543,6,0)</f>
        <v>SI</v>
      </c>
      <c r="L58" s="116" t="s">
        <v>2228</v>
      </c>
      <c r="M58" s="114" t="s">
        <v>2466</v>
      </c>
      <c r="N58" s="114" t="s">
        <v>2473</v>
      </c>
      <c r="O58" s="115" t="s">
        <v>2475</v>
      </c>
      <c r="P58" s="113"/>
      <c r="Q58" s="117" t="s">
        <v>2228</v>
      </c>
    </row>
    <row r="59" spans="1:17" ht="18" hidden="1" x14ac:dyDescent="0.25">
      <c r="A59" s="115" t="str">
        <f>VLOOKUP(E59,'LISTADO ATM'!$A$2:$C$901,3,0)</f>
        <v>DISTRITO NACIONAL</v>
      </c>
      <c r="B59" s="110" t="s">
        <v>2575</v>
      </c>
      <c r="C59" s="122">
        <v>44279.977465277778</v>
      </c>
      <c r="D59" s="115" t="s">
        <v>2469</v>
      </c>
      <c r="E59" s="109">
        <v>793</v>
      </c>
      <c r="G59" s="115" t="str">
        <f>VLOOKUP(E59,'LISTADO ATM'!$A$2:$B$900,2,0)</f>
        <v xml:space="preserve">ATM Centro de Caja Agora Mall </v>
      </c>
      <c r="H59" s="115" t="str">
        <f>VLOOKUP(E59,VIP!$A$2:$O17085,7,FALSE)</f>
        <v>Si</v>
      </c>
      <c r="I59" s="115" t="str">
        <f>VLOOKUP(E59,VIP!$A$2:$O9050,8,FALSE)</f>
        <v>Si</v>
      </c>
      <c r="J59" s="115" t="str">
        <f>VLOOKUP(E59,VIP!$A$2:$O9000,8,FALSE)</f>
        <v>Si</v>
      </c>
      <c r="K59" s="115" t="str">
        <f>VLOOKUP(E59,VIP!$A$2:$O12574,6,0)</f>
        <v>NO</v>
      </c>
      <c r="L59" s="116" t="s">
        <v>2428</v>
      </c>
      <c r="M59" s="179" t="s">
        <v>2591</v>
      </c>
      <c r="N59" s="114" t="s">
        <v>2473</v>
      </c>
      <c r="O59" s="115" t="s">
        <v>2474</v>
      </c>
      <c r="P59" s="113"/>
      <c r="Q59" s="178" t="s">
        <v>2592</v>
      </c>
    </row>
    <row r="60" spans="1:17" ht="18" hidden="1" x14ac:dyDescent="0.25">
      <c r="A60" s="115" t="str">
        <f>VLOOKUP(E60,'LISTADO ATM'!$A$2:$C$901,3,0)</f>
        <v>DISTRITO NACIONAL</v>
      </c>
      <c r="B60" s="110" t="s">
        <v>2574</v>
      </c>
      <c r="C60" s="122">
        <v>44279.979513888888</v>
      </c>
      <c r="D60" s="115" t="s">
        <v>2189</v>
      </c>
      <c r="E60" s="109">
        <v>406</v>
      </c>
      <c r="F60" s="138"/>
      <c r="G60" s="115" t="str">
        <f>VLOOKUP(E60,'LISTADO ATM'!$A$2:$B$900,2,0)</f>
        <v xml:space="preserve">ATM UNP Plaza Lama Máximo Gómez </v>
      </c>
      <c r="H60" s="115" t="str">
        <f>VLOOKUP(E60,VIP!$A$2:$O17084,7,FALSE)</f>
        <v>Si</v>
      </c>
      <c r="I60" s="115" t="str">
        <f>VLOOKUP(E60,VIP!$A$2:$O9049,8,FALSE)</f>
        <v>Si</v>
      </c>
      <c r="J60" s="115" t="str">
        <f>VLOOKUP(E60,VIP!$A$2:$O8999,8,FALSE)</f>
        <v>Si</v>
      </c>
      <c r="K60" s="115" t="str">
        <f>VLOOKUP(E60,VIP!$A$2:$O12573,6,0)</f>
        <v>SI</v>
      </c>
      <c r="L60" s="116" t="s">
        <v>2437</v>
      </c>
      <c r="M60" s="179" t="s">
        <v>2591</v>
      </c>
      <c r="N60" s="114" t="s">
        <v>2473</v>
      </c>
      <c r="O60" s="115" t="s">
        <v>2475</v>
      </c>
      <c r="P60" s="113"/>
      <c r="Q60" s="178" t="s">
        <v>2617</v>
      </c>
    </row>
    <row r="61" spans="1:17" ht="18" hidden="1" x14ac:dyDescent="0.25">
      <c r="A61" s="115" t="str">
        <f>VLOOKUP(E61,'LISTADO ATM'!$A$2:$C$901,3,0)</f>
        <v>DISTRITO NACIONAL</v>
      </c>
      <c r="B61" s="110" t="s">
        <v>2573</v>
      </c>
      <c r="C61" s="122">
        <v>44279.990567129629</v>
      </c>
      <c r="D61" s="115" t="s">
        <v>2189</v>
      </c>
      <c r="E61" s="109">
        <v>224</v>
      </c>
      <c r="F61" s="138"/>
      <c r="G61" s="115" t="str">
        <f>VLOOKUP(E61,'LISTADO ATM'!$A$2:$B$900,2,0)</f>
        <v xml:space="preserve">ATM S/M Nacional El Millón (Núñez de Cáceres) </v>
      </c>
      <c r="H61" s="115" t="str">
        <f>VLOOKUP(E61,VIP!$A$2:$O17083,7,FALSE)</f>
        <v>Si</v>
      </c>
      <c r="I61" s="115" t="str">
        <f>VLOOKUP(E61,VIP!$A$2:$O9048,8,FALSE)</f>
        <v>Si</v>
      </c>
      <c r="J61" s="115" t="str">
        <f>VLOOKUP(E61,VIP!$A$2:$O8998,8,FALSE)</f>
        <v>Si</v>
      </c>
      <c r="K61" s="115" t="str">
        <f>VLOOKUP(E61,VIP!$A$2:$O12572,6,0)</f>
        <v>SI</v>
      </c>
      <c r="L61" s="116" t="s">
        <v>2228</v>
      </c>
      <c r="M61" s="179" t="s">
        <v>2591</v>
      </c>
      <c r="N61" s="114" t="s">
        <v>2473</v>
      </c>
      <c r="O61" s="115" t="s">
        <v>2475</v>
      </c>
      <c r="P61" s="113"/>
      <c r="Q61" s="178" t="s">
        <v>2617</v>
      </c>
    </row>
    <row r="62" spans="1:17" ht="18" hidden="1" x14ac:dyDescent="0.25">
      <c r="A62" s="115" t="str">
        <f>VLOOKUP(E62,'LISTADO ATM'!$A$2:$C$901,3,0)</f>
        <v>NORTE</v>
      </c>
      <c r="B62" s="110" t="s">
        <v>2572</v>
      </c>
      <c r="C62" s="122">
        <v>44279.995370370372</v>
      </c>
      <c r="D62" s="115" t="s">
        <v>2190</v>
      </c>
      <c r="E62" s="109">
        <v>315</v>
      </c>
      <c r="F62" s="138"/>
      <c r="G62" s="115" t="str">
        <f>VLOOKUP(E62,'LISTADO ATM'!$A$2:$B$900,2,0)</f>
        <v xml:space="preserve">ATM Oficina Estrella Sadalá </v>
      </c>
      <c r="H62" s="115" t="str">
        <f>VLOOKUP(E62,VIP!$A$2:$O17082,7,FALSE)</f>
        <v>Si</v>
      </c>
      <c r="I62" s="115" t="str">
        <f>VLOOKUP(E62,VIP!$A$2:$O9047,8,FALSE)</f>
        <v>Si</v>
      </c>
      <c r="J62" s="115" t="str">
        <f>VLOOKUP(E62,VIP!$A$2:$O8997,8,FALSE)</f>
        <v>Si</v>
      </c>
      <c r="K62" s="115" t="str">
        <f>VLOOKUP(E62,VIP!$A$2:$O12571,6,0)</f>
        <v>NO</v>
      </c>
      <c r="L62" s="116" t="s">
        <v>2489</v>
      </c>
      <c r="M62" s="179" t="s">
        <v>2591</v>
      </c>
      <c r="N62" s="114" t="s">
        <v>2473</v>
      </c>
      <c r="O62" s="115" t="s">
        <v>2508</v>
      </c>
      <c r="P62" s="113"/>
      <c r="Q62" s="178" t="s">
        <v>2617</v>
      </c>
    </row>
    <row r="63" spans="1:17" ht="18" x14ac:dyDescent="0.25">
      <c r="A63" s="115" t="str">
        <f>VLOOKUP(E63,'LISTADO ATM'!$A$2:$C$901,3,0)</f>
        <v>NORTE</v>
      </c>
      <c r="B63" s="110" t="s">
        <v>2571</v>
      </c>
      <c r="C63" s="122">
        <v>44280.004965277774</v>
      </c>
      <c r="D63" s="115" t="s">
        <v>2190</v>
      </c>
      <c r="E63" s="109">
        <v>253</v>
      </c>
      <c r="F63" s="138"/>
      <c r="G63" s="115" t="str">
        <f>VLOOKUP(E63,'LISTADO ATM'!$A$2:$B$900,2,0)</f>
        <v xml:space="preserve">ATM Centro Cuesta Nacional (Santiago) </v>
      </c>
      <c r="H63" s="115" t="str">
        <f>VLOOKUP(E63,VIP!$A$2:$O17081,7,FALSE)</f>
        <v>Si</v>
      </c>
      <c r="I63" s="115" t="str">
        <f>VLOOKUP(E63,VIP!$A$2:$O9046,8,FALSE)</f>
        <v>Si</v>
      </c>
      <c r="J63" s="115" t="str">
        <f>VLOOKUP(E63,VIP!$A$2:$O8996,8,FALSE)</f>
        <v>Si</v>
      </c>
      <c r="K63" s="115" t="str">
        <f>VLOOKUP(E63,VIP!$A$2:$O12570,6,0)</f>
        <v>NO</v>
      </c>
      <c r="L63" s="116" t="s">
        <v>2228</v>
      </c>
      <c r="M63" s="114" t="s">
        <v>2466</v>
      </c>
      <c r="N63" s="114" t="s">
        <v>2473</v>
      </c>
      <c r="O63" s="115" t="s">
        <v>2508</v>
      </c>
      <c r="P63" s="113"/>
      <c r="Q63" s="117" t="s">
        <v>2228</v>
      </c>
    </row>
    <row r="64" spans="1:17" ht="18" hidden="1" x14ac:dyDescent="0.25">
      <c r="A64" s="115" t="str">
        <f>VLOOKUP(E64,'LISTADO ATM'!$A$2:$C$901,3,0)</f>
        <v>NORTE</v>
      </c>
      <c r="B64" s="110" t="s">
        <v>2570</v>
      </c>
      <c r="C64" s="122">
        <v>44280.022800925923</v>
      </c>
      <c r="D64" s="115" t="s">
        <v>2190</v>
      </c>
      <c r="E64" s="109">
        <v>397</v>
      </c>
      <c r="F64" s="138"/>
      <c r="G64" s="115" t="str">
        <f>VLOOKUP(E64,'LISTADO ATM'!$A$2:$B$900,2,0)</f>
        <v xml:space="preserve">ATM Autobanco San Francisco de Macoris </v>
      </c>
      <c r="H64" s="115" t="str">
        <f>VLOOKUP(E64,VIP!$A$2:$O17080,7,FALSE)</f>
        <v>Si</v>
      </c>
      <c r="I64" s="115" t="str">
        <f>VLOOKUP(E64,VIP!$A$2:$O9045,8,FALSE)</f>
        <v>Si</v>
      </c>
      <c r="J64" s="115" t="str">
        <f>VLOOKUP(E64,VIP!$A$2:$O8995,8,FALSE)</f>
        <v>Si</v>
      </c>
      <c r="K64" s="115" t="str">
        <f>VLOOKUP(E64,VIP!$A$2:$O12569,6,0)</f>
        <v>NO</v>
      </c>
      <c r="L64" s="116" t="s">
        <v>2228</v>
      </c>
      <c r="M64" s="179" t="s">
        <v>2591</v>
      </c>
      <c r="N64" s="114" t="s">
        <v>2473</v>
      </c>
      <c r="O64" s="115" t="s">
        <v>2508</v>
      </c>
      <c r="P64" s="113"/>
      <c r="Q64" s="178" t="s">
        <v>2592</v>
      </c>
    </row>
    <row r="65" spans="1:17" ht="18" hidden="1" x14ac:dyDescent="0.25">
      <c r="A65" s="115" t="str">
        <f>VLOOKUP(E65,'LISTADO ATM'!$A$2:$C$901,3,0)</f>
        <v>DISTRITO NACIONAL</v>
      </c>
      <c r="B65" s="110" t="s">
        <v>2569</v>
      </c>
      <c r="C65" s="122">
        <v>44280.023321759261</v>
      </c>
      <c r="D65" s="115" t="s">
        <v>2190</v>
      </c>
      <c r="E65" s="109">
        <v>473</v>
      </c>
      <c r="F65" s="138"/>
      <c r="G65" s="115" t="str">
        <f>VLOOKUP(E65,'LISTADO ATM'!$A$2:$B$900,2,0)</f>
        <v xml:space="preserve">ATM Oficina Carrefour II </v>
      </c>
      <c r="H65" s="115" t="str">
        <f>VLOOKUP(E65,VIP!$A$2:$O17079,7,FALSE)</f>
        <v>Si</v>
      </c>
      <c r="I65" s="115" t="str">
        <f>VLOOKUP(E65,VIP!$A$2:$O9044,8,FALSE)</f>
        <v>Si</v>
      </c>
      <c r="J65" s="115" t="str">
        <f>VLOOKUP(E65,VIP!$A$2:$O8994,8,FALSE)</f>
        <v>Si</v>
      </c>
      <c r="K65" s="115" t="str">
        <f>VLOOKUP(E65,VIP!$A$2:$O12568,6,0)</f>
        <v>NO</v>
      </c>
      <c r="L65" s="116" t="s">
        <v>2228</v>
      </c>
      <c r="M65" s="179" t="s">
        <v>2591</v>
      </c>
      <c r="N65" s="114" t="s">
        <v>2473</v>
      </c>
      <c r="O65" s="115" t="s">
        <v>2508</v>
      </c>
      <c r="P65" s="113"/>
      <c r="Q65" s="178" t="s">
        <v>2592</v>
      </c>
    </row>
    <row r="66" spans="1:17" ht="18" hidden="1" x14ac:dyDescent="0.25">
      <c r="A66" s="115" t="str">
        <f>VLOOKUP(E66,'LISTADO ATM'!$A$2:$C$901,3,0)</f>
        <v>DISTRITO NACIONAL</v>
      </c>
      <c r="B66" s="110" t="s">
        <v>2568</v>
      </c>
      <c r="C66" s="122">
        <v>44280.023946759262</v>
      </c>
      <c r="D66" s="115" t="s">
        <v>2189</v>
      </c>
      <c r="E66" s="109">
        <v>915</v>
      </c>
      <c r="F66" s="138"/>
      <c r="G66" s="115" t="str">
        <f>VLOOKUP(E66,'LISTADO ATM'!$A$2:$B$900,2,0)</f>
        <v xml:space="preserve">ATM Multicentro La Sirena Aut. Duarte </v>
      </c>
      <c r="H66" s="115" t="str">
        <f>VLOOKUP(E66,VIP!$A$2:$O17078,7,FALSE)</f>
        <v>Si</v>
      </c>
      <c r="I66" s="115" t="str">
        <f>VLOOKUP(E66,VIP!$A$2:$O9043,8,FALSE)</f>
        <v>Si</v>
      </c>
      <c r="J66" s="115" t="str">
        <f>VLOOKUP(E66,VIP!$A$2:$O8993,8,FALSE)</f>
        <v>Si</v>
      </c>
      <c r="K66" s="115" t="str">
        <f>VLOOKUP(E66,VIP!$A$2:$O12567,6,0)</f>
        <v>SI</v>
      </c>
      <c r="L66" s="116" t="s">
        <v>2228</v>
      </c>
      <c r="M66" s="179" t="s">
        <v>2591</v>
      </c>
      <c r="N66" s="114" t="s">
        <v>2473</v>
      </c>
      <c r="O66" s="115" t="s">
        <v>2475</v>
      </c>
      <c r="P66" s="113"/>
      <c r="Q66" s="178" t="s">
        <v>2617</v>
      </c>
    </row>
    <row r="67" spans="1:17" ht="18" x14ac:dyDescent="0.25">
      <c r="A67" s="115" t="str">
        <f>VLOOKUP(E67,'LISTADO ATM'!$A$2:$C$901,3,0)</f>
        <v>DISTRITO NACIONAL</v>
      </c>
      <c r="B67" s="110" t="s">
        <v>2567</v>
      </c>
      <c r="C67" s="122">
        <v>44280.024293981478</v>
      </c>
      <c r="D67" s="115" t="s">
        <v>2189</v>
      </c>
      <c r="E67" s="109">
        <v>943</v>
      </c>
      <c r="F67" s="138"/>
      <c r="G67" s="115" t="str">
        <f>VLOOKUP(E67,'LISTADO ATM'!$A$2:$B$900,2,0)</f>
        <v xml:space="preserve">ATM Oficina Tránsito Terreste </v>
      </c>
      <c r="H67" s="115" t="str">
        <f>VLOOKUP(E67,VIP!$A$2:$O17077,7,FALSE)</f>
        <v>Si</v>
      </c>
      <c r="I67" s="115" t="str">
        <f>VLOOKUP(E67,VIP!$A$2:$O9042,8,FALSE)</f>
        <v>Si</v>
      </c>
      <c r="J67" s="115" t="str">
        <f>VLOOKUP(E67,VIP!$A$2:$O8992,8,FALSE)</f>
        <v>Si</v>
      </c>
      <c r="K67" s="115" t="str">
        <f>VLOOKUP(E67,VIP!$A$2:$O12566,6,0)</f>
        <v>NO</v>
      </c>
      <c r="L67" s="116" t="s">
        <v>2228</v>
      </c>
      <c r="M67" s="114" t="s">
        <v>2466</v>
      </c>
      <c r="N67" s="114" t="s">
        <v>2473</v>
      </c>
      <c r="O67" s="115" t="s">
        <v>2475</v>
      </c>
      <c r="P67" s="113"/>
      <c r="Q67" s="117" t="s">
        <v>2228</v>
      </c>
    </row>
    <row r="68" spans="1:17" ht="18" hidden="1" x14ac:dyDescent="0.25">
      <c r="A68" s="115" t="str">
        <f>VLOOKUP(E68,'LISTADO ATM'!$A$2:$C$901,3,0)</f>
        <v>DISTRITO NACIONAL</v>
      </c>
      <c r="B68" s="110" t="s">
        <v>2566</v>
      </c>
      <c r="C68" s="122">
        <v>44280.024618055555</v>
      </c>
      <c r="D68" s="115" t="s">
        <v>2189</v>
      </c>
      <c r="E68" s="109">
        <v>35</v>
      </c>
      <c r="F68" s="138"/>
      <c r="G68" s="115" t="str">
        <f>VLOOKUP(E68,'LISTADO ATM'!$A$2:$B$900,2,0)</f>
        <v xml:space="preserve">ATM Dirección General de Aduanas I </v>
      </c>
      <c r="H68" s="115" t="str">
        <f>VLOOKUP(E68,VIP!$A$2:$O17076,7,FALSE)</f>
        <v>Si</v>
      </c>
      <c r="I68" s="115" t="str">
        <f>VLOOKUP(E68,VIP!$A$2:$O9041,8,FALSE)</f>
        <v>Si</v>
      </c>
      <c r="J68" s="115" t="str">
        <f>VLOOKUP(E68,VIP!$A$2:$O8991,8,FALSE)</f>
        <v>Si</v>
      </c>
      <c r="K68" s="115" t="str">
        <f>VLOOKUP(E68,VIP!$A$2:$O12565,6,0)</f>
        <v>NO</v>
      </c>
      <c r="L68" s="116" t="s">
        <v>2228</v>
      </c>
      <c r="M68" s="179" t="s">
        <v>2591</v>
      </c>
      <c r="N68" s="114" t="s">
        <v>2473</v>
      </c>
      <c r="O68" s="115" t="s">
        <v>2475</v>
      </c>
      <c r="P68" s="113"/>
      <c r="Q68" s="178" t="s">
        <v>2592</v>
      </c>
    </row>
    <row r="69" spans="1:17" ht="18" hidden="1" x14ac:dyDescent="0.25">
      <c r="A69" s="115" t="str">
        <f>VLOOKUP(E69,'LISTADO ATM'!$A$2:$C$901,3,0)</f>
        <v>DISTRITO NACIONAL</v>
      </c>
      <c r="B69" s="110" t="s">
        <v>2565</v>
      </c>
      <c r="C69" s="122">
        <v>44280.024965277778</v>
      </c>
      <c r="D69" s="115" t="s">
        <v>2189</v>
      </c>
      <c r="E69" s="109">
        <v>115</v>
      </c>
      <c r="F69" s="138"/>
      <c r="G69" s="115" t="str">
        <f>VLOOKUP(E69,'LISTADO ATM'!$A$2:$B$900,2,0)</f>
        <v xml:space="preserve">ATM Oficina Megacentro I </v>
      </c>
      <c r="H69" s="115" t="str">
        <f>VLOOKUP(E69,VIP!$A$2:$O17075,7,FALSE)</f>
        <v>Si</v>
      </c>
      <c r="I69" s="115" t="str">
        <f>VLOOKUP(E69,VIP!$A$2:$O9040,8,FALSE)</f>
        <v>Si</v>
      </c>
      <c r="J69" s="115" t="str">
        <f>VLOOKUP(E69,VIP!$A$2:$O8990,8,FALSE)</f>
        <v>Si</v>
      </c>
      <c r="K69" s="115" t="str">
        <f>VLOOKUP(E69,VIP!$A$2:$O12564,6,0)</f>
        <v>SI</v>
      </c>
      <c r="L69" s="116" t="s">
        <v>2228</v>
      </c>
      <c r="M69" s="179" t="s">
        <v>2591</v>
      </c>
      <c r="N69" s="114" t="s">
        <v>2473</v>
      </c>
      <c r="O69" s="115" t="s">
        <v>2475</v>
      </c>
      <c r="P69" s="113"/>
      <c r="Q69" s="178" t="s">
        <v>2617</v>
      </c>
    </row>
    <row r="70" spans="1:17" ht="18" hidden="1" x14ac:dyDescent="0.25">
      <c r="A70" s="115" t="str">
        <f>VLOOKUP(E70,'LISTADO ATM'!$A$2:$C$901,3,0)</f>
        <v>DISTRITO NACIONAL</v>
      </c>
      <c r="B70" s="110" t="s">
        <v>2564</v>
      </c>
      <c r="C70" s="122">
        <v>44280.025312500002</v>
      </c>
      <c r="D70" s="115" t="s">
        <v>2189</v>
      </c>
      <c r="E70" s="109">
        <v>149</v>
      </c>
      <c r="F70" s="138"/>
      <c r="G70" s="115" t="str">
        <f>VLOOKUP(E70,'LISTADO ATM'!$A$2:$B$900,2,0)</f>
        <v>ATM Estación Metro Concepción</v>
      </c>
      <c r="H70" s="115" t="str">
        <f>VLOOKUP(E70,VIP!$A$2:$O17074,7,FALSE)</f>
        <v>N/A</v>
      </c>
      <c r="I70" s="115" t="str">
        <f>VLOOKUP(E70,VIP!$A$2:$O9039,8,FALSE)</f>
        <v>N/A</v>
      </c>
      <c r="J70" s="115" t="str">
        <f>VLOOKUP(E70,VIP!$A$2:$O8989,8,FALSE)</f>
        <v>N/A</v>
      </c>
      <c r="K70" s="115" t="str">
        <f>VLOOKUP(E70,VIP!$A$2:$O12563,6,0)</f>
        <v>N/A</v>
      </c>
      <c r="L70" s="116" t="s">
        <v>2228</v>
      </c>
      <c r="M70" s="179" t="s">
        <v>2591</v>
      </c>
      <c r="N70" s="114" t="s">
        <v>2473</v>
      </c>
      <c r="O70" s="115" t="s">
        <v>2475</v>
      </c>
      <c r="P70" s="113"/>
      <c r="Q70" s="178" t="s">
        <v>2592</v>
      </c>
    </row>
    <row r="71" spans="1:17" ht="18" x14ac:dyDescent="0.25">
      <c r="A71" s="115" t="str">
        <f>VLOOKUP(E71,'LISTADO ATM'!$A$2:$C$901,3,0)</f>
        <v>DISTRITO NACIONAL</v>
      </c>
      <c r="B71" s="110" t="s">
        <v>2563</v>
      </c>
      <c r="C71" s="122">
        <v>44280.025671296295</v>
      </c>
      <c r="D71" s="115" t="s">
        <v>2189</v>
      </c>
      <c r="E71" s="109">
        <v>169</v>
      </c>
      <c r="F71" s="138"/>
      <c r="G71" s="115" t="str">
        <f>VLOOKUP(E71,'LISTADO ATM'!$A$2:$B$900,2,0)</f>
        <v xml:space="preserve">ATM Oficina Caonabo </v>
      </c>
      <c r="H71" s="115" t="str">
        <f>VLOOKUP(E71,VIP!$A$2:$O17073,7,FALSE)</f>
        <v>Si</v>
      </c>
      <c r="I71" s="115" t="str">
        <f>VLOOKUP(E71,VIP!$A$2:$O9038,8,FALSE)</f>
        <v>Si</v>
      </c>
      <c r="J71" s="115" t="str">
        <f>VLOOKUP(E71,VIP!$A$2:$O8988,8,FALSE)</f>
        <v>Si</v>
      </c>
      <c r="K71" s="115" t="str">
        <f>VLOOKUP(E71,VIP!$A$2:$O12562,6,0)</f>
        <v>NO</v>
      </c>
      <c r="L71" s="116" t="s">
        <v>2228</v>
      </c>
      <c r="M71" s="114" t="s">
        <v>2466</v>
      </c>
      <c r="N71" s="114" t="s">
        <v>2473</v>
      </c>
      <c r="O71" s="115" t="s">
        <v>2475</v>
      </c>
      <c r="P71" s="113"/>
      <c r="Q71" s="117" t="s">
        <v>2228</v>
      </c>
    </row>
    <row r="72" spans="1:17" ht="18" x14ac:dyDescent="0.25">
      <c r="A72" s="115" t="str">
        <f>VLOOKUP(E72,'LISTADO ATM'!$A$2:$C$901,3,0)</f>
        <v>DISTRITO NACIONAL</v>
      </c>
      <c r="B72" s="110" t="s">
        <v>2562</v>
      </c>
      <c r="C72" s="122">
        <v>44280.026180555556</v>
      </c>
      <c r="D72" s="115" t="s">
        <v>2189</v>
      </c>
      <c r="E72" s="109">
        <v>244</v>
      </c>
      <c r="F72" s="138"/>
      <c r="G72" s="115" t="str">
        <f>VLOOKUP(E72,'LISTADO ATM'!$A$2:$B$900,2,0)</f>
        <v xml:space="preserve">ATM Ministerio de Hacienda (antiguo Finanzas) </v>
      </c>
      <c r="H72" s="115" t="str">
        <f>VLOOKUP(E72,VIP!$A$2:$O17072,7,FALSE)</f>
        <v>Si</v>
      </c>
      <c r="I72" s="115" t="str">
        <f>VLOOKUP(E72,VIP!$A$2:$O9037,8,FALSE)</f>
        <v>Si</v>
      </c>
      <c r="J72" s="115" t="str">
        <f>VLOOKUP(E72,VIP!$A$2:$O8987,8,FALSE)</f>
        <v>Si</v>
      </c>
      <c r="K72" s="115" t="str">
        <f>VLOOKUP(E72,VIP!$A$2:$O12561,6,0)</f>
        <v>NO</v>
      </c>
      <c r="L72" s="116" t="s">
        <v>2228</v>
      </c>
      <c r="M72" s="114" t="s">
        <v>2466</v>
      </c>
      <c r="N72" s="114" t="s">
        <v>2473</v>
      </c>
      <c r="O72" s="115" t="s">
        <v>2475</v>
      </c>
      <c r="P72" s="113"/>
      <c r="Q72" s="117" t="s">
        <v>2228</v>
      </c>
    </row>
    <row r="73" spans="1:17" ht="18" x14ac:dyDescent="0.25">
      <c r="A73" s="115" t="str">
        <f>VLOOKUP(E73,'LISTADO ATM'!$A$2:$C$901,3,0)</f>
        <v>DISTRITO NACIONAL</v>
      </c>
      <c r="B73" s="110" t="s">
        <v>2561</v>
      </c>
      <c r="C73" s="122">
        <v>44280.026562500003</v>
      </c>
      <c r="D73" s="115" t="s">
        <v>2189</v>
      </c>
      <c r="E73" s="109">
        <v>264</v>
      </c>
      <c r="F73" s="138"/>
      <c r="G73" s="115" t="str">
        <f>VLOOKUP(E73,'LISTADO ATM'!$A$2:$B$900,2,0)</f>
        <v xml:space="preserve">ATM S/M Nacional Independencia </v>
      </c>
      <c r="H73" s="115" t="str">
        <f>VLOOKUP(E73,VIP!$A$2:$O17071,7,FALSE)</f>
        <v>Si</v>
      </c>
      <c r="I73" s="115" t="str">
        <f>VLOOKUP(E73,VIP!$A$2:$O9036,8,FALSE)</f>
        <v>Si</v>
      </c>
      <c r="J73" s="115" t="str">
        <f>VLOOKUP(E73,VIP!$A$2:$O8986,8,FALSE)</f>
        <v>Si</v>
      </c>
      <c r="K73" s="115" t="str">
        <f>VLOOKUP(E73,VIP!$A$2:$O12560,6,0)</f>
        <v>SI</v>
      </c>
      <c r="L73" s="116" t="s">
        <v>2228</v>
      </c>
      <c r="M73" s="114" t="s">
        <v>2466</v>
      </c>
      <c r="N73" s="114" t="s">
        <v>2473</v>
      </c>
      <c r="O73" s="115" t="s">
        <v>2475</v>
      </c>
      <c r="P73" s="113"/>
      <c r="Q73" s="117" t="s">
        <v>2228</v>
      </c>
    </row>
    <row r="74" spans="1:17" ht="18" hidden="1" x14ac:dyDescent="0.25">
      <c r="A74" s="115" t="str">
        <f>VLOOKUP(E74,'LISTADO ATM'!$A$2:$C$901,3,0)</f>
        <v>NORTE</v>
      </c>
      <c r="B74" s="110" t="s">
        <v>2560</v>
      </c>
      <c r="C74" s="122">
        <v>44280.027453703704</v>
      </c>
      <c r="D74" s="115" t="s">
        <v>2190</v>
      </c>
      <c r="E74" s="109">
        <v>502</v>
      </c>
      <c r="F74" s="138"/>
      <c r="G74" s="115" t="str">
        <f>VLOOKUP(E74,'LISTADO ATM'!$A$2:$B$900,2,0)</f>
        <v xml:space="preserve">ATM Materno Infantil de (Santiago) </v>
      </c>
      <c r="H74" s="115" t="str">
        <f>VLOOKUP(E74,VIP!$A$2:$O17070,7,FALSE)</f>
        <v>Si</v>
      </c>
      <c r="I74" s="115" t="str">
        <f>VLOOKUP(E74,VIP!$A$2:$O9035,8,FALSE)</f>
        <v>Si</v>
      </c>
      <c r="J74" s="115" t="str">
        <f>VLOOKUP(E74,VIP!$A$2:$O8985,8,FALSE)</f>
        <v>Si</v>
      </c>
      <c r="K74" s="115" t="str">
        <f>VLOOKUP(E74,VIP!$A$2:$O12559,6,0)</f>
        <v>NO</v>
      </c>
      <c r="L74" s="116" t="s">
        <v>2228</v>
      </c>
      <c r="M74" s="179" t="s">
        <v>2591</v>
      </c>
      <c r="N74" s="114" t="s">
        <v>2473</v>
      </c>
      <c r="O74" s="115" t="s">
        <v>2508</v>
      </c>
      <c r="P74" s="113"/>
      <c r="Q74" s="178" t="s">
        <v>2592</v>
      </c>
    </row>
    <row r="75" spans="1:17" ht="18" hidden="1" x14ac:dyDescent="0.25">
      <c r="A75" s="115" t="str">
        <f>VLOOKUP(E75,'LISTADO ATM'!$A$2:$C$901,3,0)</f>
        <v>DISTRITO NACIONAL</v>
      </c>
      <c r="B75" s="110" t="s">
        <v>2559</v>
      </c>
      <c r="C75" s="122">
        <v>44280.027928240743</v>
      </c>
      <c r="D75" s="115" t="s">
        <v>2189</v>
      </c>
      <c r="E75" s="109">
        <v>961</v>
      </c>
      <c r="F75" s="138"/>
      <c r="G75" s="115" t="str">
        <f>VLOOKUP(E75,'LISTADO ATM'!$A$2:$B$900,2,0)</f>
        <v xml:space="preserve">ATM Listín Diario </v>
      </c>
      <c r="H75" s="115" t="str">
        <f>VLOOKUP(E75,VIP!$A$2:$O17069,7,FALSE)</f>
        <v>Si</v>
      </c>
      <c r="I75" s="115" t="str">
        <f>VLOOKUP(E75,VIP!$A$2:$O9034,8,FALSE)</f>
        <v>Si</v>
      </c>
      <c r="J75" s="115" t="str">
        <f>VLOOKUP(E75,VIP!$A$2:$O8984,8,FALSE)</f>
        <v>Si</v>
      </c>
      <c r="K75" s="115" t="str">
        <f>VLOOKUP(E75,VIP!$A$2:$O12558,6,0)</f>
        <v>NO</v>
      </c>
      <c r="L75" s="116" t="s">
        <v>2228</v>
      </c>
      <c r="M75" s="179" t="s">
        <v>2591</v>
      </c>
      <c r="N75" s="114" t="s">
        <v>2473</v>
      </c>
      <c r="O75" s="115" t="s">
        <v>2475</v>
      </c>
      <c r="P75" s="113"/>
      <c r="Q75" s="178" t="s">
        <v>2592</v>
      </c>
    </row>
    <row r="76" spans="1:17" ht="18" x14ac:dyDescent="0.25">
      <c r="A76" s="115" t="str">
        <f>VLOOKUP(E76,'LISTADO ATM'!$A$2:$C$901,3,0)</f>
        <v>SUR</v>
      </c>
      <c r="B76" s="110" t="s">
        <v>2558</v>
      </c>
      <c r="C76" s="122">
        <v>44280.028379629628</v>
      </c>
      <c r="D76" s="115" t="s">
        <v>2189</v>
      </c>
      <c r="E76" s="109">
        <v>5</v>
      </c>
      <c r="F76" s="138"/>
      <c r="G76" s="115" t="str">
        <f>VLOOKUP(E76,'LISTADO ATM'!$A$2:$B$900,2,0)</f>
        <v>ATM Oficina Autoservicio Villa Ofelia (San Juan)</v>
      </c>
      <c r="H76" s="115" t="str">
        <f>VLOOKUP(E76,VIP!$A$2:$O17068,7,FALSE)</f>
        <v>Si</v>
      </c>
      <c r="I76" s="115" t="str">
        <f>VLOOKUP(E76,VIP!$A$2:$O9033,8,FALSE)</f>
        <v>Si</v>
      </c>
      <c r="J76" s="115" t="str">
        <f>VLOOKUP(E76,VIP!$A$2:$O8983,8,FALSE)</f>
        <v>Si</v>
      </c>
      <c r="K76" s="115" t="str">
        <f>VLOOKUP(E76,VIP!$A$2:$O12557,6,0)</f>
        <v>NO</v>
      </c>
      <c r="L76" s="116" t="s">
        <v>2228</v>
      </c>
      <c r="M76" s="114" t="s">
        <v>2466</v>
      </c>
      <c r="N76" s="114" t="s">
        <v>2473</v>
      </c>
      <c r="O76" s="115" t="s">
        <v>2475</v>
      </c>
      <c r="P76" s="113"/>
      <c r="Q76" s="117" t="s">
        <v>2228</v>
      </c>
    </row>
    <row r="77" spans="1:17" ht="18" hidden="1" x14ac:dyDescent="0.25">
      <c r="A77" s="115" t="str">
        <f>VLOOKUP(E77,'LISTADO ATM'!$A$2:$C$901,3,0)</f>
        <v>NORTE</v>
      </c>
      <c r="B77" s="110" t="s">
        <v>2557</v>
      </c>
      <c r="C77" s="122">
        <v>44280.028831018521</v>
      </c>
      <c r="D77" s="115" t="s">
        <v>2190</v>
      </c>
      <c r="E77" s="109">
        <v>88</v>
      </c>
      <c r="F77" s="138"/>
      <c r="G77" s="115" t="str">
        <f>VLOOKUP(E77,'LISTADO ATM'!$A$2:$B$900,2,0)</f>
        <v xml:space="preserve">ATM S/M La Fuente (Santiago) </v>
      </c>
      <c r="H77" s="115" t="str">
        <f>VLOOKUP(E77,VIP!$A$2:$O17067,7,FALSE)</f>
        <v>Si</v>
      </c>
      <c r="I77" s="115" t="str">
        <f>VLOOKUP(E77,VIP!$A$2:$O9032,8,FALSE)</f>
        <v>Si</v>
      </c>
      <c r="J77" s="115" t="str">
        <f>VLOOKUP(E77,VIP!$A$2:$O8982,8,FALSE)</f>
        <v>Si</v>
      </c>
      <c r="K77" s="115" t="str">
        <f>VLOOKUP(E77,VIP!$A$2:$O12556,6,0)</f>
        <v>NO</v>
      </c>
      <c r="L77" s="116" t="s">
        <v>2228</v>
      </c>
      <c r="M77" s="179" t="s">
        <v>2591</v>
      </c>
      <c r="N77" s="114" t="s">
        <v>2473</v>
      </c>
      <c r="O77" s="115" t="s">
        <v>2508</v>
      </c>
      <c r="P77" s="113"/>
      <c r="Q77" s="178" t="s">
        <v>2592</v>
      </c>
    </row>
    <row r="78" spans="1:17" ht="18" hidden="1" x14ac:dyDescent="0.25">
      <c r="A78" s="115" t="str">
        <f>VLOOKUP(E78,'LISTADO ATM'!$A$2:$C$901,3,0)</f>
        <v>DISTRITO NACIONAL</v>
      </c>
      <c r="B78" s="110" t="s">
        <v>2556</v>
      </c>
      <c r="C78" s="122">
        <v>44280.029456018521</v>
      </c>
      <c r="D78" s="115" t="s">
        <v>2469</v>
      </c>
      <c r="E78" s="109">
        <v>516</v>
      </c>
      <c r="F78" s="138"/>
      <c r="G78" s="115" t="str">
        <f>VLOOKUP(E78,'LISTADO ATM'!$A$2:$B$900,2,0)</f>
        <v xml:space="preserve">ATM Oficina Gascue </v>
      </c>
      <c r="H78" s="115" t="str">
        <f>VLOOKUP(E78,VIP!$A$2:$O17066,7,FALSE)</f>
        <v>Si</v>
      </c>
      <c r="I78" s="115" t="str">
        <f>VLOOKUP(E78,VIP!$A$2:$O9031,8,FALSE)</f>
        <v>Si</v>
      </c>
      <c r="J78" s="115" t="str">
        <f>VLOOKUP(E78,VIP!$A$2:$O8981,8,FALSE)</f>
        <v>Si</v>
      </c>
      <c r="K78" s="115" t="str">
        <f>VLOOKUP(E78,VIP!$A$2:$O12555,6,0)</f>
        <v>SI</v>
      </c>
      <c r="L78" s="116" t="s">
        <v>2500</v>
      </c>
      <c r="M78" s="179" t="s">
        <v>2591</v>
      </c>
      <c r="N78" s="114" t="s">
        <v>2473</v>
      </c>
      <c r="O78" s="115" t="s">
        <v>2474</v>
      </c>
      <c r="P78" s="113"/>
      <c r="Q78" s="178" t="s">
        <v>2617</v>
      </c>
    </row>
    <row r="79" spans="1:17" ht="18" x14ac:dyDescent="0.25">
      <c r="A79" s="115" t="str">
        <f>VLOOKUP(E79,'LISTADO ATM'!$A$2:$C$901,3,0)</f>
        <v>DISTRITO NACIONAL</v>
      </c>
      <c r="B79" s="110" t="s">
        <v>2555</v>
      </c>
      <c r="C79" s="122">
        <v>44280.030011574076</v>
      </c>
      <c r="D79" s="115" t="s">
        <v>2469</v>
      </c>
      <c r="E79" s="109">
        <v>887</v>
      </c>
      <c r="F79" s="138"/>
      <c r="G79" s="115" t="str">
        <f>VLOOKUP(E79,'LISTADO ATM'!$A$2:$B$900,2,0)</f>
        <v>ATM S/M Bravo Los Proceres</v>
      </c>
      <c r="H79" s="115" t="str">
        <f>VLOOKUP(E79,VIP!$A$2:$O17065,7,FALSE)</f>
        <v>Si</v>
      </c>
      <c r="I79" s="115" t="str">
        <f>VLOOKUP(E79,VIP!$A$2:$O9030,8,FALSE)</f>
        <v>Si</v>
      </c>
      <c r="J79" s="115" t="str">
        <f>VLOOKUP(E79,VIP!$A$2:$O8980,8,FALSE)</f>
        <v>Si</v>
      </c>
      <c r="K79" s="115" t="str">
        <f>VLOOKUP(E79,VIP!$A$2:$O12554,6,0)</f>
        <v>NO</v>
      </c>
      <c r="L79" s="116" t="s">
        <v>2500</v>
      </c>
      <c r="M79" s="114" t="s">
        <v>2466</v>
      </c>
      <c r="N79" s="114" t="s">
        <v>2473</v>
      </c>
      <c r="O79" s="115" t="s">
        <v>2474</v>
      </c>
      <c r="P79" s="113"/>
      <c r="Q79" s="117" t="s">
        <v>2500</v>
      </c>
    </row>
    <row r="80" spans="1:17" ht="18" hidden="1" x14ac:dyDescent="0.25">
      <c r="A80" s="115" t="str">
        <f>VLOOKUP(E80,'LISTADO ATM'!$A$2:$C$901,3,0)</f>
        <v>ESTE</v>
      </c>
      <c r="B80" s="110" t="s">
        <v>2554</v>
      </c>
      <c r="C80" s="122">
        <v>44280.030555555553</v>
      </c>
      <c r="D80" s="115" t="s">
        <v>2189</v>
      </c>
      <c r="E80" s="109">
        <v>923</v>
      </c>
      <c r="F80" s="138"/>
      <c r="G80" s="115" t="str">
        <f>VLOOKUP(E80,'LISTADO ATM'!$A$2:$B$900,2,0)</f>
        <v xml:space="preserve">ATM Agroindustrial San Pedro de Macorís </v>
      </c>
      <c r="H80" s="115" t="str">
        <f>VLOOKUP(E80,VIP!$A$2:$O17064,7,FALSE)</f>
        <v>Si</v>
      </c>
      <c r="I80" s="115" t="str">
        <f>VLOOKUP(E80,VIP!$A$2:$O9029,8,FALSE)</f>
        <v>Si</v>
      </c>
      <c r="J80" s="115" t="str">
        <f>VLOOKUP(E80,VIP!$A$2:$O8979,8,FALSE)</f>
        <v>Si</v>
      </c>
      <c r="K80" s="115" t="str">
        <f>VLOOKUP(E80,VIP!$A$2:$O12553,6,0)</f>
        <v>NO</v>
      </c>
      <c r="L80" s="116" t="s">
        <v>2228</v>
      </c>
      <c r="M80" s="179" t="s">
        <v>2591</v>
      </c>
      <c r="N80" s="114" t="s">
        <v>2473</v>
      </c>
      <c r="O80" s="115" t="s">
        <v>2475</v>
      </c>
      <c r="P80" s="113"/>
      <c r="Q80" s="178" t="s">
        <v>2617</v>
      </c>
    </row>
    <row r="81" spans="1:17" ht="18" hidden="1" x14ac:dyDescent="0.25">
      <c r="A81" s="115" t="str">
        <f>VLOOKUP(E81,'LISTADO ATM'!$A$2:$C$901,3,0)</f>
        <v>ESTE</v>
      </c>
      <c r="B81" s="110" t="s">
        <v>2553</v>
      </c>
      <c r="C81" s="122">
        <v>44280.032233796293</v>
      </c>
      <c r="D81" s="115" t="s">
        <v>2189</v>
      </c>
      <c r="E81" s="109">
        <v>631</v>
      </c>
      <c r="F81" s="138"/>
      <c r="G81" s="115" t="str">
        <f>VLOOKUP(E81,'LISTADO ATM'!$A$2:$B$900,2,0)</f>
        <v xml:space="preserve">ATM ASOCODEQUI (San Pedro) </v>
      </c>
      <c r="H81" s="115" t="str">
        <f>VLOOKUP(E81,VIP!$A$2:$O17063,7,FALSE)</f>
        <v>Si</v>
      </c>
      <c r="I81" s="115" t="str">
        <f>VLOOKUP(E81,VIP!$A$2:$O9028,8,FALSE)</f>
        <v>Si</v>
      </c>
      <c r="J81" s="115" t="str">
        <f>VLOOKUP(E81,VIP!$A$2:$O8978,8,FALSE)</f>
        <v>Si</v>
      </c>
      <c r="K81" s="115" t="str">
        <f>VLOOKUP(E81,VIP!$A$2:$O12552,6,0)</f>
        <v>NO</v>
      </c>
      <c r="L81" s="116" t="s">
        <v>2228</v>
      </c>
      <c r="M81" s="179" t="s">
        <v>2591</v>
      </c>
      <c r="N81" s="114" t="s">
        <v>2473</v>
      </c>
      <c r="O81" s="115" t="s">
        <v>2475</v>
      </c>
      <c r="P81" s="113"/>
      <c r="Q81" s="178" t="s">
        <v>2592</v>
      </c>
    </row>
    <row r="82" spans="1:17" ht="18" hidden="1" x14ac:dyDescent="0.25">
      <c r="A82" s="115" t="str">
        <f>VLOOKUP(E82,'LISTADO ATM'!$A$2:$C$901,3,0)</f>
        <v>DISTRITO NACIONAL</v>
      </c>
      <c r="B82" s="110" t="s">
        <v>2552</v>
      </c>
      <c r="C82" s="122">
        <v>44280.032905092594</v>
      </c>
      <c r="D82" s="115" t="s">
        <v>2189</v>
      </c>
      <c r="E82" s="109">
        <v>696</v>
      </c>
      <c r="G82" s="115" t="str">
        <f>VLOOKUP(E82,'LISTADO ATM'!$A$2:$B$900,2,0)</f>
        <v>ATM Olé Jacobo Majluta</v>
      </c>
      <c r="H82" s="115" t="str">
        <f>VLOOKUP(E82,VIP!$A$2:$O17062,7,FALSE)</f>
        <v>Si</v>
      </c>
      <c r="I82" s="115" t="str">
        <f>VLOOKUP(E82,VIP!$A$2:$O9027,8,FALSE)</f>
        <v>Si</v>
      </c>
      <c r="J82" s="115" t="str">
        <f>VLOOKUP(E82,VIP!$A$2:$O8977,8,FALSE)</f>
        <v>Si</v>
      </c>
      <c r="K82" s="115" t="str">
        <f>VLOOKUP(E82,VIP!$A$2:$O12551,6,0)</f>
        <v>NO</v>
      </c>
      <c r="L82" s="116" t="s">
        <v>2489</v>
      </c>
      <c r="M82" s="179" t="s">
        <v>2591</v>
      </c>
      <c r="N82" s="114" t="s">
        <v>2473</v>
      </c>
      <c r="O82" s="115" t="s">
        <v>2475</v>
      </c>
      <c r="P82" s="113"/>
      <c r="Q82" s="178" t="s">
        <v>2617</v>
      </c>
    </row>
    <row r="83" spans="1:17" ht="18" hidden="1" x14ac:dyDescent="0.25">
      <c r="A83" s="115" t="str">
        <f>VLOOKUP(E83,'LISTADO ATM'!$A$2:$C$901,3,0)</f>
        <v>DISTRITO NACIONAL</v>
      </c>
      <c r="B83" s="110" t="s">
        <v>2551</v>
      </c>
      <c r="C83" s="122">
        <v>44280.033726851849</v>
      </c>
      <c r="D83" s="115" t="s">
        <v>2189</v>
      </c>
      <c r="E83" s="109">
        <v>622</v>
      </c>
      <c r="G83" s="115" t="str">
        <f>VLOOKUP(E83,'LISTADO ATM'!$A$2:$B$900,2,0)</f>
        <v xml:space="preserve">ATM Ayuntamiento D.N. </v>
      </c>
      <c r="H83" s="115" t="str">
        <f>VLOOKUP(E83,VIP!$A$2:$O17061,7,FALSE)</f>
        <v>Si</v>
      </c>
      <c r="I83" s="115" t="str">
        <f>VLOOKUP(E83,VIP!$A$2:$O9026,8,FALSE)</f>
        <v>Si</v>
      </c>
      <c r="J83" s="115" t="str">
        <f>VLOOKUP(E83,VIP!$A$2:$O8976,8,FALSE)</f>
        <v>Si</v>
      </c>
      <c r="K83" s="115" t="str">
        <f>VLOOKUP(E83,VIP!$A$2:$O12550,6,0)</f>
        <v>NO</v>
      </c>
      <c r="L83" s="116" t="s">
        <v>2489</v>
      </c>
      <c r="M83" s="179" t="s">
        <v>2591</v>
      </c>
      <c r="N83" s="114" t="s">
        <v>2473</v>
      </c>
      <c r="O83" s="115" t="s">
        <v>2475</v>
      </c>
      <c r="P83" s="113"/>
      <c r="Q83" s="178" t="s">
        <v>2592</v>
      </c>
    </row>
    <row r="84" spans="1:17" ht="18" x14ac:dyDescent="0.25">
      <c r="A84" s="115" t="str">
        <f>VLOOKUP(E84,'LISTADO ATM'!$A$2:$C$901,3,0)</f>
        <v>DISTRITO NACIONAL</v>
      </c>
      <c r="B84" s="110" t="s">
        <v>2550</v>
      </c>
      <c r="C84" s="122">
        <v>44280.036412037036</v>
      </c>
      <c r="D84" s="115" t="s">
        <v>2189</v>
      </c>
      <c r="E84" s="109">
        <v>906</v>
      </c>
      <c r="F84" s="138"/>
      <c r="G84" s="115" t="str">
        <f>VLOOKUP(E84,'LISTADO ATM'!$A$2:$B$900,2,0)</f>
        <v xml:space="preserve">ATM MESCYT  </v>
      </c>
      <c r="H84" s="115" t="str">
        <f>VLOOKUP(E84,VIP!$A$2:$O17060,7,FALSE)</f>
        <v>Si</v>
      </c>
      <c r="I84" s="115" t="str">
        <f>VLOOKUP(E84,VIP!$A$2:$O9025,8,FALSE)</f>
        <v>Si</v>
      </c>
      <c r="J84" s="115" t="str">
        <f>VLOOKUP(E84,VIP!$A$2:$O8975,8,FALSE)</f>
        <v>Si</v>
      </c>
      <c r="K84" s="115" t="str">
        <f>VLOOKUP(E84,VIP!$A$2:$O12549,6,0)</f>
        <v>NO</v>
      </c>
      <c r="L84" s="116" t="s">
        <v>2254</v>
      </c>
      <c r="M84" s="114" t="s">
        <v>2466</v>
      </c>
      <c r="N84" s="114" t="s">
        <v>2473</v>
      </c>
      <c r="O84" s="115" t="s">
        <v>2475</v>
      </c>
      <c r="P84" s="113"/>
      <c r="Q84" s="117" t="s">
        <v>2254</v>
      </c>
    </row>
    <row r="85" spans="1:17" ht="18" hidden="1" x14ac:dyDescent="0.25">
      <c r="A85" s="115" t="str">
        <f>VLOOKUP(E85,'LISTADO ATM'!$A$2:$C$901,3,0)</f>
        <v>NORTE</v>
      </c>
      <c r="B85" s="110" t="s">
        <v>2549</v>
      </c>
      <c r="C85" s="122">
        <v>44280.036898148152</v>
      </c>
      <c r="D85" s="115" t="s">
        <v>2190</v>
      </c>
      <c r="E85" s="109">
        <v>482</v>
      </c>
      <c r="F85" s="138"/>
      <c r="G85" s="115" t="str">
        <f>VLOOKUP(E85,'LISTADO ATM'!$A$2:$B$900,2,0)</f>
        <v xml:space="preserve">ATM Centro de Caja Plaza Lama (Santiago) </v>
      </c>
      <c r="H85" s="115" t="str">
        <f>VLOOKUP(E85,VIP!$A$2:$O17059,7,FALSE)</f>
        <v>Si</v>
      </c>
      <c r="I85" s="115" t="str">
        <f>VLOOKUP(E85,VIP!$A$2:$O9024,8,FALSE)</f>
        <v>Si</v>
      </c>
      <c r="J85" s="115" t="str">
        <f>VLOOKUP(E85,VIP!$A$2:$O8974,8,FALSE)</f>
        <v>Si</v>
      </c>
      <c r="K85" s="115" t="str">
        <f>VLOOKUP(E85,VIP!$A$2:$O12548,6,0)</f>
        <v>NO</v>
      </c>
      <c r="L85" s="116" t="s">
        <v>2576</v>
      </c>
      <c r="M85" s="179" t="s">
        <v>2591</v>
      </c>
      <c r="N85" s="114" t="s">
        <v>2473</v>
      </c>
      <c r="O85" s="115" t="s">
        <v>2508</v>
      </c>
      <c r="P85" s="113"/>
      <c r="Q85" s="178" t="s">
        <v>2592</v>
      </c>
    </row>
    <row r="86" spans="1:17" ht="18" hidden="1" x14ac:dyDescent="0.25">
      <c r="A86" s="115" t="str">
        <f>VLOOKUP(E86,'LISTADO ATM'!$A$2:$C$901,3,0)</f>
        <v>NORTE</v>
      </c>
      <c r="B86" s="110" t="s">
        <v>2548</v>
      </c>
      <c r="C86" s="122">
        <v>44280.038194444445</v>
      </c>
      <c r="D86" s="115" t="s">
        <v>2190</v>
      </c>
      <c r="E86" s="109">
        <v>854</v>
      </c>
      <c r="F86" s="138"/>
      <c r="G86" s="115" t="str">
        <f>VLOOKUP(E86,'LISTADO ATM'!$A$2:$B$900,2,0)</f>
        <v xml:space="preserve">ATM Centro Comercial Blanco Batista </v>
      </c>
      <c r="H86" s="115" t="str">
        <f>VLOOKUP(E86,VIP!$A$2:$O17058,7,FALSE)</f>
        <v>Si</v>
      </c>
      <c r="I86" s="115" t="str">
        <f>VLOOKUP(E86,VIP!$A$2:$O9023,8,FALSE)</f>
        <v>Si</v>
      </c>
      <c r="J86" s="115" t="str">
        <f>VLOOKUP(E86,VIP!$A$2:$O8973,8,FALSE)</f>
        <v>Si</v>
      </c>
      <c r="K86" s="115" t="str">
        <f>VLOOKUP(E86,VIP!$A$2:$O12547,6,0)</f>
        <v>NO</v>
      </c>
      <c r="L86" s="116" t="s">
        <v>2254</v>
      </c>
      <c r="M86" s="179" t="s">
        <v>2591</v>
      </c>
      <c r="N86" s="114" t="s">
        <v>2473</v>
      </c>
      <c r="O86" s="115" t="s">
        <v>2508</v>
      </c>
      <c r="P86" s="113"/>
      <c r="Q86" s="178" t="s">
        <v>2592</v>
      </c>
    </row>
    <row r="87" spans="1:17" ht="18" hidden="1" x14ac:dyDescent="0.25">
      <c r="A87" s="115" t="str">
        <f>VLOOKUP(E87,'LISTADO ATM'!$A$2:$C$901,3,0)</f>
        <v>ESTE</v>
      </c>
      <c r="B87" s="110" t="s">
        <v>2547</v>
      </c>
      <c r="C87" s="122">
        <v>44280.038553240738</v>
      </c>
      <c r="D87" s="115" t="s">
        <v>2189</v>
      </c>
      <c r="E87" s="109">
        <v>213</v>
      </c>
      <c r="F87" s="138"/>
      <c r="G87" s="115" t="str">
        <f>VLOOKUP(E87,'LISTADO ATM'!$A$2:$B$900,2,0)</f>
        <v xml:space="preserve">ATM Almacenes Iberia (La Romana) </v>
      </c>
      <c r="H87" s="115" t="str">
        <f>VLOOKUP(E87,VIP!$A$2:$O17057,7,FALSE)</f>
        <v>Si</v>
      </c>
      <c r="I87" s="115" t="str">
        <f>VLOOKUP(E87,VIP!$A$2:$O9022,8,FALSE)</f>
        <v>Si</v>
      </c>
      <c r="J87" s="115" t="str">
        <f>VLOOKUP(E87,VIP!$A$2:$O8972,8,FALSE)</f>
        <v>Si</v>
      </c>
      <c r="K87" s="115" t="str">
        <f>VLOOKUP(E87,VIP!$A$2:$O12546,6,0)</f>
        <v>NO</v>
      </c>
      <c r="L87" s="116" t="s">
        <v>2254</v>
      </c>
      <c r="M87" s="179" t="s">
        <v>2591</v>
      </c>
      <c r="N87" s="114" t="s">
        <v>2473</v>
      </c>
      <c r="O87" s="115" t="s">
        <v>2475</v>
      </c>
      <c r="P87" s="113"/>
      <c r="Q87" s="178" t="s">
        <v>2592</v>
      </c>
    </row>
    <row r="88" spans="1:17" ht="18" hidden="1" x14ac:dyDescent="0.25">
      <c r="A88" s="115" t="str">
        <f>VLOOKUP(E88,'LISTADO ATM'!$A$2:$C$901,3,0)</f>
        <v>DISTRITO NACIONAL</v>
      </c>
      <c r="B88" s="110" t="s">
        <v>2546</v>
      </c>
      <c r="C88" s="122">
        <v>44280.038865740738</v>
      </c>
      <c r="D88" s="115" t="s">
        <v>2189</v>
      </c>
      <c r="E88" s="109">
        <v>816</v>
      </c>
      <c r="F88" s="138"/>
      <c r="G88" s="115" t="str">
        <f>VLOOKUP(E88,'LISTADO ATM'!$A$2:$B$900,2,0)</f>
        <v xml:space="preserve">ATM Oficina Pedro Brand </v>
      </c>
      <c r="H88" s="115" t="str">
        <f>VLOOKUP(E88,VIP!$A$2:$O17056,7,FALSE)</f>
        <v>Si</v>
      </c>
      <c r="I88" s="115" t="str">
        <f>VLOOKUP(E88,VIP!$A$2:$O9021,8,FALSE)</f>
        <v>Si</v>
      </c>
      <c r="J88" s="115" t="str">
        <f>VLOOKUP(E88,VIP!$A$2:$O8971,8,FALSE)</f>
        <v>Si</v>
      </c>
      <c r="K88" s="115" t="str">
        <f>VLOOKUP(E88,VIP!$A$2:$O12545,6,0)</f>
        <v>NO</v>
      </c>
      <c r="L88" s="116" t="s">
        <v>2254</v>
      </c>
      <c r="M88" s="179" t="s">
        <v>2591</v>
      </c>
      <c r="N88" s="114" t="s">
        <v>2473</v>
      </c>
      <c r="O88" s="115" t="s">
        <v>2475</v>
      </c>
      <c r="P88" s="113"/>
      <c r="Q88" s="178" t="s">
        <v>2617</v>
      </c>
    </row>
    <row r="89" spans="1:17" ht="18" hidden="1" x14ac:dyDescent="0.25">
      <c r="A89" s="115" t="str">
        <f>VLOOKUP(E89,'LISTADO ATM'!$A$2:$C$901,3,0)</f>
        <v>NORTE</v>
      </c>
      <c r="B89" s="110" t="s">
        <v>2545</v>
      </c>
      <c r="C89" s="122">
        <v>44280.039131944446</v>
      </c>
      <c r="D89" s="115" t="s">
        <v>2190</v>
      </c>
      <c r="E89" s="109">
        <v>758</v>
      </c>
      <c r="F89" s="138"/>
      <c r="G89" s="115" t="str">
        <f>VLOOKUP(E89,'LISTADO ATM'!$A$2:$B$900,2,0)</f>
        <v>ATM S/M Nacional El Embrujo</v>
      </c>
      <c r="H89" s="115" t="str">
        <f>VLOOKUP(E89,VIP!$A$2:$O17055,7,FALSE)</f>
        <v>N/A</v>
      </c>
      <c r="I89" s="115" t="str">
        <f>VLOOKUP(E89,VIP!$A$2:$O9020,8,FALSE)</f>
        <v>N/A</v>
      </c>
      <c r="J89" s="115" t="str">
        <f>VLOOKUP(E89,VIP!$A$2:$O8970,8,FALSE)</f>
        <v>N/A</v>
      </c>
      <c r="K89" s="115" t="str">
        <f>VLOOKUP(E89,VIP!$A$2:$O12544,6,0)</f>
        <v>N/A</v>
      </c>
      <c r="L89" s="116" t="s">
        <v>2254</v>
      </c>
      <c r="M89" s="179" t="s">
        <v>2591</v>
      </c>
      <c r="N89" s="114" t="s">
        <v>2473</v>
      </c>
      <c r="O89" s="115" t="s">
        <v>2508</v>
      </c>
      <c r="P89" s="113"/>
      <c r="Q89" s="178" t="s">
        <v>2592</v>
      </c>
    </row>
    <row r="90" spans="1:17" ht="18" hidden="1" x14ac:dyDescent="0.25">
      <c r="A90" s="115" t="str">
        <f>VLOOKUP(E90,'LISTADO ATM'!$A$2:$C$901,3,0)</f>
        <v>DISTRITO NACIONAL</v>
      </c>
      <c r="B90" s="110" t="s">
        <v>2580</v>
      </c>
      <c r="C90" s="122">
        <v>44280.321215277778</v>
      </c>
      <c r="D90" s="115" t="s">
        <v>2469</v>
      </c>
      <c r="E90" s="109">
        <v>949</v>
      </c>
      <c r="G90" s="115" t="str">
        <f>VLOOKUP(E90,'LISTADO ATM'!$A$2:$B$900,2,0)</f>
        <v xml:space="preserve">ATM S/M Bravo San Isidro Coral Mall </v>
      </c>
      <c r="H90" s="115" t="str">
        <f>VLOOKUP(E90,VIP!$A$2:$O17056,7,FALSE)</f>
        <v>Si</v>
      </c>
      <c r="I90" s="115" t="str">
        <f>VLOOKUP(E90,VIP!$A$2:$O9021,8,FALSE)</f>
        <v>No</v>
      </c>
      <c r="J90" s="115" t="str">
        <f>VLOOKUP(E90,VIP!$A$2:$O8971,8,FALSE)</f>
        <v>No</v>
      </c>
      <c r="K90" s="115" t="str">
        <f>VLOOKUP(E90,VIP!$A$2:$O12545,6,0)</f>
        <v>NO</v>
      </c>
      <c r="L90" s="116" t="s">
        <v>2428</v>
      </c>
      <c r="M90" s="179" t="s">
        <v>2591</v>
      </c>
      <c r="N90" s="114" t="s">
        <v>2473</v>
      </c>
      <c r="O90" s="115" t="s">
        <v>2474</v>
      </c>
      <c r="P90" s="113"/>
      <c r="Q90" s="178" t="s">
        <v>2617</v>
      </c>
    </row>
    <row r="91" spans="1:17" ht="18" hidden="1" x14ac:dyDescent="0.25">
      <c r="A91" s="115" t="str">
        <f>VLOOKUP(E91,'LISTADO ATM'!$A$2:$C$901,3,0)</f>
        <v>NORTE</v>
      </c>
      <c r="B91" s="110" t="s">
        <v>2581</v>
      </c>
      <c r="C91" s="122">
        <v>44280.323298611111</v>
      </c>
      <c r="D91" s="115" t="s">
        <v>2495</v>
      </c>
      <c r="E91" s="109">
        <v>157</v>
      </c>
      <c r="G91" s="115" t="str">
        <f>VLOOKUP(E91,'LISTADO ATM'!$A$2:$B$900,2,0)</f>
        <v xml:space="preserve">ATM Oficina Samaná </v>
      </c>
      <c r="H91" s="115" t="str">
        <f>VLOOKUP(E91,VIP!$A$2:$O17057,7,FALSE)</f>
        <v>Si</v>
      </c>
      <c r="I91" s="115" t="str">
        <f>VLOOKUP(E91,VIP!$A$2:$O9022,8,FALSE)</f>
        <v>Si</v>
      </c>
      <c r="J91" s="115" t="str">
        <f>VLOOKUP(E91,VIP!$A$2:$O8972,8,FALSE)</f>
        <v>Si</v>
      </c>
      <c r="K91" s="115" t="str">
        <f>VLOOKUP(E91,VIP!$A$2:$O12546,6,0)</f>
        <v>SI</v>
      </c>
      <c r="L91" s="116" t="s">
        <v>2428</v>
      </c>
      <c r="M91" s="179" t="s">
        <v>2591</v>
      </c>
      <c r="N91" s="114" t="s">
        <v>2473</v>
      </c>
      <c r="O91" s="115" t="s">
        <v>2496</v>
      </c>
      <c r="P91" s="113"/>
      <c r="Q91" s="178" t="s">
        <v>2592</v>
      </c>
    </row>
    <row r="92" spans="1:17" ht="18" x14ac:dyDescent="0.25">
      <c r="A92" s="115" t="str">
        <f>VLOOKUP(E92,'LISTADO ATM'!$A$2:$C$901,3,0)</f>
        <v>DISTRITO NACIONAL</v>
      </c>
      <c r="B92" s="110" t="s">
        <v>2582</v>
      </c>
      <c r="C92" s="122">
        <v>44280.324861111112</v>
      </c>
      <c r="D92" s="115" t="s">
        <v>2189</v>
      </c>
      <c r="E92" s="109">
        <v>407</v>
      </c>
      <c r="G92" s="115" t="str">
        <f>VLOOKUP(E92,'LISTADO ATM'!$A$2:$B$900,2,0)</f>
        <v xml:space="preserve">ATM Multicentro La Sirena Villa Mella </v>
      </c>
      <c r="H92" s="115" t="str">
        <f>VLOOKUP(E92,VIP!$A$2:$O17058,7,FALSE)</f>
        <v>Si</v>
      </c>
      <c r="I92" s="115" t="str">
        <f>VLOOKUP(E92,VIP!$A$2:$O9023,8,FALSE)</f>
        <v>Si</v>
      </c>
      <c r="J92" s="115" t="str">
        <f>VLOOKUP(E92,VIP!$A$2:$O8973,8,FALSE)</f>
        <v>Si</v>
      </c>
      <c r="K92" s="115" t="str">
        <f>VLOOKUP(E92,VIP!$A$2:$O12547,6,0)</f>
        <v>NO</v>
      </c>
      <c r="L92" s="116" t="s">
        <v>2578</v>
      </c>
      <c r="M92" s="114" t="s">
        <v>2466</v>
      </c>
      <c r="N92" s="114" t="s">
        <v>2473</v>
      </c>
      <c r="O92" s="115" t="s">
        <v>2475</v>
      </c>
      <c r="P92" s="113"/>
      <c r="Q92" s="117" t="s">
        <v>2578</v>
      </c>
    </row>
    <row r="93" spans="1:17" ht="18" x14ac:dyDescent="0.25">
      <c r="A93" s="115" t="str">
        <f>VLOOKUP(E93,'LISTADO ATM'!$A$2:$C$901,3,0)</f>
        <v>DISTRITO NACIONAL</v>
      </c>
      <c r="B93" s="110" t="s">
        <v>2583</v>
      </c>
      <c r="C93" s="122">
        <v>44280.325798611113</v>
      </c>
      <c r="D93" s="115" t="s">
        <v>2189</v>
      </c>
      <c r="E93" s="109">
        <v>231</v>
      </c>
      <c r="G93" s="115" t="str">
        <f>VLOOKUP(E93,'LISTADO ATM'!$A$2:$B$900,2,0)</f>
        <v xml:space="preserve">ATM Oficina Zona Oriental </v>
      </c>
      <c r="H93" s="115" t="str">
        <f>VLOOKUP(E93,VIP!$A$2:$O17059,7,FALSE)</f>
        <v>Si</v>
      </c>
      <c r="I93" s="115" t="str">
        <f>VLOOKUP(E93,VIP!$A$2:$O9024,8,FALSE)</f>
        <v>Si</v>
      </c>
      <c r="J93" s="115" t="str">
        <f>VLOOKUP(E93,VIP!$A$2:$O8974,8,FALSE)</f>
        <v>Si</v>
      </c>
      <c r="K93" s="115" t="str">
        <f>VLOOKUP(E93,VIP!$A$2:$O12548,6,0)</f>
        <v>SI</v>
      </c>
      <c r="L93" s="116" t="s">
        <v>2489</v>
      </c>
      <c r="M93" s="114" t="s">
        <v>2466</v>
      </c>
      <c r="N93" s="114" t="s">
        <v>2473</v>
      </c>
      <c r="O93" s="115" t="s">
        <v>2475</v>
      </c>
      <c r="P93" s="113"/>
      <c r="Q93" s="117" t="s">
        <v>2489</v>
      </c>
    </row>
    <row r="94" spans="1:17" ht="18" x14ac:dyDescent="0.25">
      <c r="A94" s="115" t="str">
        <f>VLOOKUP(E94,'LISTADO ATM'!$A$2:$C$901,3,0)</f>
        <v>ESTE</v>
      </c>
      <c r="B94" s="110" t="s">
        <v>2584</v>
      </c>
      <c r="C94" s="122">
        <v>44280.327118055553</v>
      </c>
      <c r="D94" s="115" t="s">
        <v>2189</v>
      </c>
      <c r="E94" s="109">
        <v>121</v>
      </c>
      <c r="G94" s="115" t="str">
        <f>VLOOKUP(E94,'LISTADO ATM'!$A$2:$B$900,2,0)</f>
        <v xml:space="preserve">ATM Oficina Bayaguana </v>
      </c>
      <c r="H94" s="115" t="str">
        <f>VLOOKUP(E94,VIP!$A$2:$O17060,7,FALSE)</f>
        <v>Si</v>
      </c>
      <c r="I94" s="115" t="str">
        <f>VLOOKUP(E94,VIP!$A$2:$O9025,8,FALSE)</f>
        <v>Si</v>
      </c>
      <c r="J94" s="115" t="str">
        <f>VLOOKUP(E94,VIP!$A$2:$O8975,8,FALSE)</f>
        <v>Si</v>
      </c>
      <c r="K94" s="115" t="str">
        <f>VLOOKUP(E94,VIP!$A$2:$O12549,6,0)</f>
        <v>SI</v>
      </c>
      <c r="L94" s="116" t="s">
        <v>2228</v>
      </c>
      <c r="M94" s="114" t="s">
        <v>2466</v>
      </c>
      <c r="N94" s="114" t="s">
        <v>2473</v>
      </c>
      <c r="O94" s="115" t="s">
        <v>2475</v>
      </c>
      <c r="P94" s="113"/>
      <c r="Q94" s="117" t="s">
        <v>2228</v>
      </c>
    </row>
    <row r="95" spans="1:17" ht="18" hidden="1" x14ac:dyDescent="0.25">
      <c r="A95" s="115" t="str">
        <f>VLOOKUP(E95,'LISTADO ATM'!$A$2:$C$901,3,0)</f>
        <v>NORTE</v>
      </c>
      <c r="B95" s="110" t="s">
        <v>2585</v>
      </c>
      <c r="C95" s="122">
        <v>44280.328900462962</v>
      </c>
      <c r="D95" s="115" t="s">
        <v>2495</v>
      </c>
      <c r="E95" s="109">
        <v>990</v>
      </c>
      <c r="G95" s="115" t="str">
        <f>VLOOKUP(E95,'LISTADO ATM'!$A$2:$B$900,2,0)</f>
        <v xml:space="preserve">ATM Autoservicio Bonao II </v>
      </c>
      <c r="H95" s="115" t="str">
        <f>VLOOKUP(E95,VIP!$A$2:$O17061,7,FALSE)</f>
        <v>Si</v>
      </c>
      <c r="I95" s="115" t="str">
        <f>VLOOKUP(E95,VIP!$A$2:$O9026,8,FALSE)</f>
        <v>Si</v>
      </c>
      <c r="J95" s="115" t="str">
        <f>VLOOKUP(E95,VIP!$A$2:$O8976,8,FALSE)</f>
        <v>Si</v>
      </c>
      <c r="K95" s="115" t="str">
        <f>VLOOKUP(E95,VIP!$A$2:$O12550,6,0)</f>
        <v>NO</v>
      </c>
      <c r="L95" s="116" t="s">
        <v>2428</v>
      </c>
      <c r="M95" s="179" t="s">
        <v>2591</v>
      </c>
      <c r="N95" s="114" t="s">
        <v>2473</v>
      </c>
      <c r="O95" s="115" t="s">
        <v>2496</v>
      </c>
      <c r="P95" s="113"/>
      <c r="Q95" s="178" t="s">
        <v>2617</v>
      </c>
    </row>
    <row r="96" spans="1:17" ht="18" x14ac:dyDescent="0.25">
      <c r="A96" s="115" t="str">
        <f>VLOOKUP(E96,'LISTADO ATM'!$A$2:$C$901,3,0)</f>
        <v>DISTRITO NACIONAL</v>
      </c>
      <c r="B96" s="110" t="s">
        <v>2586</v>
      </c>
      <c r="C96" s="122">
        <v>44280.330659722225</v>
      </c>
      <c r="D96" s="115" t="s">
        <v>2469</v>
      </c>
      <c r="E96" s="109">
        <v>914</v>
      </c>
      <c r="G96" s="115" t="str">
        <f>VLOOKUP(E96,'LISTADO ATM'!$A$2:$B$900,2,0)</f>
        <v xml:space="preserve">ATM Clínica Abreu </v>
      </c>
      <c r="H96" s="115" t="str">
        <f>VLOOKUP(E96,VIP!$A$2:$O17062,7,FALSE)</f>
        <v>Si</v>
      </c>
      <c r="I96" s="115" t="str">
        <f>VLOOKUP(E96,VIP!$A$2:$O9027,8,FALSE)</f>
        <v>No</v>
      </c>
      <c r="J96" s="115" t="str">
        <f>VLOOKUP(E96,VIP!$A$2:$O8977,8,FALSE)</f>
        <v>No</v>
      </c>
      <c r="K96" s="115" t="str">
        <f>VLOOKUP(E96,VIP!$A$2:$O12551,6,0)</f>
        <v>NO</v>
      </c>
      <c r="L96" s="116" t="s">
        <v>2579</v>
      </c>
      <c r="M96" s="114" t="s">
        <v>2466</v>
      </c>
      <c r="N96" s="114" t="s">
        <v>2473</v>
      </c>
      <c r="O96" s="115" t="s">
        <v>2474</v>
      </c>
      <c r="P96" s="113"/>
      <c r="Q96" s="117" t="s">
        <v>2579</v>
      </c>
    </row>
    <row r="97" spans="1:17" ht="18" hidden="1" x14ac:dyDescent="0.25">
      <c r="A97" s="115" t="str">
        <f>VLOOKUP(E97,'LISTADO ATM'!$A$2:$C$901,3,0)</f>
        <v>ESTE</v>
      </c>
      <c r="B97" s="110" t="s">
        <v>2587</v>
      </c>
      <c r="C97" s="122">
        <v>44280.335266203707</v>
      </c>
      <c r="D97" s="115" t="s">
        <v>2469</v>
      </c>
      <c r="E97" s="109">
        <v>480</v>
      </c>
      <c r="G97" s="115" t="str">
        <f>VLOOKUP(E97,'LISTADO ATM'!$A$2:$B$900,2,0)</f>
        <v>ATM UNP Farmaconal Higuey</v>
      </c>
      <c r="H97" s="115" t="str">
        <f>VLOOKUP(E97,VIP!$A$2:$O17063,7,FALSE)</f>
        <v>N/A</v>
      </c>
      <c r="I97" s="115" t="str">
        <f>VLOOKUP(E97,VIP!$A$2:$O9028,8,FALSE)</f>
        <v>N/A</v>
      </c>
      <c r="J97" s="115" t="str">
        <f>VLOOKUP(E97,VIP!$A$2:$O8978,8,FALSE)</f>
        <v>N/A</v>
      </c>
      <c r="K97" s="115" t="str">
        <f>VLOOKUP(E97,VIP!$A$2:$O12552,6,0)</f>
        <v>N/A</v>
      </c>
      <c r="L97" s="116" t="s">
        <v>2428</v>
      </c>
      <c r="M97" s="179" t="s">
        <v>2591</v>
      </c>
      <c r="N97" s="114" t="s">
        <v>2473</v>
      </c>
      <c r="O97" s="115" t="s">
        <v>2474</v>
      </c>
      <c r="P97" s="113"/>
      <c r="Q97" s="178" t="s">
        <v>2617</v>
      </c>
    </row>
    <row r="98" spans="1:17" ht="18" hidden="1" x14ac:dyDescent="0.25">
      <c r="A98" s="115" t="str">
        <f>VLOOKUP(E98,'LISTADO ATM'!$A$2:$C$901,3,0)</f>
        <v>NORTE</v>
      </c>
      <c r="B98" s="110" t="s">
        <v>2588</v>
      </c>
      <c r="C98" s="122">
        <v>44280.335613425923</v>
      </c>
      <c r="D98" s="115" t="s">
        <v>2190</v>
      </c>
      <c r="E98" s="109">
        <v>201</v>
      </c>
      <c r="G98" s="115" t="str">
        <f>VLOOKUP(E98,'LISTADO ATM'!$A$2:$B$900,2,0)</f>
        <v xml:space="preserve">ATM Oficina Mao </v>
      </c>
      <c r="H98" s="115" t="str">
        <f>VLOOKUP(E98,VIP!$A$2:$O17064,7,FALSE)</f>
        <v>Si</v>
      </c>
      <c r="I98" s="115" t="str">
        <f>VLOOKUP(E98,VIP!$A$2:$O9029,8,FALSE)</f>
        <v>Si</v>
      </c>
      <c r="J98" s="115" t="str">
        <f>VLOOKUP(E98,VIP!$A$2:$O8979,8,FALSE)</f>
        <v>Si</v>
      </c>
      <c r="K98" s="115" t="str">
        <f>VLOOKUP(E98,VIP!$A$2:$O12553,6,0)</f>
        <v>SI</v>
      </c>
      <c r="L98" s="116" t="s">
        <v>2431</v>
      </c>
      <c r="M98" s="179" t="s">
        <v>2591</v>
      </c>
      <c r="N98" s="114" t="s">
        <v>2473</v>
      </c>
      <c r="O98" s="115" t="s">
        <v>2499</v>
      </c>
      <c r="P98" s="113"/>
      <c r="Q98" s="178" t="s">
        <v>2592</v>
      </c>
    </row>
    <row r="99" spans="1:17" ht="18" hidden="1" x14ac:dyDescent="0.25">
      <c r="A99" s="115" t="str">
        <f>VLOOKUP(E99,'LISTADO ATM'!$A$2:$C$901,3,0)</f>
        <v>DISTRITO NACIONAL</v>
      </c>
      <c r="B99" s="110" t="s">
        <v>2589</v>
      </c>
      <c r="C99" s="122">
        <v>44280.344664351855</v>
      </c>
      <c r="D99" s="115" t="s">
        <v>2189</v>
      </c>
      <c r="E99" s="109">
        <v>488</v>
      </c>
      <c r="G99" s="115" t="str">
        <f>VLOOKUP(E99,'LISTADO ATM'!$A$2:$B$900,2,0)</f>
        <v xml:space="preserve">ATM Aeropuerto El Higuero </v>
      </c>
      <c r="H99" s="115" t="str">
        <f>VLOOKUP(E99,VIP!$A$2:$O17065,7,FALSE)</f>
        <v>Si</v>
      </c>
      <c r="I99" s="115" t="str">
        <f>VLOOKUP(E99,VIP!$A$2:$O9030,8,FALSE)</f>
        <v>Si</v>
      </c>
      <c r="J99" s="115" t="str">
        <f>VLOOKUP(E99,VIP!$A$2:$O8980,8,FALSE)</f>
        <v>Si</v>
      </c>
      <c r="K99" s="115" t="str">
        <f>VLOOKUP(E99,VIP!$A$2:$O12554,6,0)</f>
        <v>NO</v>
      </c>
      <c r="L99" s="116" t="s">
        <v>2254</v>
      </c>
      <c r="M99" s="179" t="s">
        <v>2591</v>
      </c>
      <c r="N99" s="114" t="s">
        <v>2473</v>
      </c>
      <c r="O99" s="115" t="s">
        <v>2475</v>
      </c>
      <c r="P99" s="113"/>
      <c r="Q99" s="178" t="s">
        <v>2617</v>
      </c>
    </row>
    <row r="100" spans="1:17" ht="18" hidden="1" x14ac:dyDescent="0.25">
      <c r="A100" s="115" t="str">
        <f>VLOOKUP(E100,'LISTADO ATM'!$A$2:$C$901,3,0)</f>
        <v>ESTE</v>
      </c>
      <c r="B100" s="110" t="s">
        <v>2590</v>
      </c>
      <c r="C100" s="122">
        <v>44280.346597222226</v>
      </c>
      <c r="D100" s="115" t="s">
        <v>2189</v>
      </c>
      <c r="E100" s="109">
        <v>433</v>
      </c>
      <c r="G100" s="115" t="str">
        <f>VLOOKUP(E100,'LISTADO ATM'!$A$2:$B$900,2,0)</f>
        <v xml:space="preserve">ATM Centro Comercial Las Canas (Cap Cana) </v>
      </c>
      <c r="H100" s="115" t="str">
        <f>VLOOKUP(E100,VIP!$A$2:$O17066,7,FALSE)</f>
        <v>Si</v>
      </c>
      <c r="I100" s="115" t="str">
        <f>VLOOKUP(E100,VIP!$A$2:$O9031,8,FALSE)</f>
        <v>Si</v>
      </c>
      <c r="J100" s="115" t="str">
        <f>VLOOKUP(E100,VIP!$A$2:$O8981,8,FALSE)</f>
        <v>Si</v>
      </c>
      <c r="K100" s="115" t="str">
        <f>VLOOKUP(E100,VIP!$A$2:$O12555,6,0)</f>
        <v>NO</v>
      </c>
      <c r="L100" s="116" t="s">
        <v>2489</v>
      </c>
      <c r="M100" s="179" t="s">
        <v>2591</v>
      </c>
      <c r="N100" s="114" t="s">
        <v>2473</v>
      </c>
      <c r="O100" s="115" t="s">
        <v>2475</v>
      </c>
      <c r="P100" s="113"/>
      <c r="Q100" s="178" t="s">
        <v>2592</v>
      </c>
    </row>
    <row r="101" spans="1:17" ht="18" hidden="1" x14ac:dyDescent="0.25">
      <c r="A101" s="115" t="str">
        <f>VLOOKUP(E101,'LISTADO ATM'!$A$2:$C$901,3,0)</f>
        <v>NORTE</v>
      </c>
      <c r="B101" s="110" t="s">
        <v>2594</v>
      </c>
      <c r="C101" s="122">
        <v>44280.396365740744</v>
      </c>
      <c r="D101" s="115" t="s">
        <v>2190</v>
      </c>
      <c r="E101" s="109">
        <v>388</v>
      </c>
      <c r="G101" s="115" t="str">
        <f>VLOOKUP(E101,'LISTADO ATM'!$A$2:$B$900,2,0)</f>
        <v xml:space="preserve">ATM Multicentro La Sirena Puerto Plata </v>
      </c>
      <c r="H101" s="115" t="str">
        <f>VLOOKUP(E101,VIP!$A$2:$O17067,7,FALSE)</f>
        <v>Si</v>
      </c>
      <c r="I101" s="115" t="str">
        <f>VLOOKUP(E101,VIP!$A$2:$O9032,8,FALSE)</f>
        <v>Si</v>
      </c>
      <c r="J101" s="115" t="str">
        <f>VLOOKUP(E101,VIP!$A$2:$O8982,8,FALSE)</f>
        <v>Si</v>
      </c>
      <c r="K101" s="115" t="str">
        <f>VLOOKUP(E101,VIP!$A$2:$O12556,6,0)</f>
        <v>NO</v>
      </c>
      <c r="L101" s="116" t="s">
        <v>2228</v>
      </c>
      <c r="M101" s="179" t="s">
        <v>2591</v>
      </c>
      <c r="N101" s="114" t="s">
        <v>2473</v>
      </c>
      <c r="O101" s="115" t="s">
        <v>2609</v>
      </c>
      <c r="P101" s="113"/>
      <c r="Q101" s="178" t="s">
        <v>2617</v>
      </c>
    </row>
    <row r="102" spans="1:17" ht="18" hidden="1" x14ac:dyDescent="0.25">
      <c r="A102" s="115" t="str">
        <f>VLOOKUP(E102,'LISTADO ATM'!$A$2:$C$901,3,0)</f>
        <v>NORTE</v>
      </c>
      <c r="B102" s="110" t="s">
        <v>2595</v>
      </c>
      <c r="C102" s="122">
        <v>44280.401886574073</v>
      </c>
      <c r="D102" s="115" t="s">
        <v>2190</v>
      </c>
      <c r="E102" s="109">
        <v>662</v>
      </c>
      <c r="G102" s="115" t="str">
        <f>VLOOKUP(E102,'LISTADO ATM'!$A$2:$B$900,2,0)</f>
        <v>ATM UTESA (Santiago)</v>
      </c>
      <c r="H102" s="115" t="str">
        <f>VLOOKUP(E102,VIP!$A$2:$O17068,7,FALSE)</f>
        <v>N/A</v>
      </c>
      <c r="I102" s="115" t="str">
        <f>VLOOKUP(E102,VIP!$A$2:$O9033,8,FALSE)</f>
        <v>N/A</v>
      </c>
      <c r="J102" s="115" t="str">
        <f>VLOOKUP(E102,VIP!$A$2:$O8983,8,FALSE)</f>
        <v>N/A</v>
      </c>
      <c r="K102" s="115" t="str">
        <f>VLOOKUP(E102,VIP!$A$2:$O12557,6,0)</f>
        <v>N/A</v>
      </c>
      <c r="L102" s="116" t="s">
        <v>2254</v>
      </c>
      <c r="M102" s="179" t="s">
        <v>2591</v>
      </c>
      <c r="N102" s="114" t="s">
        <v>2473</v>
      </c>
      <c r="O102" s="115" t="s">
        <v>2508</v>
      </c>
      <c r="P102" s="113"/>
      <c r="Q102" s="178" t="s">
        <v>2617</v>
      </c>
    </row>
    <row r="103" spans="1:17" ht="18" x14ac:dyDescent="0.25">
      <c r="A103" s="115" t="str">
        <f>VLOOKUP(E103,'LISTADO ATM'!$A$2:$C$901,3,0)</f>
        <v>DISTRITO NACIONAL</v>
      </c>
      <c r="B103" s="110" t="s">
        <v>2596</v>
      </c>
      <c r="C103" s="122">
        <v>44280.402349537035</v>
      </c>
      <c r="D103" s="115" t="s">
        <v>2189</v>
      </c>
      <c r="E103" s="109">
        <v>37</v>
      </c>
      <c r="G103" s="115" t="str">
        <f>VLOOKUP(E103,'LISTADO ATM'!$A$2:$B$900,2,0)</f>
        <v xml:space="preserve">ATM Oficina Villa Mella </v>
      </c>
      <c r="H103" s="115" t="str">
        <f>VLOOKUP(E103,VIP!$A$2:$O17069,7,FALSE)</f>
        <v>Si</v>
      </c>
      <c r="I103" s="115" t="str">
        <f>VLOOKUP(E103,VIP!$A$2:$O9034,8,FALSE)</f>
        <v>Si</v>
      </c>
      <c r="J103" s="115" t="str">
        <f>VLOOKUP(E103,VIP!$A$2:$O8984,8,FALSE)</f>
        <v>Si</v>
      </c>
      <c r="K103" s="115" t="str">
        <f>VLOOKUP(E103,VIP!$A$2:$O12558,6,0)</f>
        <v>SI</v>
      </c>
      <c r="L103" s="116" t="s">
        <v>2228</v>
      </c>
      <c r="M103" s="114" t="s">
        <v>2466</v>
      </c>
      <c r="N103" s="114" t="s">
        <v>2473</v>
      </c>
      <c r="O103" s="115" t="s">
        <v>2475</v>
      </c>
      <c r="P103" s="113"/>
      <c r="Q103" s="117" t="s">
        <v>2228</v>
      </c>
    </row>
    <row r="104" spans="1:17" ht="18" x14ac:dyDescent="0.25">
      <c r="A104" s="115" t="str">
        <f>VLOOKUP(E104,'LISTADO ATM'!$A$2:$C$901,3,0)</f>
        <v>DISTRITO NACIONAL</v>
      </c>
      <c r="B104" s="110" t="s">
        <v>2597</v>
      </c>
      <c r="C104" s="122">
        <v>44280.405266203707</v>
      </c>
      <c r="D104" s="115" t="s">
        <v>2469</v>
      </c>
      <c r="E104" s="109">
        <v>238</v>
      </c>
      <c r="G104" s="115" t="str">
        <f>VLOOKUP(E104,'LISTADO ATM'!$A$2:$B$900,2,0)</f>
        <v xml:space="preserve">ATM Multicentro La Sirena Charles de Gaulle </v>
      </c>
      <c r="H104" s="115" t="str">
        <f>VLOOKUP(E104,VIP!$A$2:$O17070,7,FALSE)</f>
        <v>Si</v>
      </c>
      <c r="I104" s="115" t="str">
        <f>VLOOKUP(E104,VIP!$A$2:$O9035,8,FALSE)</f>
        <v>Si</v>
      </c>
      <c r="J104" s="115" t="str">
        <f>VLOOKUP(E104,VIP!$A$2:$O8985,8,FALSE)</f>
        <v>Si</v>
      </c>
      <c r="K104" s="115" t="str">
        <f>VLOOKUP(E104,VIP!$A$2:$O12559,6,0)</f>
        <v>No</v>
      </c>
      <c r="L104" s="116" t="s">
        <v>2428</v>
      </c>
      <c r="M104" s="114" t="s">
        <v>2466</v>
      </c>
      <c r="N104" s="114" t="s">
        <v>2473</v>
      </c>
      <c r="O104" s="115" t="s">
        <v>2474</v>
      </c>
      <c r="P104" s="113"/>
      <c r="Q104" s="117" t="s">
        <v>2428</v>
      </c>
    </row>
    <row r="105" spans="1:17" ht="18" x14ac:dyDescent="0.25">
      <c r="A105" s="115" t="str">
        <f>VLOOKUP(E105,'LISTADO ATM'!$A$2:$C$901,3,0)</f>
        <v>DISTRITO NACIONAL</v>
      </c>
      <c r="B105" s="110" t="s">
        <v>2598</v>
      </c>
      <c r="C105" s="122">
        <v>44280.406967592593</v>
      </c>
      <c r="D105" s="115" t="s">
        <v>2189</v>
      </c>
      <c r="E105" s="109">
        <v>184</v>
      </c>
      <c r="G105" s="115" t="str">
        <f>VLOOKUP(E105,'LISTADO ATM'!$A$2:$B$900,2,0)</f>
        <v xml:space="preserve">ATM Hermanas Mirabal </v>
      </c>
      <c r="H105" s="115" t="str">
        <f>VLOOKUP(E105,VIP!$A$2:$O17071,7,FALSE)</f>
        <v>Si</v>
      </c>
      <c r="I105" s="115" t="str">
        <f>VLOOKUP(E105,VIP!$A$2:$O9036,8,FALSE)</f>
        <v>Si</v>
      </c>
      <c r="J105" s="115" t="str">
        <f>VLOOKUP(E105,VIP!$A$2:$O8986,8,FALSE)</f>
        <v>Si</v>
      </c>
      <c r="K105" s="115" t="str">
        <f>VLOOKUP(E105,VIP!$A$2:$O12560,6,0)</f>
        <v>SI</v>
      </c>
      <c r="L105" s="116" t="s">
        <v>2228</v>
      </c>
      <c r="M105" s="114" t="s">
        <v>2466</v>
      </c>
      <c r="N105" s="114" t="s">
        <v>2473</v>
      </c>
      <c r="O105" s="115" t="s">
        <v>2475</v>
      </c>
      <c r="P105" s="113"/>
      <c r="Q105" s="117" t="s">
        <v>2228</v>
      </c>
    </row>
    <row r="106" spans="1:17" ht="18" hidden="1" x14ac:dyDescent="0.25">
      <c r="A106" s="115" t="str">
        <f>VLOOKUP(E106,'LISTADO ATM'!$A$2:$C$901,3,0)</f>
        <v>DISTRITO NACIONAL</v>
      </c>
      <c r="B106" s="110" t="s">
        <v>2599</v>
      </c>
      <c r="C106" s="122">
        <v>44280.407233796293</v>
      </c>
      <c r="D106" s="115" t="s">
        <v>2469</v>
      </c>
      <c r="E106" s="109">
        <v>338</v>
      </c>
      <c r="G106" s="115" t="str">
        <f>VLOOKUP(E106,'LISTADO ATM'!$A$2:$B$900,2,0)</f>
        <v>ATM S/M Aprezio Pantoja</v>
      </c>
      <c r="H106" s="115" t="str">
        <f>VLOOKUP(E106,VIP!$A$2:$O17072,7,FALSE)</f>
        <v>Si</v>
      </c>
      <c r="I106" s="115" t="str">
        <f>VLOOKUP(E106,VIP!$A$2:$O9037,8,FALSE)</f>
        <v>Si</v>
      </c>
      <c r="J106" s="115" t="str">
        <f>VLOOKUP(E106,VIP!$A$2:$O8987,8,FALSE)</f>
        <v>Si</v>
      </c>
      <c r="K106" s="115" t="str">
        <f>VLOOKUP(E106,VIP!$A$2:$O12561,6,0)</f>
        <v>NO</v>
      </c>
      <c r="L106" s="116" t="s">
        <v>2428</v>
      </c>
      <c r="M106" s="179" t="s">
        <v>2591</v>
      </c>
      <c r="N106" s="114" t="s">
        <v>2473</v>
      </c>
      <c r="O106" s="115" t="s">
        <v>2474</v>
      </c>
      <c r="P106" s="113"/>
      <c r="Q106" s="178" t="s">
        <v>2617</v>
      </c>
    </row>
    <row r="107" spans="1:17" ht="18" hidden="1" x14ac:dyDescent="0.25">
      <c r="A107" s="115" t="str">
        <f>VLOOKUP(E107,'LISTADO ATM'!$A$2:$C$901,3,0)</f>
        <v>DISTRITO NACIONAL</v>
      </c>
      <c r="B107" s="110" t="s">
        <v>2600</v>
      </c>
      <c r="C107" s="122">
        <v>44280.420682870368</v>
      </c>
      <c r="D107" s="115" t="s">
        <v>2189</v>
      </c>
      <c r="E107" s="109">
        <v>841</v>
      </c>
      <c r="G107" s="115" t="str">
        <f>VLOOKUP(E107,'LISTADO ATM'!$A$2:$B$900,2,0)</f>
        <v xml:space="preserve">ATM CEA </v>
      </c>
      <c r="H107" s="115" t="str">
        <f>VLOOKUP(E107,VIP!$A$2:$O17073,7,FALSE)</f>
        <v>Si</v>
      </c>
      <c r="I107" s="115" t="str">
        <f>VLOOKUP(E107,VIP!$A$2:$O9038,8,FALSE)</f>
        <v>No</v>
      </c>
      <c r="J107" s="115" t="str">
        <f>VLOOKUP(E107,VIP!$A$2:$O8988,8,FALSE)</f>
        <v>No</v>
      </c>
      <c r="K107" s="115" t="str">
        <f>VLOOKUP(E107,VIP!$A$2:$O12562,6,0)</f>
        <v>NO</v>
      </c>
      <c r="L107" s="116" t="s">
        <v>2228</v>
      </c>
      <c r="M107" s="179" t="s">
        <v>2591</v>
      </c>
      <c r="N107" s="114" t="s">
        <v>2473</v>
      </c>
      <c r="O107" s="115" t="s">
        <v>2475</v>
      </c>
      <c r="P107" s="113"/>
      <c r="Q107" s="178" t="s">
        <v>2617</v>
      </c>
    </row>
    <row r="108" spans="1:17" ht="18" hidden="1" x14ac:dyDescent="0.25">
      <c r="A108" s="115" t="str">
        <f>VLOOKUP(E108,'LISTADO ATM'!$A$2:$C$901,3,0)</f>
        <v>ESTE</v>
      </c>
      <c r="B108" s="110" t="s">
        <v>2601</v>
      </c>
      <c r="C108" s="122">
        <v>44280.421851851854</v>
      </c>
      <c r="D108" s="115" t="s">
        <v>2189</v>
      </c>
      <c r="E108" s="109">
        <v>268</v>
      </c>
      <c r="G108" s="115" t="str">
        <f>VLOOKUP(E108,'LISTADO ATM'!$A$2:$B$900,2,0)</f>
        <v xml:space="preserve">ATM Autobanco La Altagracia (Higuey) </v>
      </c>
      <c r="H108" s="115" t="str">
        <f>VLOOKUP(E108,VIP!$A$2:$O17074,7,FALSE)</f>
        <v>Si</v>
      </c>
      <c r="I108" s="115" t="str">
        <f>VLOOKUP(E108,VIP!$A$2:$O9039,8,FALSE)</f>
        <v>Si</v>
      </c>
      <c r="J108" s="115" t="str">
        <f>VLOOKUP(E108,VIP!$A$2:$O8989,8,FALSE)</f>
        <v>Si</v>
      </c>
      <c r="K108" s="115" t="str">
        <f>VLOOKUP(E108,VIP!$A$2:$O12563,6,0)</f>
        <v>NO</v>
      </c>
      <c r="L108" s="116" t="s">
        <v>2228</v>
      </c>
      <c r="M108" s="179" t="s">
        <v>2591</v>
      </c>
      <c r="N108" s="114" t="s">
        <v>2473</v>
      </c>
      <c r="O108" s="115" t="s">
        <v>2475</v>
      </c>
      <c r="P108" s="113"/>
      <c r="Q108" s="178" t="s">
        <v>2617</v>
      </c>
    </row>
    <row r="109" spans="1:17" ht="18" hidden="1" x14ac:dyDescent="0.25">
      <c r="A109" s="115" t="str">
        <f>VLOOKUP(E109,'LISTADO ATM'!$A$2:$C$901,3,0)</f>
        <v>DISTRITO NACIONAL</v>
      </c>
      <c r="B109" s="110" t="s">
        <v>2602</v>
      </c>
      <c r="C109" s="122">
        <v>44280.428043981483</v>
      </c>
      <c r="D109" s="115" t="s">
        <v>2495</v>
      </c>
      <c r="E109" s="109">
        <v>535</v>
      </c>
      <c r="G109" s="115" t="str">
        <f>VLOOKUP(E109,'LISTADO ATM'!$A$2:$B$900,2,0)</f>
        <v xml:space="preserve">ATM Autoservicio Torre III </v>
      </c>
      <c r="H109" s="115" t="str">
        <f>VLOOKUP(E109,VIP!$A$2:$O17075,7,FALSE)</f>
        <v>Si</v>
      </c>
      <c r="I109" s="115" t="str">
        <f>VLOOKUP(E109,VIP!$A$2:$O9040,8,FALSE)</f>
        <v>No</v>
      </c>
      <c r="J109" s="115" t="str">
        <f>VLOOKUP(E109,VIP!$A$2:$O8990,8,FALSE)</f>
        <v>No</v>
      </c>
      <c r="K109" s="115" t="str">
        <f>VLOOKUP(E109,VIP!$A$2:$O12564,6,0)</f>
        <v>SI</v>
      </c>
      <c r="L109" s="116" t="s">
        <v>2478</v>
      </c>
      <c r="M109" s="179" t="s">
        <v>2591</v>
      </c>
      <c r="N109" s="179" t="s">
        <v>2514</v>
      </c>
      <c r="O109" s="115" t="s">
        <v>2610</v>
      </c>
      <c r="P109" s="113" t="s">
        <v>2615</v>
      </c>
      <c r="Q109" s="178" t="s">
        <v>2613</v>
      </c>
    </row>
    <row r="110" spans="1:17" ht="18" hidden="1" x14ac:dyDescent="0.25">
      <c r="A110" s="115" t="str">
        <f>VLOOKUP(E110,'LISTADO ATM'!$A$2:$C$901,3,0)</f>
        <v>NORTE</v>
      </c>
      <c r="B110" s="110" t="s">
        <v>2603</v>
      </c>
      <c r="C110" s="122">
        <v>44280.449756944443</v>
      </c>
      <c r="D110" s="115" t="s">
        <v>2190</v>
      </c>
      <c r="E110" s="109">
        <v>396</v>
      </c>
      <c r="G110" s="115" t="str">
        <f>VLOOKUP(E110,'LISTADO ATM'!$A$2:$B$900,2,0)</f>
        <v xml:space="preserve">ATM Oficina Plaza Ulloa (La Fuente) </v>
      </c>
      <c r="H110" s="115" t="str">
        <f>VLOOKUP(E110,VIP!$A$2:$O17076,7,FALSE)</f>
        <v>Si</v>
      </c>
      <c r="I110" s="115" t="str">
        <f>VLOOKUP(E110,VIP!$A$2:$O9041,8,FALSE)</f>
        <v>Si</v>
      </c>
      <c r="J110" s="115" t="str">
        <f>VLOOKUP(E110,VIP!$A$2:$O8991,8,FALSE)</f>
        <v>Si</v>
      </c>
      <c r="K110" s="115" t="str">
        <f>VLOOKUP(E110,VIP!$A$2:$O12565,6,0)</f>
        <v>NO</v>
      </c>
      <c r="L110" s="116" t="s">
        <v>2228</v>
      </c>
      <c r="M110" s="179" t="s">
        <v>2591</v>
      </c>
      <c r="N110" s="114" t="s">
        <v>2473</v>
      </c>
      <c r="O110" s="115" t="s">
        <v>2611</v>
      </c>
      <c r="P110" s="113"/>
      <c r="Q110" s="178" t="s">
        <v>2617</v>
      </c>
    </row>
    <row r="111" spans="1:17" ht="18" hidden="1" x14ac:dyDescent="0.25">
      <c r="A111" s="115" t="str">
        <f>VLOOKUP(E111,'LISTADO ATM'!$A$2:$C$901,3,0)</f>
        <v>DISTRITO NACIONAL</v>
      </c>
      <c r="B111" s="110" t="s">
        <v>2604</v>
      </c>
      <c r="C111" s="122">
        <v>44280.452337962961</v>
      </c>
      <c r="D111" s="115" t="s">
        <v>2495</v>
      </c>
      <c r="E111" s="109">
        <v>648</v>
      </c>
      <c r="G111" s="115" t="str">
        <f>VLOOKUP(E111,'LISTADO ATM'!$A$2:$B$900,2,0)</f>
        <v xml:space="preserve">ATM Hermandad de Pensionados </v>
      </c>
      <c r="H111" s="115" t="str">
        <f>VLOOKUP(E111,VIP!$A$2:$O17077,7,FALSE)</f>
        <v>Si</v>
      </c>
      <c r="I111" s="115" t="str">
        <f>VLOOKUP(E111,VIP!$A$2:$O9042,8,FALSE)</f>
        <v>No</v>
      </c>
      <c r="J111" s="115" t="str">
        <f>VLOOKUP(E111,VIP!$A$2:$O8992,8,FALSE)</f>
        <v>No</v>
      </c>
      <c r="K111" s="115" t="str">
        <f>VLOOKUP(E111,VIP!$A$2:$O12566,6,0)</f>
        <v>NO</v>
      </c>
      <c r="L111" s="116" t="s">
        <v>2593</v>
      </c>
      <c r="M111" s="179" t="s">
        <v>2591</v>
      </c>
      <c r="N111" s="179" t="s">
        <v>2514</v>
      </c>
      <c r="O111" s="115" t="s">
        <v>2612</v>
      </c>
      <c r="P111" s="113" t="s">
        <v>2616</v>
      </c>
      <c r="Q111" s="178" t="s">
        <v>2613</v>
      </c>
    </row>
    <row r="112" spans="1:17" ht="18" hidden="1" x14ac:dyDescent="0.25">
      <c r="A112" s="115" t="str">
        <f>VLOOKUP(E112,'LISTADO ATM'!$A$2:$C$901,3,0)</f>
        <v>DISTRITO NACIONAL</v>
      </c>
      <c r="B112" s="110" t="s">
        <v>2605</v>
      </c>
      <c r="C112" s="122">
        <v>44280.452789351853</v>
      </c>
      <c r="D112" s="115" t="s">
        <v>2495</v>
      </c>
      <c r="E112" s="109">
        <v>586</v>
      </c>
      <c r="G112" s="115" t="str">
        <f>VLOOKUP(E112,'LISTADO ATM'!$A$2:$B$900,2,0)</f>
        <v xml:space="preserve">ATM Palacio de Justicia D.N. </v>
      </c>
      <c r="H112" s="115" t="str">
        <f>VLOOKUP(E112,VIP!$A$2:$O17078,7,FALSE)</f>
        <v>Si</v>
      </c>
      <c r="I112" s="115" t="str">
        <f>VLOOKUP(E112,VIP!$A$2:$O9043,8,FALSE)</f>
        <v>Si</v>
      </c>
      <c r="J112" s="115" t="str">
        <f>VLOOKUP(E112,VIP!$A$2:$O8993,8,FALSE)</f>
        <v>Si</v>
      </c>
      <c r="K112" s="115" t="str">
        <f>VLOOKUP(E112,VIP!$A$2:$O12567,6,0)</f>
        <v>NO</v>
      </c>
      <c r="L112" s="116" t="s">
        <v>2593</v>
      </c>
      <c r="M112" s="179" t="s">
        <v>2591</v>
      </c>
      <c r="N112" s="179" t="s">
        <v>2514</v>
      </c>
      <c r="O112" s="115" t="s">
        <v>2612</v>
      </c>
      <c r="P112" s="113" t="s">
        <v>2616</v>
      </c>
      <c r="Q112" s="178" t="s">
        <v>2613</v>
      </c>
    </row>
    <row r="113" spans="1:17" ht="18" hidden="1" x14ac:dyDescent="0.25">
      <c r="A113" s="115" t="str">
        <f>VLOOKUP(E113,'LISTADO ATM'!$A$2:$C$901,3,0)</f>
        <v>NORTE</v>
      </c>
      <c r="B113" s="110">
        <v>335833676</v>
      </c>
      <c r="C113" s="122">
        <v>44280.453472222223</v>
      </c>
      <c r="D113" s="115" t="s">
        <v>2495</v>
      </c>
      <c r="E113" s="109">
        <v>334</v>
      </c>
      <c r="G113" s="115" t="str">
        <f>VLOOKUP(E113,'LISTADO ATM'!$A$2:$B$900,2,0)</f>
        <v>ATM Oficina Salcedo II</v>
      </c>
      <c r="H113" s="115" t="str">
        <f>VLOOKUP(E113,VIP!$A$2:$O17084,7,FALSE)</f>
        <v>Si</v>
      </c>
      <c r="I113" s="115" t="str">
        <f>VLOOKUP(E113,VIP!$A$2:$O9049,8,FALSE)</f>
        <v>Si</v>
      </c>
      <c r="J113" s="115" t="str">
        <f>VLOOKUP(E113,VIP!$A$2:$O8999,8,FALSE)</f>
        <v>Si</v>
      </c>
      <c r="K113" s="115" t="str">
        <f>VLOOKUP(E113,VIP!$A$2:$O12573,6,0)</f>
        <v>SI</v>
      </c>
      <c r="L113" s="116" t="s">
        <v>2478</v>
      </c>
      <c r="M113" s="179" t="s">
        <v>2591</v>
      </c>
      <c r="N113" s="179" t="s">
        <v>2514</v>
      </c>
      <c r="O113" s="115" t="s">
        <v>2610</v>
      </c>
      <c r="P113" s="113" t="s">
        <v>2615</v>
      </c>
      <c r="Q113" s="178" t="s">
        <v>2613</v>
      </c>
    </row>
    <row r="114" spans="1:17" ht="18" hidden="1" x14ac:dyDescent="0.25">
      <c r="A114" s="115" t="str">
        <f>VLOOKUP(E114,'LISTADO ATM'!$A$2:$C$901,3,0)</f>
        <v>ESTE</v>
      </c>
      <c r="B114" s="110">
        <v>335833713</v>
      </c>
      <c r="C114" s="122">
        <v>44280.459722222222</v>
      </c>
      <c r="D114" s="115" t="s">
        <v>2495</v>
      </c>
      <c r="E114" s="109">
        <v>204</v>
      </c>
      <c r="G114" s="115" t="str">
        <f>VLOOKUP(E114,'LISTADO ATM'!$A$2:$B$900,2,0)</f>
        <v>ATM Hotel Dominicus II</v>
      </c>
      <c r="H114" s="115" t="str">
        <f>VLOOKUP(E114,VIP!$A$2:$O17085,7,FALSE)</f>
        <v>Si</v>
      </c>
      <c r="I114" s="115" t="str">
        <f>VLOOKUP(E114,VIP!$A$2:$O9050,8,FALSE)</f>
        <v>Si</v>
      </c>
      <c r="J114" s="115" t="str">
        <f>VLOOKUP(E114,VIP!$A$2:$O9000,8,FALSE)</f>
        <v>Si</v>
      </c>
      <c r="K114" s="115" t="str">
        <f>VLOOKUP(E114,VIP!$A$2:$O12574,6,0)</f>
        <v>NO</v>
      </c>
      <c r="L114" s="116" t="s">
        <v>2478</v>
      </c>
      <c r="M114" s="179" t="s">
        <v>2591</v>
      </c>
      <c r="N114" s="179" t="s">
        <v>2514</v>
      </c>
      <c r="O114" s="115" t="s">
        <v>2610</v>
      </c>
      <c r="P114" s="113" t="s">
        <v>2615</v>
      </c>
      <c r="Q114" s="178" t="s">
        <v>2613</v>
      </c>
    </row>
    <row r="115" spans="1:17" ht="18" hidden="1" x14ac:dyDescent="0.25">
      <c r="A115" s="115" t="str">
        <f>VLOOKUP(E115,'LISTADO ATM'!$A$2:$C$901,3,0)</f>
        <v>DISTRITO NACIONAL</v>
      </c>
      <c r="B115" s="110">
        <v>335833716</v>
      </c>
      <c r="C115" s="122">
        <v>44280.460416666669</v>
      </c>
      <c r="D115" s="115" t="s">
        <v>2495</v>
      </c>
      <c r="E115" s="109">
        <v>235</v>
      </c>
      <c r="G115" s="115" t="str">
        <f>VLOOKUP(E115,'LISTADO ATM'!$A$2:$B$900,2,0)</f>
        <v xml:space="preserve">ATM Oficina Multicentro La Sirena San Isidro </v>
      </c>
      <c r="H115" s="115" t="str">
        <f>VLOOKUP(E115,VIP!$A$2:$O17082,7,FALSE)</f>
        <v>Si</v>
      </c>
      <c r="I115" s="115" t="str">
        <f>VLOOKUP(E115,VIP!$A$2:$O9047,8,FALSE)</f>
        <v>Si</v>
      </c>
      <c r="J115" s="115" t="str">
        <f>VLOOKUP(E115,VIP!$A$2:$O8997,8,FALSE)</f>
        <v>Si</v>
      </c>
      <c r="K115" s="115" t="str">
        <f>VLOOKUP(E115,VIP!$A$2:$O12571,6,0)</f>
        <v>SI</v>
      </c>
      <c r="L115" s="116" t="s">
        <v>2478</v>
      </c>
      <c r="M115" s="179" t="s">
        <v>2591</v>
      </c>
      <c r="N115" s="179" t="s">
        <v>2514</v>
      </c>
      <c r="O115" s="115" t="s">
        <v>2614</v>
      </c>
      <c r="P115" s="113" t="s">
        <v>2615</v>
      </c>
      <c r="Q115" s="178" t="s">
        <v>2613</v>
      </c>
    </row>
    <row r="116" spans="1:17" ht="18" hidden="1" x14ac:dyDescent="0.25">
      <c r="A116" s="115" t="str">
        <f>VLOOKUP(E116,'LISTADO ATM'!$A$2:$C$901,3,0)</f>
        <v>DISTRITO NACIONAL</v>
      </c>
      <c r="B116" s="110">
        <v>335833721</v>
      </c>
      <c r="C116" s="122">
        <v>44280.461111111108</v>
      </c>
      <c r="D116" s="115" t="s">
        <v>2495</v>
      </c>
      <c r="E116" s="109">
        <v>823</v>
      </c>
      <c r="G116" s="115" t="str">
        <f>VLOOKUP(E116,'LISTADO ATM'!$A$2:$B$900,2,0)</f>
        <v xml:space="preserve">ATM UNP El Carril (Haina) </v>
      </c>
      <c r="H116" s="115" t="str">
        <f>VLOOKUP(E116,VIP!$A$2:$O17083,7,FALSE)</f>
        <v>Si</v>
      </c>
      <c r="I116" s="115" t="str">
        <f>VLOOKUP(E116,VIP!$A$2:$O9048,8,FALSE)</f>
        <v>Si</v>
      </c>
      <c r="J116" s="115" t="str">
        <f>VLOOKUP(E116,VIP!$A$2:$O8998,8,FALSE)</f>
        <v>Si</v>
      </c>
      <c r="K116" s="115" t="str">
        <f>VLOOKUP(E116,VIP!$A$2:$O12572,6,0)</f>
        <v>NO</v>
      </c>
      <c r="L116" s="116" t="s">
        <v>2431</v>
      </c>
      <c r="M116" s="179" t="s">
        <v>2591</v>
      </c>
      <c r="N116" s="179" t="s">
        <v>2514</v>
      </c>
      <c r="O116" s="115" t="s">
        <v>2614</v>
      </c>
      <c r="P116" s="113" t="s">
        <v>2616</v>
      </c>
      <c r="Q116" s="178" t="s">
        <v>2613</v>
      </c>
    </row>
    <row r="117" spans="1:17" ht="18" x14ac:dyDescent="0.25">
      <c r="A117" s="115" t="str">
        <f>VLOOKUP(E117,'LISTADO ATM'!$A$2:$C$901,3,0)</f>
        <v>DISTRITO NACIONAL</v>
      </c>
      <c r="B117" s="110" t="s">
        <v>2606</v>
      </c>
      <c r="C117" s="122">
        <v>44280.462812500002</v>
      </c>
      <c r="D117" s="115" t="s">
        <v>2189</v>
      </c>
      <c r="E117" s="109">
        <v>20</v>
      </c>
      <c r="G117" s="115" t="str">
        <f>VLOOKUP(E117,'LISTADO ATM'!$A$2:$B$900,2,0)</f>
        <v>ATM S/M Aprezio Las Palmas</v>
      </c>
      <c r="H117" s="115" t="str">
        <f>VLOOKUP(E117,VIP!$A$2:$O17079,7,FALSE)</f>
        <v>Si</v>
      </c>
      <c r="I117" s="115" t="str">
        <f>VLOOKUP(E117,VIP!$A$2:$O9044,8,FALSE)</f>
        <v>Si</v>
      </c>
      <c r="J117" s="115" t="str">
        <f>VLOOKUP(E117,VIP!$A$2:$O8994,8,FALSE)</f>
        <v>Si</v>
      </c>
      <c r="K117" s="115" t="str">
        <f>VLOOKUP(E117,VIP!$A$2:$O12568,6,0)</f>
        <v>NO</v>
      </c>
      <c r="L117" s="116" t="s">
        <v>2228</v>
      </c>
      <c r="M117" s="114" t="s">
        <v>2466</v>
      </c>
      <c r="N117" s="114" t="s">
        <v>2473</v>
      </c>
      <c r="O117" s="115" t="s">
        <v>2475</v>
      </c>
      <c r="P117" s="113"/>
      <c r="Q117" s="117" t="s">
        <v>2228</v>
      </c>
    </row>
    <row r="118" spans="1:17" ht="18" hidden="1" x14ac:dyDescent="0.25">
      <c r="A118" s="115" t="str">
        <f>VLOOKUP(E118,'LISTADO ATM'!$A$2:$C$901,3,0)</f>
        <v>ESTE</v>
      </c>
      <c r="B118" s="110" t="s">
        <v>2607</v>
      </c>
      <c r="C118" s="122">
        <v>44280.463391203702</v>
      </c>
      <c r="D118" s="115" t="s">
        <v>2189</v>
      </c>
      <c r="E118" s="109">
        <v>386</v>
      </c>
      <c r="G118" s="115" t="str">
        <f>VLOOKUP(E118,'LISTADO ATM'!$A$2:$B$900,2,0)</f>
        <v xml:space="preserve">ATM Plaza Verón II </v>
      </c>
      <c r="H118" s="115" t="str">
        <f>VLOOKUP(E118,VIP!$A$2:$O17080,7,FALSE)</f>
        <v>Si</v>
      </c>
      <c r="I118" s="115" t="str">
        <f>VLOOKUP(E118,VIP!$A$2:$O9045,8,FALSE)</f>
        <v>Si</v>
      </c>
      <c r="J118" s="115" t="str">
        <f>VLOOKUP(E118,VIP!$A$2:$O8995,8,FALSE)</f>
        <v>Si</v>
      </c>
      <c r="K118" s="115" t="str">
        <f>VLOOKUP(E118,VIP!$A$2:$O12569,6,0)</f>
        <v>NO</v>
      </c>
      <c r="L118" s="116" t="s">
        <v>2228</v>
      </c>
      <c r="M118" s="179" t="s">
        <v>2591</v>
      </c>
      <c r="N118" s="114" t="s">
        <v>2473</v>
      </c>
      <c r="O118" s="115" t="s">
        <v>2475</v>
      </c>
      <c r="P118" s="113"/>
      <c r="Q118" s="178" t="s">
        <v>2617</v>
      </c>
    </row>
    <row r="119" spans="1:17" ht="18" x14ac:dyDescent="0.25">
      <c r="A119" s="115" t="str">
        <f>VLOOKUP(E119,'LISTADO ATM'!$A$2:$C$901,3,0)</f>
        <v>DISTRITO NACIONAL</v>
      </c>
      <c r="B119" s="110" t="s">
        <v>2608</v>
      </c>
      <c r="C119" s="122">
        <v>44280.464224537034</v>
      </c>
      <c r="D119" s="115" t="s">
        <v>2189</v>
      </c>
      <c r="E119" s="109">
        <v>947</v>
      </c>
      <c r="G119" s="115" t="str">
        <f>VLOOKUP(E119,'LISTADO ATM'!$A$2:$B$900,2,0)</f>
        <v xml:space="preserve">ATM Superintendencia de Bancos </v>
      </c>
      <c r="H119" s="115" t="str">
        <f>VLOOKUP(E119,VIP!$A$2:$O17081,7,FALSE)</f>
        <v>Si</v>
      </c>
      <c r="I119" s="115" t="str">
        <f>VLOOKUP(E119,VIP!$A$2:$O9046,8,FALSE)</f>
        <v>Si</v>
      </c>
      <c r="J119" s="115" t="str">
        <f>VLOOKUP(E119,VIP!$A$2:$O8996,8,FALSE)</f>
        <v>Si</v>
      </c>
      <c r="K119" s="115" t="str">
        <f>VLOOKUP(E119,VIP!$A$2:$O12570,6,0)</f>
        <v>SI</v>
      </c>
      <c r="L119" s="116" t="s">
        <v>2254</v>
      </c>
      <c r="M119" s="114" t="s">
        <v>2466</v>
      </c>
      <c r="N119" s="114" t="s">
        <v>2473</v>
      </c>
      <c r="O119" s="115" t="s">
        <v>2475</v>
      </c>
      <c r="P119" s="113"/>
      <c r="Q119" s="117" t="s">
        <v>2254</v>
      </c>
    </row>
    <row r="120" spans="1:17" ht="18" x14ac:dyDescent="0.25">
      <c r="A120" s="115" t="str">
        <f>VLOOKUP(E120,'LISTADO ATM'!$A$2:$C$901,3,0)</f>
        <v>DISTRITO NACIONAL</v>
      </c>
      <c r="B120" s="110" t="s">
        <v>2631</v>
      </c>
      <c r="C120" s="122">
        <v>44280.510798611111</v>
      </c>
      <c r="D120" s="115" t="s">
        <v>2189</v>
      </c>
      <c r="E120" s="109">
        <v>554</v>
      </c>
      <c r="G120" s="115" t="str">
        <f>VLOOKUP(E120,'LISTADO ATM'!$A$2:$B$900,2,0)</f>
        <v xml:space="preserve">ATM Oficina Isabel La Católica I </v>
      </c>
      <c r="H120" s="115" t="str">
        <f>VLOOKUP(E120,VIP!$A$2:$O17082,7,FALSE)</f>
        <v>Si</v>
      </c>
      <c r="I120" s="115" t="str">
        <f>VLOOKUP(E120,VIP!$A$2:$O9047,8,FALSE)</f>
        <v>Si</v>
      </c>
      <c r="J120" s="115" t="str">
        <f>VLOOKUP(E120,VIP!$A$2:$O8997,8,FALSE)</f>
        <v>Si</v>
      </c>
      <c r="K120" s="115" t="str">
        <f>VLOOKUP(E120,VIP!$A$2:$O12571,6,0)</f>
        <v>NO</v>
      </c>
      <c r="L120" s="116" t="s">
        <v>2437</v>
      </c>
      <c r="M120" s="114" t="s">
        <v>2466</v>
      </c>
      <c r="N120" s="114" t="s">
        <v>2473</v>
      </c>
      <c r="O120" s="115" t="s">
        <v>2475</v>
      </c>
      <c r="P120" s="113"/>
      <c r="Q120" s="117" t="s">
        <v>2437</v>
      </c>
    </row>
    <row r="121" spans="1:17" ht="18" x14ac:dyDescent="0.25">
      <c r="A121" s="115" t="str">
        <f>VLOOKUP(E121,'LISTADO ATM'!$A$2:$C$901,3,0)</f>
        <v>DISTRITO NACIONAL</v>
      </c>
      <c r="B121" s="110" t="s">
        <v>2632</v>
      </c>
      <c r="C121" s="122">
        <v>44280.514849537038</v>
      </c>
      <c r="D121" s="115" t="s">
        <v>2189</v>
      </c>
      <c r="E121" s="109">
        <v>147</v>
      </c>
      <c r="G121" s="115" t="str">
        <f>VLOOKUP(E121,'LISTADO ATM'!$A$2:$B$900,2,0)</f>
        <v xml:space="preserve">ATM Kiosco Megacentro I </v>
      </c>
      <c r="H121" s="115" t="str">
        <f>VLOOKUP(E121,VIP!$A$2:$O17083,7,FALSE)</f>
        <v>Si</v>
      </c>
      <c r="I121" s="115" t="str">
        <f>VLOOKUP(E121,VIP!$A$2:$O9048,8,FALSE)</f>
        <v>Si</v>
      </c>
      <c r="J121" s="115" t="str">
        <f>VLOOKUP(E121,VIP!$A$2:$O8998,8,FALSE)</f>
        <v>Si</v>
      </c>
      <c r="K121" s="115" t="str">
        <f>VLOOKUP(E121,VIP!$A$2:$O12572,6,0)</f>
        <v>NO</v>
      </c>
      <c r="L121" s="116" t="s">
        <v>2228</v>
      </c>
      <c r="M121" s="114" t="s">
        <v>2466</v>
      </c>
      <c r="N121" s="114" t="s">
        <v>2473</v>
      </c>
      <c r="O121" s="115" t="s">
        <v>2475</v>
      </c>
      <c r="P121" s="113"/>
      <c r="Q121" s="117" t="s">
        <v>2228</v>
      </c>
    </row>
    <row r="122" spans="1:17" ht="18" x14ac:dyDescent="0.25">
      <c r="A122" s="115" t="str">
        <f>VLOOKUP(E122,'LISTADO ATM'!$A$2:$C$901,3,0)</f>
        <v>DISTRITO NACIONAL</v>
      </c>
      <c r="B122" s="110" t="s">
        <v>2633</v>
      </c>
      <c r="C122" s="122">
        <v>44280.515601851854</v>
      </c>
      <c r="D122" s="115" t="s">
        <v>2189</v>
      </c>
      <c r="E122" s="109">
        <v>927</v>
      </c>
      <c r="G122" s="115" t="str">
        <f>VLOOKUP(E122,'LISTADO ATM'!$A$2:$B$900,2,0)</f>
        <v>ATM S/M Bravo La Esperilla</v>
      </c>
      <c r="H122" s="115" t="str">
        <f>VLOOKUP(E122,VIP!$A$2:$O17084,7,FALSE)</f>
        <v>Si</v>
      </c>
      <c r="I122" s="115" t="str">
        <f>VLOOKUP(E122,VIP!$A$2:$O9049,8,FALSE)</f>
        <v>Si</v>
      </c>
      <c r="J122" s="115" t="str">
        <f>VLOOKUP(E122,VIP!$A$2:$O8999,8,FALSE)</f>
        <v>Si</v>
      </c>
      <c r="K122" s="115" t="str">
        <f>VLOOKUP(E122,VIP!$A$2:$O12573,6,0)</f>
        <v>NO</v>
      </c>
      <c r="L122" s="116" t="s">
        <v>2228</v>
      </c>
      <c r="M122" s="114" t="s">
        <v>2466</v>
      </c>
      <c r="N122" s="114" t="s">
        <v>2473</v>
      </c>
      <c r="O122" s="115" t="s">
        <v>2475</v>
      </c>
      <c r="P122" s="113"/>
      <c r="Q122" s="117" t="s">
        <v>2228</v>
      </c>
    </row>
    <row r="123" spans="1:17" ht="18" x14ac:dyDescent="0.25">
      <c r="A123" s="115" t="str">
        <f>VLOOKUP(E123,'LISTADO ATM'!$A$2:$C$901,3,0)</f>
        <v>DISTRITO NACIONAL</v>
      </c>
      <c r="B123" s="110" t="s">
        <v>2634</v>
      </c>
      <c r="C123" s="122">
        <v>44280.517442129632</v>
      </c>
      <c r="D123" s="115" t="s">
        <v>2189</v>
      </c>
      <c r="E123" s="109">
        <v>791</v>
      </c>
      <c r="G123" s="115" t="str">
        <f>VLOOKUP(E123,'LISTADO ATM'!$A$2:$B$900,2,0)</f>
        <v xml:space="preserve">ATM Oficina Sans Soucí </v>
      </c>
      <c r="H123" s="115" t="str">
        <f>VLOOKUP(E123,VIP!$A$2:$O17085,7,FALSE)</f>
        <v>Si</v>
      </c>
      <c r="I123" s="115" t="str">
        <f>VLOOKUP(E123,VIP!$A$2:$O9050,8,FALSE)</f>
        <v>No</v>
      </c>
      <c r="J123" s="115" t="str">
        <f>VLOOKUP(E123,VIP!$A$2:$O9000,8,FALSE)</f>
        <v>No</v>
      </c>
      <c r="K123" s="115" t="str">
        <f>VLOOKUP(E123,VIP!$A$2:$O12574,6,0)</f>
        <v>NO</v>
      </c>
      <c r="L123" s="116" t="s">
        <v>2228</v>
      </c>
      <c r="M123" s="114" t="s">
        <v>2466</v>
      </c>
      <c r="N123" s="114" t="s">
        <v>2473</v>
      </c>
      <c r="O123" s="115" t="s">
        <v>2475</v>
      </c>
      <c r="P123" s="113"/>
      <c r="Q123" s="117" t="s">
        <v>2228</v>
      </c>
    </row>
    <row r="124" spans="1:17" ht="18" x14ac:dyDescent="0.25">
      <c r="A124" s="115" t="str">
        <f>VLOOKUP(E124,'LISTADO ATM'!$A$2:$C$901,3,0)</f>
        <v>SUR</v>
      </c>
      <c r="B124" s="110" t="s">
        <v>2635</v>
      </c>
      <c r="C124" s="122">
        <v>44280.518599537034</v>
      </c>
      <c r="D124" s="115" t="s">
        <v>2189</v>
      </c>
      <c r="E124" s="109">
        <v>342</v>
      </c>
      <c r="G124" s="115" t="str">
        <f>VLOOKUP(E124,'LISTADO ATM'!$A$2:$B$900,2,0)</f>
        <v>ATM Oficina Obras Públicas Azua</v>
      </c>
      <c r="H124" s="115" t="str">
        <f>VLOOKUP(E124,VIP!$A$2:$O17086,7,FALSE)</f>
        <v>Si</v>
      </c>
      <c r="I124" s="115" t="str">
        <f>VLOOKUP(E124,VIP!$A$2:$O9051,8,FALSE)</f>
        <v>Si</v>
      </c>
      <c r="J124" s="115" t="str">
        <f>VLOOKUP(E124,VIP!$A$2:$O9001,8,FALSE)</f>
        <v>Si</v>
      </c>
      <c r="K124" s="115" t="str">
        <f>VLOOKUP(E124,VIP!$A$2:$O12575,6,0)</f>
        <v>SI</v>
      </c>
      <c r="L124" s="116" t="s">
        <v>2228</v>
      </c>
      <c r="M124" s="114" t="s">
        <v>2466</v>
      </c>
      <c r="N124" s="114" t="s">
        <v>2473</v>
      </c>
      <c r="O124" s="115" t="s">
        <v>2475</v>
      </c>
      <c r="P124" s="113"/>
      <c r="Q124" s="117" t="s">
        <v>2228</v>
      </c>
    </row>
    <row r="125" spans="1:17" ht="18" x14ac:dyDescent="0.25">
      <c r="A125" s="115" t="str">
        <f>VLOOKUP(E125,'LISTADO ATM'!$A$2:$C$901,3,0)</f>
        <v>DISTRITO NACIONAL</v>
      </c>
      <c r="B125" s="110" t="s">
        <v>2636</v>
      </c>
      <c r="C125" s="122">
        <v>44280.520092592589</v>
      </c>
      <c r="D125" s="115" t="s">
        <v>2189</v>
      </c>
      <c r="E125" s="109">
        <v>70</v>
      </c>
      <c r="G125" s="115" t="str">
        <f>VLOOKUP(E125,'LISTADO ATM'!$A$2:$B$900,2,0)</f>
        <v xml:space="preserve">ATM Autoservicio Plaza Lama Zona Oriental </v>
      </c>
      <c r="H125" s="115" t="str">
        <f>VLOOKUP(E125,VIP!$A$2:$O17087,7,FALSE)</f>
        <v>Si</v>
      </c>
      <c r="I125" s="115" t="str">
        <f>VLOOKUP(E125,VIP!$A$2:$O9052,8,FALSE)</f>
        <v>Si</v>
      </c>
      <c r="J125" s="115" t="str">
        <f>VLOOKUP(E125,VIP!$A$2:$O9002,8,FALSE)</f>
        <v>Si</v>
      </c>
      <c r="K125" s="115" t="str">
        <f>VLOOKUP(E125,VIP!$A$2:$O12576,6,0)</f>
        <v>NO</v>
      </c>
      <c r="L125" s="116" t="s">
        <v>2228</v>
      </c>
      <c r="M125" s="114" t="s">
        <v>2466</v>
      </c>
      <c r="N125" s="114" t="s">
        <v>2473</v>
      </c>
      <c r="O125" s="115" t="s">
        <v>2475</v>
      </c>
      <c r="P125" s="113"/>
      <c r="Q125" s="117" t="s">
        <v>2228</v>
      </c>
    </row>
    <row r="126" spans="1:17" ht="18" x14ac:dyDescent="0.25">
      <c r="A126" s="115" t="str">
        <f>VLOOKUP(E126,'LISTADO ATM'!$A$2:$C$901,3,0)</f>
        <v>ESTE</v>
      </c>
      <c r="B126" s="110" t="s">
        <v>2637</v>
      </c>
      <c r="C126" s="122">
        <v>44280.521944444445</v>
      </c>
      <c r="D126" s="115" t="s">
        <v>2189</v>
      </c>
      <c r="E126" s="109">
        <v>427</v>
      </c>
      <c r="G126" s="115" t="str">
        <f>VLOOKUP(E126,'LISTADO ATM'!$A$2:$B$900,2,0)</f>
        <v xml:space="preserve">ATM Almacenes Iberia (Hato Mayor) </v>
      </c>
      <c r="H126" s="115" t="str">
        <f>VLOOKUP(E126,VIP!$A$2:$O17088,7,FALSE)</f>
        <v>Si</v>
      </c>
      <c r="I126" s="115" t="str">
        <f>VLOOKUP(E126,VIP!$A$2:$O9053,8,FALSE)</f>
        <v>Si</v>
      </c>
      <c r="J126" s="115" t="str">
        <f>VLOOKUP(E126,VIP!$A$2:$O9003,8,FALSE)</f>
        <v>Si</v>
      </c>
      <c r="K126" s="115" t="str">
        <f>VLOOKUP(E126,VIP!$A$2:$O12577,6,0)</f>
        <v>NO</v>
      </c>
      <c r="L126" s="116" t="s">
        <v>2228</v>
      </c>
      <c r="M126" s="114" t="s">
        <v>2466</v>
      </c>
      <c r="N126" s="114" t="s">
        <v>2473</v>
      </c>
      <c r="O126" s="115" t="s">
        <v>2475</v>
      </c>
      <c r="P126" s="113"/>
      <c r="Q126" s="117" t="s">
        <v>2228</v>
      </c>
    </row>
    <row r="127" spans="1:17" ht="18" x14ac:dyDescent="0.25">
      <c r="A127" s="115" t="str">
        <f>VLOOKUP(E127,'LISTADO ATM'!$A$2:$C$901,3,0)</f>
        <v>ESTE</v>
      </c>
      <c r="B127" s="110" t="s">
        <v>2638</v>
      </c>
      <c r="C127" s="122">
        <v>44280.562962962962</v>
      </c>
      <c r="D127" s="115" t="s">
        <v>2189</v>
      </c>
      <c r="E127" s="109">
        <v>631</v>
      </c>
      <c r="G127" s="115" t="str">
        <f>VLOOKUP(E127,'LISTADO ATM'!$A$2:$B$900,2,0)</f>
        <v xml:space="preserve">ATM ASOCODEQUI (San Pedro) </v>
      </c>
      <c r="H127" s="115" t="str">
        <f>VLOOKUP(E127,VIP!$A$2:$O17089,7,FALSE)</f>
        <v>Si</v>
      </c>
      <c r="I127" s="115" t="str">
        <f>VLOOKUP(E127,VIP!$A$2:$O9054,8,FALSE)</f>
        <v>Si</v>
      </c>
      <c r="J127" s="115" t="str">
        <f>VLOOKUP(E127,VIP!$A$2:$O9004,8,FALSE)</f>
        <v>Si</v>
      </c>
      <c r="K127" s="115" t="str">
        <f>VLOOKUP(E127,VIP!$A$2:$O12578,6,0)</f>
        <v>NO</v>
      </c>
      <c r="L127" s="116" t="s">
        <v>2228</v>
      </c>
      <c r="M127" s="114" t="s">
        <v>2466</v>
      </c>
      <c r="N127" s="114" t="s">
        <v>2473</v>
      </c>
      <c r="O127" s="115" t="s">
        <v>2475</v>
      </c>
      <c r="P127" s="113"/>
      <c r="Q127" s="117" t="s">
        <v>2228</v>
      </c>
    </row>
    <row r="128" spans="1:17" ht="18" x14ac:dyDescent="0.25">
      <c r="A128" s="115" t="str">
        <f>VLOOKUP(E128,'LISTADO ATM'!$A$2:$C$901,3,0)</f>
        <v>ESTE</v>
      </c>
      <c r="B128" s="110" t="s">
        <v>2639</v>
      </c>
      <c r="C128" s="122">
        <v>44280.56454861111</v>
      </c>
      <c r="D128" s="115" t="s">
        <v>2189</v>
      </c>
      <c r="E128" s="109">
        <v>385</v>
      </c>
      <c r="G128" s="115" t="str">
        <f>VLOOKUP(E128,'LISTADO ATM'!$A$2:$B$900,2,0)</f>
        <v xml:space="preserve">ATM Plaza Verón I </v>
      </c>
      <c r="H128" s="115" t="str">
        <f>VLOOKUP(E128,VIP!$A$2:$O17090,7,FALSE)</f>
        <v>Si</v>
      </c>
      <c r="I128" s="115" t="str">
        <f>VLOOKUP(E128,VIP!$A$2:$O9055,8,FALSE)</f>
        <v>Si</v>
      </c>
      <c r="J128" s="115" t="str">
        <f>VLOOKUP(E128,VIP!$A$2:$O9005,8,FALSE)</f>
        <v>Si</v>
      </c>
      <c r="K128" s="115" t="str">
        <f>VLOOKUP(E128,VIP!$A$2:$O12579,6,0)</f>
        <v>NO</v>
      </c>
      <c r="L128" s="116" t="s">
        <v>2228</v>
      </c>
      <c r="M128" s="114" t="s">
        <v>2466</v>
      </c>
      <c r="N128" s="114" t="s">
        <v>2473</v>
      </c>
      <c r="O128" s="115" t="s">
        <v>2475</v>
      </c>
      <c r="P128" s="113"/>
      <c r="Q128" s="117" t="s">
        <v>2228</v>
      </c>
    </row>
    <row r="129" spans="1:17" ht="18" x14ac:dyDescent="0.25">
      <c r="A129" s="115" t="str">
        <f>VLOOKUP(E129,'LISTADO ATM'!$A$2:$C$901,3,0)</f>
        <v>NORTE</v>
      </c>
      <c r="B129" s="110" t="s">
        <v>2640</v>
      </c>
      <c r="C129" s="122">
        <v>44280.565162037034</v>
      </c>
      <c r="D129" s="115" t="s">
        <v>2190</v>
      </c>
      <c r="E129" s="109">
        <v>88</v>
      </c>
      <c r="G129" s="115" t="str">
        <f>VLOOKUP(E129,'LISTADO ATM'!$A$2:$B$900,2,0)</f>
        <v xml:space="preserve">ATM S/M La Fuente (Santiago) </v>
      </c>
      <c r="H129" s="115" t="str">
        <f>VLOOKUP(E129,VIP!$A$2:$O17091,7,FALSE)</f>
        <v>Si</v>
      </c>
      <c r="I129" s="115" t="str">
        <f>VLOOKUP(E129,VIP!$A$2:$O9056,8,FALSE)</f>
        <v>Si</v>
      </c>
      <c r="J129" s="115" t="str">
        <f>VLOOKUP(E129,VIP!$A$2:$O9006,8,FALSE)</f>
        <v>Si</v>
      </c>
      <c r="K129" s="115" t="str">
        <f>VLOOKUP(E129,VIP!$A$2:$O12580,6,0)</f>
        <v>NO</v>
      </c>
      <c r="L129" s="116" t="s">
        <v>2228</v>
      </c>
      <c r="M129" s="114" t="s">
        <v>2466</v>
      </c>
      <c r="N129" s="114" t="s">
        <v>2473</v>
      </c>
      <c r="O129" s="115" t="s">
        <v>2611</v>
      </c>
      <c r="P129" s="113"/>
      <c r="Q129" s="117" t="s">
        <v>2228</v>
      </c>
    </row>
    <row r="130" spans="1:17" ht="18" x14ac:dyDescent="0.25">
      <c r="A130" s="115" t="str">
        <f>VLOOKUP(E130,'LISTADO ATM'!$A$2:$C$901,3,0)</f>
        <v>DISTRITO NACIONAL</v>
      </c>
      <c r="B130" s="110" t="s">
        <v>2641</v>
      </c>
      <c r="C130" s="122">
        <v>44280.574074074073</v>
      </c>
      <c r="D130" s="115" t="s">
        <v>2189</v>
      </c>
      <c r="E130" s="109">
        <v>115</v>
      </c>
      <c r="G130" s="115" t="str">
        <f>VLOOKUP(E130,'LISTADO ATM'!$A$2:$B$900,2,0)</f>
        <v xml:space="preserve">ATM Oficina Megacentro I </v>
      </c>
      <c r="H130" s="115" t="str">
        <f>VLOOKUP(E130,VIP!$A$2:$O17092,7,FALSE)</f>
        <v>Si</v>
      </c>
      <c r="I130" s="115" t="str">
        <f>VLOOKUP(E130,VIP!$A$2:$O9057,8,FALSE)</f>
        <v>Si</v>
      </c>
      <c r="J130" s="115" t="str">
        <f>VLOOKUP(E130,VIP!$A$2:$O9007,8,FALSE)</f>
        <v>Si</v>
      </c>
      <c r="K130" s="115" t="str">
        <f>VLOOKUP(E130,VIP!$A$2:$O12581,6,0)</f>
        <v>SI</v>
      </c>
      <c r="L130" s="116" t="s">
        <v>2228</v>
      </c>
      <c r="M130" s="114" t="s">
        <v>2466</v>
      </c>
      <c r="N130" s="114" t="s">
        <v>2473</v>
      </c>
      <c r="O130" s="115" t="s">
        <v>2475</v>
      </c>
      <c r="P130" s="113"/>
      <c r="Q130" s="117" t="s">
        <v>2228</v>
      </c>
    </row>
    <row r="131" spans="1:17" ht="18" x14ac:dyDescent="0.25">
      <c r="A131" s="115" t="str">
        <f>VLOOKUP(E131,'LISTADO ATM'!$A$2:$C$901,3,0)</f>
        <v>DISTRITO NACIONAL</v>
      </c>
      <c r="B131" s="110" t="s">
        <v>2642</v>
      </c>
      <c r="C131" s="122">
        <v>44280.576701388891</v>
      </c>
      <c r="D131" s="115" t="s">
        <v>2189</v>
      </c>
      <c r="E131" s="109">
        <v>149</v>
      </c>
      <c r="G131" s="115" t="str">
        <f>VLOOKUP(E131,'LISTADO ATM'!$A$2:$B$900,2,0)</f>
        <v>ATM Estación Metro Concepción</v>
      </c>
      <c r="H131" s="115" t="str">
        <f>VLOOKUP(E131,VIP!$A$2:$O17093,7,FALSE)</f>
        <v>N/A</v>
      </c>
      <c r="I131" s="115" t="str">
        <f>VLOOKUP(E131,VIP!$A$2:$O9058,8,FALSE)</f>
        <v>N/A</v>
      </c>
      <c r="J131" s="115" t="str">
        <f>VLOOKUP(E131,VIP!$A$2:$O9008,8,FALSE)</f>
        <v>N/A</v>
      </c>
      <c r="K131" s="115" t="str">
        <f>VLOOKUP(E131,VIP!$A$2:$O12582,6,0)</f>
        <v>N/A</v>
      </c>
      <c r="L131" s="116" t="s">
        <v>2228</v>
      </c>
      <c r="M131" s="114" t="s">
        <v>2466</v>
      </c>
      <c r="N131" s="114" t="s">
        <v>2473</v>
      </c>
      <c r="O131" s="115" t="s">
        <v>2475</v>
      </c>
      <c r="P131" s="113"/>
      <c r="Q131" s="117" t="s">
        <v>2228</v>
      </c>
    </row>
    <row r="132" spans="1:17" ht="18" x14ac:dyDescent="0.25">
      <c r="A132" s="115" t="str">
        <f>VLOOKUP(E132,'LISTADO ATM'!$A$2:$C$901,3,0)</f>
        <v>ESTE</v>
      </c>
      <c r="B132" s="110" t="s">
        <v>2643</v>
      </c>
      <c r="C132" s="122">
        <v>44280.577939814815</v>
      </c>
      <c r="D132" s="115" t="s">
        <v>2189</v>
      </c>
      <c r="E132" s="109">
        <v>217</v>
      </c>
      <c r="G132" s="115" t="str">
        <f>VLOOKUP(E132,'LISTADO ATM'!$A$2:$B$900,2,0)</f>
        <v xml:space="preserve">ATM Oficina Bávaro </v>
      </c>
      <c r="H132" s="115" t="str">
        <f>VLOOKUP(E132,VIP!$A$2:$O17094,7,FALSE)</f>
        <v>Si</v>
      </c>
      <c r="I132" s="115" t="str">
        <f>VLOOKUP(E132,VIP!$A$2:$O9059,8,FALSE)</f>
        <v>Si</v>
      </c>
      <c r="J132" s="115" t="str">
        <f>VLOOKUP(E132,VIP!$A$2:$O9009,8,FALSE)</f>
        <v>Si</v>
      </c>
      <c r="K132" s="115" t="str">
        <f>VLOOKUP(E132,VIP!$A$2:$O12583,6,0)</f>
        <v>NO</v>
      </c>
      <c r="L132" s="116" t="s">
        <v>2228</v>
      </c>
      <c r="M132" s="114" t="s">
        <v>2466</v>
      </c>
      <c r="N132" s="114" t="s">
        <v>2473</v>
      </c>
      <c r="O132" s="115" t="s">
        <v>2475</v>
      </c>
      <c r="P132" s="113"/>
      <c r="Q132" s="117" t="s">
        <v>2228</v>
      </c>
    </row>
    <row r="133" spans="1:17" ht="18" x14ac:dyDescent="0.25">
      <c r="A133" s="115" t="str">
        <f>VLOOKUP(E133,'LISTADO ATM'!$A$2:$C$901,3,0)</f>
        <v>DISTRITO NACIONAL</v>
      </c>
      <c r="B133" s="110" t="s">
        <v>2644</v>
      </c>
      <c r="C133" s="122">
        <v>44280.578958333332</v>
      </c>
      <c r="D133" s="115" t="s">
        <v>2189</v>
      </c>
      <c r="E133" s="109">
        <v>264</v>
      </c>
      <c r="G133" s="115" t="str">
        <f>VLOOKUP(E133,'LISTADO ATM'!$A$2:$B$900,2,0)</f>
        <v xml:space="preserve">ATM S/M Nacional Independencia </v>
      </c>
      <c r="H133" s="115" t="str">
        <f>VLOOKUP(E133,VIP!$A$2:$O17095,7,FALSE)</f>
        <v>Si</v>
      </c>
      <c r="I133" s="115" t="str">
        <f>VLOOKUP(E133,VIP!$A$2:$O9060,8,FALSE)</f>
        <v>Si</v>
      </c>
      <c r="J133" s="115" t="str">
        <f>VLOOKUP(E133,VIP!$A$2:$O9010,8,FALSE)</f>
        <v>Si</v>
      </c>
      <c r="K133" s="115" t="str">
        <f>VLOOKUP(E133,VIP!$A$2:$O12584,6,0)</f>
        <v>SI</v>
      </c>
      <c r="L133" s="116" t="s">
        <v>2228</v>
      </c>
      <c r="M133" s="114" t="s">
        <v>2466</v>
      </c>
      <c r="N133" s="114" t="s">
        <v>2473</v>
      </c>
      <c r="O133" s="115" t="s">
        <v>2475</v>
      </c>
      <c r="P133" s="113"/>
      <c r="Q133" s="117" t="s">
        <v>2228</v>
      </c>
    </row>
    <row r="134" spans="1:17" ht="18" x14ac:dyDescent="0.25">
      <c r="A134" s="115" t="str">
        <f>VLOOKUP(E134,'LISTADO ATM'!$A$2:$C$901,3,0)</f>
        <v>NORTE</v>
      </c>
      <c r="B134" s="110" t="s">
        <v>2645</v>
      </c>
      <c r="C134" s="122">
        <v>44280.579699074071</v>
      </c>
      <c r="D134" s="115" t="s">
        <v>2190</v>
      </c>
      <c r="E134" s="109">
        <v>496</v>
      </c>
      <c r="G134" s="115" t="str">
        <f>VLOOKUP(E134,'LISTADO ATM'!$A$2:$B$900,2,0)</f>
        <v xml:space="preserve">ATM Multicentro La Sirena Bonao </v>
      </c>
      <c r="H134" s="115" t="str">
        <f>VLOOKUP(E134,VIP!$A$2:$O17096,7,FALSE)</f>
        <v>Si</v>
      </c>
      <c r="I134" s="115" t="str">
        <f>VLOOKUP(E134,VIP!$A$2:$O9061,8,FALSE)</f>
        <v>Si</v>
      </c>
      <c r="J134" s="115" t="str">
        <f>VLOOKUP(E134,VIP!$A$2:$O9011,8,FALSE)</f>
        <v>Si</v>
      </c>
      <c r="K134" s="115" t="str">
        <f>VLOOKUP(E134,VIP!$A$2:$O12585,6,0)</f>
        <v>NO</v>
      </c>
      <c r="L134" s="116" t="s">
        <v>2228</v>
      </c>
      <c r="M134" s="114" t="s">
        <v>2466</v>
      </c>
      <c r="N134" s="114" t="s">
        <v>2473</v>
      </c>
      <c r="O134" s="115" t="s">
        <v>2657</v>
      </c>
      <c r="P134" s="113"/>
      <c r="Q134" s="117" t="s">
        <v>2228</v>
      </c>
    </row>
    <row r="135" spans="1:17" ht="18" x14ac:dyDescent="0.25">
      <c r="A135" s="115" t="str">
        <f>VLOOKUP(E135,'LISTADO ATM'!$A$2:$C$901,3,0)</f>
        <v>NORTE</v>
      </c>
      <c r="B135" s="110" t="s">
        <v>2646</v>
      </c>
      <c r="C135" s="122">
        <v>44280.580717592595</v>
      </c>
      <c r="D135" s="115" t="s">
        <v>2190</v>
      </c>
      <c r="E135" s="109">
        <v>720</v>
      </c>
      <c r="G135" s="115" t="str">
        <f>VLOOKUP(E135,'LISTADO ATM'!$A$2:$B$900,2,0)</f>
        <v xml:space="preserve">ATM OMSA (Santiago) </v>
      </c>
      <c r="H135" s="115" t="str">
        <f>VLOOKUP(E135,VIP!$A$2:$O17097,7,FALSE)</f>
        <v>Si</v>
      </c>
      <c r="I135" s="115" t="str">
        <f>VLOOKUP(E135,VIP!$A$2:$O9062,8,FALSE)</f>
        <v>Si</v>
      </c>
      <c r="J135" s="115" t="str">
        <f>VLOOKUP(E135,VIP!$A$2:$O9012,8,FALSE)</f>
        <v>Si</v>
      </c>
      <c r="K135" s="115" t="str">
        <f>VLOOKUP(E135,VIP!$A$2:$O12586,6,0)</f>
        <v>NO</v>
      </c>
      <c r="L135" s="116" t="s">
        <v>2489</v>
      </c>
      <c r="M135" s="114" t="s">
        <v>2466</v>
      </c>
      <c r="N135" s="114" t="s">
        <v>2473</v>
      </c>
      <c r="O135" s="115" t="s">
        <v>2658</v>
      </c>
      <c r="P135" s="113"/>
      <c r="Q135" s="117" t="s">
        <v>2489</v>
      </c>
    </row>
    <row r="136" spans="1:17" ht="18" x14ac:dyDescent="0.25">
      <c r="A136" s="115" t="str">
        <f>VLOOKUP(E136,'LISTADO ATM'!$A$2:$C$901,3,0)</f>
        <v>NORTE</v>
      </c>
      <c r="B136" s="110" t="s">
        <v>2647</v>
      </c>
      <c r="C136" s="122">
        <v>44280.593460648146</v>
      </c>
      <c r="D136" s="115" t="s">
        <v>2189</v>
      </c>
      <c r="E136" s="109">
        <v>950</v>
      </c>
      <c r="G136" s="115" t="str">
        <f>VLOOKUP(E136,'LISTADO ATM'!$A$2:$B$900,2,0)</f>
        <v xml:space="preserve">ATM Oficina Monterrico </v>
      </c>
      <c r="H136" s="115" t="str">
        <f>VLOOKUP(E136,VIP!$A$2:$O17098,7,FALSE)</f>
        <v>Si</v>
      </c>
      <c r="I136" s="115" t="str">
        <f>VLOOKUP(E136,VIP!$A$2:$O9063,8,FALSE)</f>
        <v>Si</v>
      </c>
      <c r="J136" s="115" t="str">
        <f>VLOOKUP(E136,VIP!$A$2:$O9013,8,FALSE)</f>
        <v>Si</v>
      </c>
      <c r="K136" s="115" t="str">
        <f>VLOOKUP(E136,VIP!$A$2:$O12587,6,0)</f>
        <v>SI</v>
      </c>
      <c r="L136" s="116" t="s">
        <v>2629</v>
      </c>
      <c r="M136" s="114" t="s">
        <v>2466</v>
      </c>
      <c r="N136" s="114" t="s">
        <v>2473</v>
      </c>
      <c r="O136" s="115" t="s">
        <v>2475</v>
      </c>
      <c r="P136" s="113"/>
      <c r="Q136" s="117" t="s">
        <v>2629</v>
      </c>
    </row>
    <row r="137" spans="1:17" ht="18" x14ac:dyDescent="0.25">
      <c r="A137" s="115" t="str">
        <f>VLOOKUP(E137,'LISTADO ATM'!$A$2:$C$901,3,0)</f>
        <v>NORTE</v>
      </c>
      <c r="B137" s="110" t="s">
        <v>2648</v>
      </c>
      <c r="C137" s="122">
        <v>44280.599444444444</v>
      </c>
      <c r="D137" s="115" t="s">
        <v>2190</v>
      </c>
      <c r="E137" s="109">
        <v>492</v>
      </c>
      <c r="G137" s="115" t="str">
        <f>VLOOKUP(E137,'LISTADO ATM'!$A$2:$B$900,2,0)</f>
        <v>ATM S/M Nacional  El Dorado Santiago</v>
      </c>
      <c r="H137" s="115" t="e">
        <f>VLOOKUP(E137,VIP!$A$2:$O17099,7,FALSE)</f>
        <v>#N/A</v>
      </c>
      <c r="I137" s="115" t="e">
        <f>VLOOKUP(E137,VIP!$A$2:$O9064,8,FALSE)</f>
        <v>#N/A</v>
      </c>
      <c r="J137" s="115" t="e">
        <f>VLOOKUP(E137,VIP!$A$2:$O9014,8,FALSE)</f>
        <v>#N/A</v>
      </c>
      <c r="K137" s="115" t="e">
        <f>VLOOKUP(E137,VIP!$A$2:$O12588,6,0)</f>
        <v>#N/A</v>
      </c>
      <c r="L137" s="116" t="s">
        <v>2489</v>
      </c>
      <c r="M137" s="114" t="s">
        <v>2466</v>
      </c>
      <c r="N137" s="114" t="s">
        <v>2473</v>
      </c>
      <c r="O137" s="115" t="s">
        <v>2659</v>
      </c>
      <c r="P137" s="113"/>
      <c r="Q137" s="117" t="s">
        <v>2489</v>
      </c>
    </row>
    <row r="138" spans="1:17" ht="18" x14ac:dyDescent="0.25">
      <c r="A138" s="115" t="str">
        <f>VLOOKUP(E138,'LISTADO ATM'!$A$2:$C$901,3,0)</f>
        <v>DISTRITO NACIONAL</v>
      </c>
      <c r="B138" s="110" t="s">
        <v>2649</v>
      </c>
      <c r="C138" s="122">
        <v>44280.600451388891</v>
      </c>
      <c r="D138" s="115" t="s">
        <v>2189</v>
      </c>
      <c r="E138" s="109">
        <v>836</v>
      </c>
      <c r="G138" s="115" t="str">
        <f>VLOOKUP(E138,'LISTADO ATM'!$A$2:$B$900,2,0)</f>
        <v xml:space="preserve">ATM UNP Plaza Luperón </v>
      </c>
      <c r="H138" s="115" t="str">
        <f>VLOOKUP(E138,VIP!$A$2:$O17100,7,FALSE)</f>
        <v>Si</v>
      </c>
      <c r="I138" s="115" t="str">
        <f>VLOOKUP(E138,VIP!$A$2:$O9065,8,FALSE)</f>
        <v>Si</v>
      </c>
      <c r="J138" s="115" t="str">
        <f>VLOOKUP(E138,VIP!$A$2:$O9015,8,FALSE)</f>
        <v>Si</v>
      </c>
      <c r="K138" s="115" t="str">
        <f>VLOOKUP(E138,VIP!$A$2:$O12589,6,0)</f>
        <v>NO</v>
      </c>
      <c r="L138" s="116" t="s">
        <v>2489</v>
      </c>
      <c r="M138" s="114" t="s">
        <v>2466</v>
      </c>
      <c r="N138" s="114" t="s">
        <v>2473</v>
      </c>
      <c r="O138" s="115" t="s">
        <v>2475</v>
      </c>
      <c r="P138" s="113"/>
      <c r="Q138" s="117" t="s">
        <v>2489</v>
      </c>
    </row>
    <row r="139" spans="1:17" ht="18" x14ac:dyDescent="0.25">
      <c r="A139" s="115" t="str">
        <f>VLOOKUP(E139,'LISTADO ATM'!$A$2:$C$901,3,0)</f>
        <v>DISTRITO NACIONAL</v>
      </c>
      <c r="B139" s="110" t="s">
        <v>2650</v>
      </c>
      <c r="C139" s="122">
        <v>44280.601701388892</v>
      </c>
      <c r="D139" s="115" t="s">
        <v>2189</v>
      </c>
      <c r="E139" s="109">
        <v>769</v>
      </c>
      <c r="G139" s="115" t="str">
        <f>VLOOKUP(E139,'LISTADO ATM'!$A$2:$B$900,2,0)</f>
        <v>ATM UNP Pablo Mella Morales</v>
      </c>
      <c r="H139" s="115" t="str">
        <f>VLOOKUP(E139,VIP!$A$2:$O17101,7,FALSE)</f>
        <v>Si</v>
      </c>
      <c r="I139" s="115" t="str">
        <f>VLOOKUP(E139,VIP!$A$2:$O9066,8,FALSE)</f>
        <v>Si</v>
      </c>
      <c r="J139" s="115" t="str">
        <f>VLOOKUP(E139,VIP!$A$2:$O9016,8,FALSE)</f>
        <v>Si</v>
      </c>
      <c r="K139" s="115" t="str">
        <f>VLOOKUP(E139,VIP!$A$2:$O12590,6,0)</f>
        <v>NO</v>
      </c>
      <c r="L139" s="116" t="s">
        <v>2489</v>
      </c>
      <c r="M139" s="114" t="s">
        <v>2466</v>
      </c>
      <c r="N139" s="114" t="s">
        <v>2473</v>
      </c>
      <c r="O139" s="115" t="s">
        <v>2475</v>
      </c>
      <c r="P139" s="113"/>
      <c r="Q139" s="117" t="s">
        <v>2489</v>
      </c>
    </row>
    <row r="140" spans="1:17" ht="18" x14ac:dyDescent="0.25">
      <c r="A140" s="115" t="str">
        <f>VLOOKUP(E140,'LISTADO ATM'!$A$2:$C$901,3,0)</f>
        <v>DISTRITO NACIONAL</v>
      </c>
      <c r="B140" s="110" t="s">
        <v>2651</v>
      </c>
      <c r="C140" s="122">
        <v>44280.602546296293</v>
      </c>
      <c r="D140" s="115" t="s">
        <v>2189</v>
      </c>
      <c r="E140" s="109">
        <v>906</v>
      </c>
      <c r="G140" s="115" t="str">
        <f>VLOOKUP(E140,'LISTADO ATM'!$A$2:$B$900,2,0)</f>
        <v xml:space="preserve">ATM MESCYT  </v>
      </c>
      <c r="H140" s="115" t="str">
        <f>VLOOKUP(E140,VIP!$A$2:$O17102,7,FALSE)</f>
        <v>Si</v>
      </c>
      <c r="I140" s="115" t="str">
        <f>VLOOKUP(E140,VIP!$A$2:$O9067,8,FALSE)</f>
        <v>Si</v>
      </c>
      <c r="J140" s="115" t="str">
        <f>VLOOKUP(E140,VIP!$A$2:$O9017,8,FALSE)</f>
        <v>Si</v>
      </c>
      <c r="K140" s="115" t="str">
        <f>VLOOKUP(E140,VIP!$A$2:$O12591,6,0)</f>
        <v>NO</v>
      </c>
      <c r="L140" s="116" t="s">
        <v>2254</v>
      </c>
      <c r="M140" s="114" t="s">
        <v>2466</v>
      </c>
      <c r="N140" s="114" t="s">
        <v>2473</v>
      </c>
      <c r="O140" s="115" t="s">
        <v>2475</v>
      </c>
      <c r="P140" s="113"/>
      <c r="Q140" s="117" t="s">
        <v>2254</v>
      </c>
    </row>
    <row r="141" spans="1:17" ht="18" x14ac:dyDescent="0.25">
      <c r="A141" s="115" t="str">
        <f>VLOOKUP(E141,'LISTADO ATM'!$A$2:$C$901,3,0)</f>
        <v>DISTRITO NACIONAL</v>
      </c>
      <c r="B141" s="110" t="s">
        <v>2652</v>
      </c>
      <c r="C141" s="122">
        <v>44280.605532407404</v>
      </c>
      <c r="D141" s="115" t="s">
        <v>2189</v>
      </c>
      <c r="E141" s="109">
        <v>425</v>
      </c>
      <c r="G141" s="115" t="str">
        <f>VLOOKUP(E141,'LISTADO ATM'!$A$2:$B$900,2,0)</f>
        <v xml:space="preserve">ATM UNP Jumbo Luperón II </v>
      </c>
      <c r="H141" s="115" t="str">
        <f>VLOOKUP(E141,VIP!$A$2:$O17103,7,FALSE)</f>
        <v>Si</v>
      </c>
      <c r="I141" s="115" t="str">
        <f>VLOOKUP(E141,VIP!$A$2:$O9068,8,FALSE)</f>
        <v>Si</v>
      </c>
      <c r="J141" s="115" t="str">
        <f>VLOOKUP(E141,VIP!$A$2:$O9018,8,FALSE)</f>
        <v>Si</v>
      </c>
      <c r="K141" s="115" t="str">
        <f>VLOOKUP(E141,VIP!$A$2:$O12592,6,0)</f>
        <v>NO</v>
      </c>
      <c r="L141" s="116" t="s">
        <v>2228</v>
      </c>
      <c r="M141" s="114" t="s">
        <v>2466</v>
      </c>
      <c r="N141" s="114" t="s">
        <v>2473</v>
      </c>
      <c r="O141" s="115" t="s">
        <v>2475</v>
      </c>
      <c r="P141" s="113"/>
      <c r="Q141" s="117" t="s">
        <v>2228</v>
      </c>
    </row>
    <row r="142" spans="1:17" ht="18" x14ac:dyDescent="0.25">
      <c r="A142" s="115" t="str">
        <f>VLOOKUP(E142,'LISTADO ATM'!$A$2:$C$901,3,0)</f>
        <v>NORTE</v>
      </c>
      <c r="B142" s="110" t="s">
        <v>2653</v>
      </c>
      <c r="C142" s="122">
        <v>44280.620150462964</v>
      </c>
      <c r="D142" s="115" t="s">
        <v>2189</v>
      </c>
      <c r="E142" s="109">
        <v>372</v>
      </c>
      <c r="G142" s="115" t="str">
        <f>VLOOKUP(E142,'LISTADO ATM'!$A$2:$B$900,2,0)</f>
        <v>ATM Oficina Sánchez II</v>
      </c>
      <c r="H142" s="115" t="str">
        <f>VLOOKUP(E142,VIP!$A$2:$O17104,7,FALSE)</f>
        <v>N/A</v>
      </c>
      <c r="I142" s="115" t="str">
        <f>VLOOKUP(E142,VIP!$A$2:$O9069,8,FALSE)</f>
        <v>N/A</v>
      </c>
      <c r="J142" s="115" t="str">
        <f>VLOOKUP(E142,VIP!$A$2:$O9019,8,FALSE)</f>
        <v>N/A</v>
      </c>
      <c r="K142" s="115" t="str">
        <f>VLOOKUP(E142,VIP!$A$2:$O12593,6,0)</f>
        <v>N/A</v>
      </c>
      <c r="L142" s="116" t="s">
        <v>2630</v>
      </c>
      <c r="M142" s="114" t="s">
        <v>2466</v>
      </c>
      <c r="N142" s="114" t="s">
        <v>2473</v>
      </c>
      <c r="O142" s="115" t="s">
        <v>2475</v>
      </c>
      <c r="P142" s="113"/>
      <c r="Q142" s="117" t="s">
        <v>2630</v>
      </c>
    </row>
    <row r="143" spans="1:17" ht="18" x14ac:dyDescent="0.25">
      <c r="A143" s="115" t="str">
        <f>VLOOKUP(E143,'LISTADO ATM'!$A$2:$C$901,3,0)</f>
        <v>ESTE</v>
      </c>
      <c r="B143" s="110" t="s">
        <v>2654</v>
      </c>
      <c r="C143" s="122">
        <v>44280.623483796298</v>
      </c>
      <c r="D143" s="115" t="s">
        <v>2189</v>
      </c>
      <c r="E143" s="109">
        <v>121</v>
      </c>
      <c r="G143" s="115" t="str">
        <f>VLOOKUP(E143,'LISTADO ATM'!$A$2:$B$900,2,0)</f>
        <v xml:space="preserve">ATM Oficina Bayaguana </v>
      </c>
      <c r="H143" s="115" t="str">
        <f>VLOOKUP(E143,VIP!$A$2:$O17105,7,FALSE)</f>
        <v>Si</v>
      </c>
      <c r="I143" s="115" t="str">
        <f>VLOOKUP(E143,VIP!$A$2:$O9070,8,FALSE)</f>
        <v>Si</v>
      </c>
      <c r="J143" s="115" t="str">
        <f>VLOOKUP(E143,VIP!$A$2:$O9020,8,FALSE)</f>
        <v>Si</v>
      </c>
      <c r="K143" s="115" t="str">
        <f>VLOOKUP(E143,VIP!$A$2:$O12594,6,0)</f>
        <v>SI</v>
      </c>
      <c r="L143" s="116" t="s">
        <v>2228</v>
      </c>
      <c r="M143" s="114" t="s">
        <v>2466</v>
      </c>
      <c r="N143" s="114" t="s">
        <v>2473</v>
      </c>
      <c r="O143" s="115" t="s">
        <v>2475</v>
      </c>
      <c r="P143" s="113"/>
      <c r="Q143" s="117" t="s">
        <v>2228</v>
      </c>
    </row>
    <row r="144" spans="1:17" ht="18" x14ac:dyDescent="0.25">
      <c r="A144" s="115" t="str">
        <f>VLOOKUP(E144,'LISTADO ATM'!$A$2:$C$901,3,0)</f>
        <v>NORTE</v>
      </c>
      <c r="B144" s="110" t="s">
        <v>2655</v>
      </c>
      <c r="C144" s="122">
        <v>44280.624085648145</v>
      </c>
      <c r="D144" s="115" t="s">
        <v>2190</v>
      </c>
      <c r="E144" s="109">
        <v>119</v>
      </c>
      <c r="G144" s="115" t="str">
        <f>VLOOKUP(E144,'LISTADO ATM'!$A$2:$B$900,2,0)</f>
        <v>ATM Oficina La Barranquita</v>
      </c>
      <c r="H144" s="115" t="str">
        <f>VLOOKUP(E144,VIP!$A$2:$O17106,7,FALSE)</f>
        <v>N/A</v>
      </c>
      <c r="I144" s="115" t="str">
        <f>VLOOKUP(E144,VIP!$A$2:$O9071,8,FALSE)</f>
        <v>N/A</v>
      </c>
      <c r="J144" s="115" t="str">
        <f>VLOOKUP(E144,VIP!$A$2:$O9021,8,FALSE)</f>
        <v>N/A</v>
      </c>
      <c r="K144" s="115" t="str">
        <f>VLOOKUP(E144,VIP!$A$2:$O12595,6,0)</f>
        <v>N/A</v>
      </c>
      <c r="L144" s="116" t="s">
        <v>2228</v>
      </c>
      <c r="M144" s="114" t="s">
        <v>2466</v>
      </c>
      <c r="N144" s="114" t="s">
        <v>2473</v>
      </c>
      <c r="O144" s="115" t="s">
        <v>2499</v>
      </c>
      <c r="P144" s="113"/>
      <c r="Q144" s="117" t="s">
        <v>2228</v>
      </c>
    </row>
    <row r="145" spans="1:17" ht="18" x14ac:dyDescent="0.25">
      <c r="A145" s="115" t="str">
        <f>VLOOKUP(E145,'LISTADO ATM'!$A$2:$C$901,3,0)</f>
        <v>SUR</v>
      </c>
      <c r="B145" s="110" t="s">
        <v>2656</v>
      </c>
      <c r="C145" s="122">
        <v>44280.635775462964</v>
      </c>
      <c r="D145" s="115" t="s">
        <v>2189</v>
      </c>
      <c r="E145" s="109">
        <v>616</v>
      </c>
      <c r="G145" s="115" t="str">
        <f>VLOOKUP(E145,'LISTADO ATM'!$A$2:$B$900,2,0)</f>
        <v xml:space="preserve">ATM 5ta. Brigada Barahona </v>
      </c>
      <c r="H145" s="115" t="str">
        <f>VLOOKUP(E145,VIP!$A$2:$O17107,7,FALSE)</f>
        <v>Si</v>
      </c>
      <c r="I145" s="115" t="str">
        <f>VLOOKUP(E145,VIP!$A$2:$O9072,8,FALSE)</f>
        <v>Si</v>
      </c>
      <c r="J145" s="115" t="str">
        <f>VLOOKUP(E145,VIP!$A$2:$O9022,8,FALSE)</f>
        <v>Si</v>
      </c>
      <c r="K145" s="115" t="str">
        <f>VLOOKUP(E145,VIP!$A$2:$O12596,6,0)</f>
        <v>NO</v>
      </c>
      <c r="L145" s="116" t="s">
        <v>2431</v>
      </c>
      <c r="M145" s="114" t="s">
        <v>2466</v>
      </c>
      <c r="N145" s="114" t="s">
        <v>2473</v>
      </c>
      <c r="O145" s="115" t="s">
        <v>2475</v>
      </c>
      <c r="P145" s="113"/>
      <c r="Q145" s="117" t="s">
        <v>2431</v>
      </c>
    </row>
  </sheetData>
  <autoFilter ref="A4:Q145">
    <filterColumn colId="12">
      <filters>
        <filter val="Fuera De Servicio"/>
      </filters>
    </filterColumn>
    <sortState ref="A5:Q119">
      <sortCondition ref="C4:C11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9:B41">
    <cfRule type="duplicateValues" dxfId="274" priority="390"/>
  </conditionalFormatting>
  <conditionalFormatting sqref="B29:B41">
    <cfRule type="duplicateValues" dxfId="273" priority="387"/>
  </conditionalFormatting>
  <conditionalFormatting sqref="B22:B28">
    <cfRule type="duplicateValues" dxfId="272" priority="347"/>
  </conditionalFormatting>
  <conditionalFormatting sqref="B22:B28">
    <cfRule type="duplicateValues" dxfId="271" priority="346"/>
  </conditionalFormatting>
  <conditionalFormatting sqref="B22:B28">
    <cfRule type="duplicateValues" dxfId="270" priority="345"/>
  </conditionalFormatting>
  <conditionalFormatting sqref="B22:B28">
    <cfRule type="duplicateValues" dxfId="269" priority="344"/>
  </conditionalFormatting>
  <conditionalFormatting sqref="B22:B28">
    <cfRule type="duplicateValues" dxfId="268" priority="343"/>
  </conditionalFormatting>
  <conditionalFormatting sqref="B29:B41">
    <cfRule type="duplicateValues" dxfId="267" priority="341"/>
  </conditionalFormatting>
  <conditionalFormatting sqref="B29:B41">
    <cfRule type="duplicateValues" dxfId="266" priority="340"/>
  </conditionalFormatting>
  <conditionalFormatting sqref="B29:B41">
    <cfRule type="duplicateValues" dxfId="265" priority="339"/>
  </conditionalFormatting>
  <conditionalFormatting sqref="B29:B41">
    <cfRule type="duplicateValues" dxfId="264" priority="338"/>
  </conditionalFormatting>
  <conditionalFormatting sqref="B29:B41">
    <cfRule type="duplicateValues" dxfId="263" priority="337"/>
  </conditionalFormatting>
  <conditionalFormatting sqref="E29:E41">
    <cfRule type="duplicateValues" dxfId="262" priority="336"/>
  </conditionalFormatting>
  <conditionalFormatting sqref="E29:E41">
    <cfRule type="duplicateValues" dxfId="261" priority="334"/>
    <cfRule type="duplicateValues" dxfId="260" priority="335"/>
  </conditionalFormatting>
  <conditionalFormatting sqref="E29:E41">
    <cfRule type="duplicateValues" dxfId="259" priority="333"/>
  </conditionalFormatting>
  <conditionalFormatting sqref="E29:E41">
    <cfRule type="duplicateValues" dxfId="258" priority="332"/>
  </conditionalFormatting>
  <conditionalFormatting sqref="E29:E41">
    <cfRule type="duplicateValues" dxfId="257" priority="331"/>
  </conditionalFormatting>
  <conditionalFormatting sqref="E29:E41">
    <cfRule type="duplicateValues" dxfId="256" priority="329"/>
    <cfRule type="duplicateValues" dxfId="255" priority="330"/>
  </conditionalFormatting>
  <conditionalFormatting sqref="E29:E41">
    <cfRule type="duplicateValues" dxfId="254" priority="328"/>
  </conditionalFormatting>
  <conditionalFormatting sqref="E29:E41">
    <cfRule type="duplicateValues" dxfId="253" priority="326"/>
    <cfRule type="duplicateValues" dxfId="252" priority="327"/>
  </conditionalFormatting>
  <conditionalFormatting sqref="E5:E6">
    <cfRule type="duplicateValues" dxfId="251" priority="125774"/>
  </conditionalFormatting>
  <conditionalFormatting sqref="E5:E6">
    <cfRule type="duplicateValues" dxfId="250" priority="125775"/>
    <cfRule type="duplicateValues" dxfId="249" priority="125776"/>
  </conditionalFormatting>
  <conditionalFormatting sqref="B5:B6">
    <cfRule type="duplicateValues" dxfId="248" priority="125777"/>
  </conditionalFormatting>
  <conditionalFormatting sqref="E7:E10">
    <cfRule type="duplicateValues" dxfId="247" priority="126002"/>
  </conditionalFormatting>
  <conditionalFormatting sqref="E7:E10">
    <cfRule type="duplicateValues" dxfId="246" priority="126004"/>
    <cfRule type="duplicateValues" dxfId="245" priority="126005"/>
  </conditionalFormatting>
  <conditionalFormatting sqref="B7:B10">
    <cfRule type="duplicateValues" dxfId="244" priority="126008"/>
  </conditionalFormatting>
  <conditionalFormatting sqref="B11:B21">
    <cfRule type="duplicateValues" dxfId="243" priority="126182"/>
  </conditionalFormatting>
  <conditionalFormatting sqref="E11:E28">
    <cfRule type="duplicateValues" dxfId="242" priority="126183"/>
  </conditionalFormatting>
  <conditionalFormatting sqref="E11:E28">
    <cfRule type="duplicateValues" dxfId="241" priority="126185"/>
    <cfRule type="duplicateValues" dxfId="240" priority="126186"/>
  </conditionalFormatting>
  <conditionalFormatting sqref="B42:B89">
    <cfRule type="duplicateValues" dxfId="239" priority="126209"/>
  </conditionalFormatting>
  <conditionalFormatting sqref="E42:E58">
    <cfRule type="duplicateValues" dxfId="238" priority="126231"/>
  </conditionalFormatting>
  <conditionalFormatting sqref="E42:E58">
    <cfRule type="duplicateValues" dxfId="237" priority="126233"/>
    <cfRule type="duplicateValues" dxfId="236" priority="126234"/>
  </conditionalFormatting>
  <conditionalFormatting sqref="E59:E89">
    <cfRule type="duplicateValues" dxfId="235" priority="291"/>
  </conditionalFormatting>
  <conditionalFormatting sqref="E59:E89">
    <cfRule type="duplicateValues" dxfId="234" priority="289"/>
    <cfRule type="duplicateValues" dxfId="233" priority="290"/>
  </conditionalFormatting>
  <conditionalFormatting sqref="E90:E100">
    <cfRule type="duplicateValues" dxfId="232" priority="288"/>
  </conditionalFormatting>
  <conditionalFormatting sqref="E90:E100">
    <cfRule type="duplicateValues" dxfId="231" priority="286"/>
    <cfRule type="duplicateValues" dxfId="230" priority="287"/>
  </conditionalFormatting>
  <conditionalFormatting sqref="B90:B100">
    <cfRule type="duplicateValues" dxfId="229" priority="285"/>
  </conditionalFormatting>
  <conditionalFormatting sqref="E90:E100">
    <cfRule type="duplicateValues" dxfId="228" priority="284"/>
  </conditionalFormatting>
  <conditionalFormatting sqref="E90:E100">
    <cfRule type="duplicateValues" dxfId="227" priority="283"/>
  </conditionalFormatting>
  <conditionalFormatting sqref="E90:E100">
    <cfRule type="duplicateValues" dxfId="226" priority="282"/>
  </conditionalFormatting>
  <conditionalFormatting sqref="B90:B100">
    <cfRule type="duplicateValues" dxfId="225" priority="281"/>
  </conditionalFormatting>
  <conditionalFormatting sqref="E90:E100">
    <cfRule type="duplicateValues" dxfId="224" priority="279"/>
    <cfRule type="duplicateValues" dxfId="223" priority="280"/>
  </conditionalFormatting>
  <conditionalFormatting sqref="B90:B100">
    <cfRule type="duplicateValues" dxfId="222" priority="278"/>
  </conditionalFormatting>
  <conditionalFormatting sqref="B90:B100">
    <cfRule type="duplicateValues" dxfId="221" priority="277"/>
  </conditionalFormatting>
  <conditionalFormatting sqref="E90:E100">
    <cfRule type="duplicateValues" dxfId="220" priority="276"/>
  </conditionalFormatting>
  <conditionalFormatting sqref="E90:E100">
    <cfRule type="duplicateValues" dxfId="219" priority="275"/>
  </conditionalFormatting>
  <conditionalFormatting sqref="B90:B100">
    <cfRule type="duplicateValues" dxfId="218" priority="274"/>
  </conditionalFormatting>
  <conditionalFormatting sqref="E90:E100">
    <cfRule type="duplicateValues" dxfId="217" priority="273"/>
  </conditionalFormatting>
  <conditionalFormatting sqref="E90:E100">
    <cfRule type="duplicateValues" dxfId="216" priority="271"/>
    <cfRule type="duplicateValues" dxfId="215" priority="272"/>
  </conditionalFormatting>
  <conditionalFormatting sqref="E59:E89 E22:E28 E1:E4 E146:E1048576">
    <cfRule type="duplicateValues" dxfId="214" priority="126235"/>
  </conditionalFormatting>
  <conditionalFormatting sqref="E59:E89 E22:E28 E1:E4 E146:E1048576">
    <cfRule type="duplicateValues" dxfId="213" priority="126241"/>
    <cfRule type="duplicateValues" dxfId="212" priority="126242"/>
  </conditionalFormatting>
  <conditionalFormatting sqref="B59:B89 B29:B41 B1:B4 B146:B1048576">
    <cfRule type="duplicateValues" dxfId="211" priority="126253"/>
  </conditionalFormatting>
  <conditionalFormatting sqref="E59:E89 E22:E28 E1:E6 E146:E1048576">
    <cfRule type="duplicateValues" dxfId="210" priority="126265"/>
  </conditionalFormatting>
  <conditionalFormatting sqref="E59:E89 E22:E28 E1:E10 E146:E1048576">
    <cfRule type="duplicateValues" dxfId="209" priority="126271"/>
  </conditionalFormatting>
  <conditionalFormatting sqref="B59:B89 B29:B41 B1:B10 B146:B1048576">
    <cfRule type="duplicateValues" dxfId="208" priority="126277"/>
  </conditionalFormatting>
  <conditionalFormatting sqref="E59:E89 E1:E28 E146:E1048576">
    <cfRule type="duplicateValues" dxfId="207" priority="126283"/>
    <cfRule type="duplicateValues" dxfId="206" priority="126284"/>
  </conditionalFormatting>
  <conditionalFormatting sqref="B59:B89 B29:B41 B1:B21 B146:B1048576">
    <cfRule type="duplicateValues" dxfId="205" priority="126293"/>
  </conditionalFormatting>
  <conditionalFormatting sqref="B59:B89 B1:B41 B146:B1048576">
    <cfRule type="duplicateValues" dxfId="204" priority="126299"/>
  </conditionalFormatting>
  <conditionalFormatting sqref="E59:E89 E1:E41 E146:E1048576">
    <cfRule type="duplicateValues" dxfId="203" priority="126304"/>
  </conditionalFormatting>
  <conditionalFormatting sqref="E1:E89 E146:E1048576">
    <cfRule type="duplicateValues" dxfId="202" priority="126309"/>
  </conditionalFormatting>
  <conditionalFormatting sqref="E101:E115">
    <cfRule type="duplicateValues" dxfId="201" priority="211"/>
  </conditionalFormatting>
  <conditionalFormatting sqref="E101:E115">
    <cfRule type="duplicateValues" dxfId="200" priority="209"/>
    <cfRule type="duplicateValues" dxfId="199" priority="210"/>
  </conditionalFormatting>
  <conditionalFormatting sqref="B101:B115">
    <cfRule type="duplicateValues" dxfId="198" priority="208"/>
  </conditionalFormatting>
  <conditionalFormatting sqref="E101:E115">
    <cfRule type="duplicateValues" dxfId="197" priority="207"/>
  </conditionalFormatting>
  <conditionalFormatting sqref="E101:E115">
    <cfRule type="duplicateValues" dxfId="196" priority="206"/>
  </conditionalFormatting>
  <conditionalFormatting sqref="E101:E115">
    <cfRule type="duplicateValues" dxfId="195" priority="205"/>
  </conditionalFormatting>
  <conditionalFormatting sqref="B101:B115">
    <cfRule type="duplicateValues" dxfId="194" priority="204"/>
  </conditionalFormatting>
  <conditionalFormatting sqref="E101:E115">
    <cfRule type="duplicateValues" dxfId="193" priority="202"/>
    <cfRule type="duplicateValues" dxfId="192" priority="203"/>
  </conditionalFormatting>
  <conditionalFormatting sqref="B101:B115">
    <cfRule type="duplicateValues" dxfId="191" priority="201"/>
  </conditionalFormatting>
  <conditionalFormatting sqref="B101:B115">
    <cfRule type="duplicateValues" dxfId="190" priority="200"/>
  </conditionalFormatting>
  <conditionalFormatting sqref="E101:E115">
    <cfRule type="duplicateValues" dxfId="189" priority="199"/>
  </conditionalFormatting>
  <conditionalFormatting sqref="E101:E115">
    <cfRule type="duplicateValues" dxfId="188" priority="198"/>
  </conditionalFormatting>
  <conditionalFormatting sqref="B101:B115">
    <cfRule type="duplicateValues" dxfId="187" priority="197"/>
  </conditionalFormatting>
  <conditionalFormatting sqref="E101:E115">
    <cfRule type="duplicateValues" dxfId="186" priority="196"/>
  </conditionalFormatting>
  <conditionalFormatting sqref="E101:E115">
    <cfRule type="duplicateValues" dxfId="185" priority="194"/>
    <cfRule type="duplicateValues" dxfId="184" priority="195"/>
  </conditionalFormatting>
  <conditionalFormatting sqref="B116:B117">
    <cfRule type="duplicateValues" dxfId="183" priority="193"/>
  </conditionalFormatting>
  <conditionalFormatting sqref="B116:B117">
    <cfRule type="duplicateValues" dxfId="182" priority="192"/>
  </conditionalFormatting>
  <conditionalFormatting sqref="B116:B117">
    <cfRule type="duplicateValues" dxfId="181" priority="191"/>
  </conditionalFormatting>
  <conditionalFormatting sqref="B116:B117">
    <cfRule type="duplicateValues" dxfId="180" priority="190"/>
  </conditionalFormatting>
  <conditionalFormatting sqref="B116:B117">
    <cfRule type="duplicateValues" dxfId="179" priority="189"/>
  </conditionalFormatting>
  <conditionalFormatting sqref="E116:E117">
    <cfRule type="duplicateValues" dxfId="178" priority="188"/>
  </conditionalFormatting>
  <conditionalFormatting sqref="E116:E117">
    <cfRule type="duplicateValues" dxfId="177" priority="186"/>
    <cfRule type="duplicateValues" dxfId="176" priority="187"/>
  </conditionalFormatting>
  <conditionalFormatting sqref="E116:E117">
    <cfRule type="duplicateValues" dxfId="175" priority="185"/>
  </conditionalFormatting>
  <conditionalFormatting sqref="E116:E117">
    <cfRule type="duplicateValues" dxfId="174" priority="184"/>
  </conditionalFormatting>
  <conditionalFormatting sqref="E116:E117">
    <cfRule type="duplicateValues" dxfId="173" priority="183"/>
  </conditionalFormatting>
  <conditionalFormatting sqref="E116:E117">
    <cfRule type="duplicateValues" dxfId="172" priority="181"/>
    <cfRule type="duplicateValues" dxfId="171" priority="182"/>
  </conditionalFormatting>
  <conditionalFormatting sqref="E116:E117">
    <cfRule type="duplicateValues" dxfId="170" priority="180"/>
  </conditionalFormatting>
  <conditionalFormatting sqref="E116:E117">
    <cfRule type="duplicateValues" dxfId="169" priority="179"/>
  </conditionalFormatting>
  <conditionalFormatting sqref="E116:E117">
    <cfRule type="duplicateValues" dxfId="168" priority="178"/>
  </conditionalFormatting>
  <conditionalFormatting sqref="E116:E117">
    <cfRule type="duplicateValues" dxfId="167" priority="176"/>
    <cfRule type="duplicateValues" dxfId="166" priority="177"/>
  </conditionalFormatting>
  <conditionalFormatting sqref="B118:B119">
    <cfRule type="duplicateValues" dxfId="165" priority="175"/>
  </conditionalFormatting>
  <conditionalFormatting sqref="B118:B119">
    <cfRule type="duplicateValues" dxfId="164" priority="174"/>
  </conditionalFormatting>
  <conditionalFormatting sqref="B118:B119">
    <cfRule type="duplicateValues" dxfId="163" priority="173"/>
  </conditionalFormatting>
  <conditionalFormatting sqref="B118:B119">
    <cfRule type="duplicateValues" dxfId="162" priority="172"/>
  </conditionalFormatting>
  <conditionalFormatting sqref="B118:B119">
    <cfRule type="duplicateValues" dxfId="161" priority="171"/>
  </conditionalFormatting>
  <conditionalFormatting sqref="E118:E119">
    <cfRule type="duplicateValues" dxfId="160" priority="170"/>
  </conditionalFormatting>
  <conditionalFormatting sqref="E118:E119">
    <cfRule type="duplicateValues" dxfId="159" priority="168"/>
    <cfRule type="duplicateValues" dxfId="158" priority="169"/>
  </conditionalFormatting>
  <conditionalFormatting sqref="E118:E119">
    <cfRule type="duplicateValues" dxfId="157" priority="167"/>
  </conditionalFormatting>
  <conditionalFormatting sqref="E118:E119">
    <cfRule type="duplicateValues" dxfId="156" priority="166"/>
  </conditionalFormatting>
  <conditionalFormatting sqref="E118:E119">
    <cfRule type="duplicateValues" dxfId="155" priority="165"/>
  </conditionalFormatting>
  <conditionalFormatting sqref="E118:E119">
    <cfRule type="duplicateValues" dxfId="154" priority="163"/>
    <cfRule type="duplicateValues" dxfId="153" priority="164"/>
  </conditionalFormatting>
  <conditionalFormatting sqref="E118:E119">
    <cfRule type="duplicateValues" dxfId="152" priority="162"/>
  </conditionalFormatting>
  <conditionalFormatting sqref="E118:E119">
    <cfRule type="duplicateValues" dxfId="151" priority="161"/>
  </conditionalFormatting>
  <conditionalFormatting sqref="E118:E119">
    <cfRule type="duplicateValues" dxfId="150" priority="160"/>
  </conditionalFormatting>
  <conditionalFormatting sqref="E118:E119">
    <cfRule type="duplicateValues" dxfId="149" priority="158"/>
    <cfRule type="duplicateValues" dxfId="148" priority="159"/>
  </conditionalFormatting>
  <conditionalFormatting sqref="B120:B145">
    <cfRule type="duplicateValues" dxfId="17" priority="18"/>
  </conditionalFormatting>
  <conditionalFormatting sqref="B120:B145">
    <cfRule type="duplicateValues" dxfId="16" priority="17"/>
  </conditionalFormatting>
  <conditionalFormatting sqref="B120:B145">
    <cfRule type="duplicateValues" dxfId="15" priority="16"/>
  </conditionalFormatting>
  <conditionalFormatting sqref="B120:B145">
    <cfRule type="duplicateValues" dxfId="14" priority="15"/>
  </conditionalFormatting>
  <conditionalFormatting sqref="B120:B145">
    <cfRule type="duplicateValues" dxfId="13" priority="14"/>
  </conditionalFormatting>
  <conditionalFormatting sqref="E120:E145">
    <cfRule type="duplicateValues" dxfId="12" priority="13"/>
  </conditionalFormatting>
  <conditionalFormatting sqref="E120:E145">
    <cfRule type="duplicateValues" dxfId="11" priority="11"/>
    <cfRule type="duplicateValues" dxfId="10" priority="12"/>
  </conditionalFormatting>
  <conditionalFormatting sqref="E120:E145">
    <cfRule type="duplicateValues" dxfId="9" priority="10"/>
  </conditionalFormatting>
  <conditionalFormatting sqref="E120:E145">
    <cfRule type="duplicateValues" dxfId="8" priority="9"/>
  </conditionalFormatting>
  <conditionalFormatting sqref="E120:E145">
    <cfRule type="duplicateValues" dxfId="7" priority="8"/>
  </conditionalFormatting>
  <conditionalFormatting sqref="E120:E145">
    <cfRule type="duplicateValues" dxfId="6" priority="6"/>
    <cfRule type="duplicateValues" dxfId="5" priority="7"/>
  </conditionalFormatting>
  <conditionalFormatting sqref="E120:E145">
    <cfRule type="duplicateValues" dxfId="4" priority="5"/>
  </conditionalFormatting>
  <conditionalFormatting sqref="E120:E145">
    <cfRule type="duplicateValues" dxfId="3" priority="4"/>
  </conditionalFormatting>
  <conditionalFormatting sqref="E120:E145">
    <cfRule type="duplicateValues" dxfId="2" priority="3"/>
  </conditionalFormatting>
  <conditionalFormatting sqref="E120:E145">
    <cfRule type="duplicateValues" dxfId="1" priority="1"/>
    <cfRule type="duplicateValues" dxfId="0" priority="2"/>
  </conditionalFormatting>
  <hyperlinks>
    <hyperlink ref="B100" r:id="rId7" display="http://s460-helpdesk/CAisd/pdmweb.exe?OP=SEARCH+FACTORY=in+SKIPLIST=1+QBE.EQ.id=3541294"/>
    <hyperlink ref="B99" r:id="rId8" display="http://s460-helpdesk/CAisd/pdmweb.exe?OP=SEARCH+FACTORY=in+SKIPLIST=1+QBE.EQ.id=3541277"/>
    <hyperlink ref="B98" r:id="rId9" display="http://s460-helpdesk/CAisd/pdmweb.exe?OP=SEARCH+FACTORY=in+SKIPLIST=1+QBE.EQ.id=3541254"/>
    <hyperlink ref="B97" r:id="rId10" display="http://s460-helpdesk/CAisd/pdmweb.exe?OP=SEARCH+FACTORY=in+SKIPLIST=1+QBE.EQ.id=3541252"/>
    <hyperlink ref="B96" r:id="rId11" display="http://s460-helpdesk/CAisd/pdmweb.exe?OP=SEARCH+FACTORY=in+SKIPLIST=1+QBE.EQ.id=3541243"/>
    <hyperlink ref="B95" r:id="rId12" display="http://s460-helpdesk/CAisd/pdmweb.exe?OP=SEARCH+FACTORY=in+SKIPLIST=1+QBE.EQ.id=3541241"/>
    <hyperlink ref="B94" r:id="rId13" display="http://s460-helpdesk/CAisd/pdmweb.exe?OP=SEARCH+FACTORY=in+SKIPLIST=1+QBE.EQ.id=3541238"/>
    <hyperlink ref="B93" r:id="rId14" display="http://s460-helpdesk/CAisd/pdmweb.exe?OP=SEARCH+FACTORY=in+SKIPLIST=1+QBE.EQ.id=3541237"/>
    <hyperlink ref="B92" r:id="rId15" display="http://s460-helpdesk/CAisd/pdmweb.exe?OP=SEARCH+FACTORY=in+SKIPLIST=1+QBE.EQ.id=3541236"/>
    <hyperlink ref="B91" r:id="rId16" display="http://s460-helpdesk/CAisd/pdmweb.exe?OP=SEARCH+FACTORY=in+SKIPLIST=1+QBE.EQ.id=3541232"/>
    <hyperlink ref="B90" r:id="rId17" display="http://s460-helpdesk/CAisd/pdmweb.exe?OP=SEARCH+FACTORY=in+SKIPLIST=1+QBE.EQ.id=3541230"/>
    <hyperlink ref="B119" r:id="rId18" display="http://s460-helpdesk/CAisd/pdmweb.exe?OP=SEARCH+FACTORY=in+SKIPLIST=1+QBE.EQ.id=3541837"/>
    <hyperlink ref="B118" r:id="rId19" display="http://s460-helpdesk/CAisd/pdmweb.exe?OP=SEARCH+FACTORY=in+SKIPLIST=1+QBE.EQ.id=3541835"/>
    <hyperlink ref="B117" r:id="rId20" display="http://s460-helpdesk/CAisd/pdmweb.exe?OP=SEARCH+FACTORY=in+SKIPLIST=1+QBE.EQ.id=3541833"/>
    <hyperlink ref="B112" r:id="rId21" display="http://s460-helpdesk/CAisd/pdmweb.exe?OP=SEARCH+FACTORY=in+SKIPLIST=1+QBE.EQ.id=3541777"/>
    <hyperlink ref="B111" r:id="rId22" display="http://s460-helpdesk/CAisd/pdmweb.exe?OP=SEARCH+FACTORY=in+SKIPLIST=1+QBE.EQ.id=3541775"/>
    <hyperlink ref="B110" r:id="rId23" display="http://s460-helpdesk/CAisd/pdmweb.exe?OP=SEARCH+FACTORY=in+SKIPLIST=1+QBE.EQ.id=3541770"/>
    <hyperlink ref="B109" r:id="rId24" display="http://s460-helpdesk/CAisd/pdmweb.exe?OP=SEARCH+FACTORY=in+SKIPLIST=1+QBE.EQ.id=3541666"/>
    <hyperlink ref="B108" r:id="rId25" display="http://s460-helpdesk/CAisd/pdmweb.exe?OP=SEARCH+FACTORY=in+SKIPLIST=1+QBE.EQ.id=3541626"/>
    <hyperlink ref="B107" r:id="rId26" display="http://s460-helpdesk/CAisd/pdmweb.exe?OP=SEARCH+FACTORY=in+SKIPLIST=1+QBE.EQ.id=3541614"/>
    <hyperlink ref="B105" r:id="rId27" display="http://s460-helpdesk/CAisd/pdmweb.exe?OP=SEARCH+FACTORY=in+SKIPLIST=1+QBE.EQ.id=3541545"/>
    <hyperlink ref="B104" r:id="rId28" display="http://s460-helpdesk/CAisd/pdmweb.exe?OP=SEARCH+FACTORY=in+SKIPLIST=1+QBE.EQ.id=3541538"/>
    <hyperlink ref="B103" r:id="rId29" display="http://s460-helpdesk/CAisd/pdmweb.exe?OP=SEARCH+FACTORY=in+SKIPLIST=1+QBE.EQ.id=3541528"/>
    <hyperlink ref="B102" r:id="rId30" display="http://s460-helpdesk/CAisd/pdmweb.exe?OP=SEARCH+FACTORY=in+SKIPLIST=1+QBE.EQ.id=3541526"/>
    <hyperlink ref="B101" r:id="rId31" display="http://s460-helpdesk/CAisd/pdmweb.exe?OP=SEARCH+FACTORY=in+SKIPLIST=1+QBE.EQ.id=3541499"/>
    <hyperlink ref="B145" r:id="rId32" display="http://s460-helpdesk/CAisd/pdmweb.exe?OP=SEARCH+FACTORY=in+SKIPLIST=1+QBE.EQ.id=3542367"/>
    <hyperlink ref="B144" r:id="rId33" display="http://s460-helpdesk/CAisd/pdmweb.exe?OP=SEARCH+FACTORY=in+SKIPLIST=1+QBE.EQ.id=3542337"/>
    <hyperlink ref="B143" r:id="rId34" display="http://s460-helpdesk/CAisd/pdmweb.exe?OP=SEARCH+FACTORY=in+SKIPLIST=1+QBE.EQ.id=3542336"/>
    <hyperlink ref="B142" r:id="rId35" display="http://s460-helpdesk/CAisd/pdmweb.exe?OP=SEARCH+FACTORY=in+SKIPLIST=1+QBE.EQ.id=3542324"/>
    <hyperlink ref="B141" r:id="rId36" display="http://s460-helpdesk/CAisd/pdmweb.exe?OP=SEARCH+FACTORY=in+SKIPLIST=1+QBE.EQ.id=3542275"/>
    <hyperlink ref="B140" r:id="rId37" display="http://s460-helpdesk/CAisd/pdmweb.exe?OP=SEARCH+FACTORY=in+SKIPLIST=1+QBE.EQ.id=3542272"/>
    <hyperlink ref="B139" r:id="rId38" display="http://s460-helpdesk/CAisd/pdmweb.exe?OP=SEARCH+FACTORY=in+SKIPLIST=1+QBE.EQ.id=3542269"/>
    <hyperlink ref="B138" r:id="rId39" display="http://s460-helpdesk/CAisd/pdmweb.exe?OP=SEARCH+FACTORY=in+SKIPLIST=1+QBE.EQ.id=3542266"/>
    <hyperlink ref="B137" r:id="rId40" display="http://s460-helpdesk/CAisd/pdmweb.exe?OP=SEARCH+FACTORY=in+SKIPLIST=1+QBE.EQ.id=3542263"/>
    <hyperlink ref="B136" r:id="rId41" display="http://s460-helpdesk/CAisd/pdmweb.exe?OP=SEARCH+FACTORY=in+SKIPLIST=1+QBE.EQ.id=3542254"/>
    <hyperlink ref="B135" r:id="rId42" display="http://s460-helpdesk/CAisd/pdmweb.exe?OP=SEARCH+FACTORY=in+SKIPLIST=1+QBE.EQ.id=3542215"/>
    <hyperlink ref="B134" r:id="rId43" display="http://s460-helpdesk/CAisd/pdmweb.exe?OP=SEARCH+FACTORY=in+SKIPLIST=1+QBE.EQ.id=3542211"/>
    <hyperlink ref="B133" r:id="rId44" display="http://s460-helpdesk/CAisd/pdmweb.exe?OP=SEARCH+FACTORY=in+SKIPLIST=1+QBE.EQ.id=3542206"/>
    <hyperlink ref="B132" r:id="rId45" display="http://s460-helpdesk/CAisd/pdmweb.exe?OP=SEARCH+FACTORY=in+SKIPLIST=1+QBE.EQ.id=3542204"/>
    <hyperlink ref="B131" r:id="rId46" display="http://s460-helpdesk/CAisd/pdmweb.exe?OP=SEARCH+FACTORY=in+SKIPLIST=1+QBE.EQ.id=3542200"/>
    <hyperlink ref="B130" r:id="rId47" display="http://s460-helpdesk/CAisd/pdmweb.exe?OP=SEARCH+FACTORY=in+SKIPLIST=1+QBE.EQ.id=3542197"/>
    <hyperlink ref="B129" r:id="rId48" display="http://s460-helpdesk/CAisd/pdmweb.exe?OP=SEARCH+FACTORY=in+SKIPLIST=1+QBE.EQ.id=3542180"/>
    <hyperlink ref="B128" r:id="rId49" display="http://s460-helpdesk/CAisd/pdmweb.exe?OP=SEARCH+FACTORY=in+SKIPLIST=1+QBE.EQ.id=3542178"/>
    <hyperlink ref="B127" r:id="rId50" display="http://s460-helpdesk/CAisd/pdmweb.exe?OP=SEARCH+FACTORY=in+SKIPLIST=1+QBE.EQ.id=3542174"/>
    <hyperlink ref="B126" r:id="rId51" display="http://s460-helpdesk/CAisd/pdmweb.exe?OP=SEARCH+FACTORY=in+SKIPLIST=1+QBE.EQ.id=3542084"/>
    <hyperlink ref="B125" r:id="rId52" display="http://s460-helpdesk/CAisd/pdmweb.exe?OP=SEARCH+FACTORY=in+SKIPLIST=1+QBE.EQ.id=3542076"/>
    <hyperlink ref="B124" r:id="rId53" display="http://s460-helpdesk/CAisd/pdmweb.exe?OP=SEARCH+FACTORY=in+SKIPLIST=1+QBE.EQ.id=3542070"/>
    <hyperlink ref="B123" r:id="rId54" display="http://s460-helpdesk/CAisd/pdmweb.exe?OP=SEARCH+FACTORY=in+SKIPLIST=1+QBE.EQ.id=3542064"/>
    <hyperlink ref="B122" r:id="rId55" display="http://s460-helpdesk/CAisd/pdmweb.exe?OP=SEARCH+FACTORY=in+SKIPLIST=1+QBE.EQ.id=3542055"/>
    <hyperlink ref="B121" r:id="rId56" display="http://s460-helpdesk/CAisd/pdmweb.exe?OP=SEARCH+FACTORY=in+SKIPLIST=1+QBE.EQ.id=3542053"/>
    <hyperlink ref="B120" r:id="rId57" display="http://s460-helpdesk/CAisd/pdmweb.exe?OP=SEARCH+FACTORY=in+SKIPLIST=1+QBE.EQ.id=3542039"/>
  </hyperlinks>
  <pageMargins left="0.7" right="0.7" top="0.75" bottom="0.75" header="0.3" footer="0.3"/>
  <pageSetup scale="60" orientation="landscape" r:id="rId58"/>
  <legacyDrawing r:id="rId5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2" t="s">
        <v>0</v>
      </c>
      <c r="B1" s="17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4" t="s">
        <v>8</v>
      </c>
      <c r="B9" s="17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6" t="s">
        <v>9</v>
      </c>
      <c r="B14" s="17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49" zoomScale="85" zoomScaleNormal="85" workbookViewId="0">
      <selection activeCell="F65" sqref="F65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53" t="s">
        <v>2158</v>
      </c>
      <c r="B1" s="154"/>
      <c r="C1" s="154"/>
      <c r="D1" s="154"/>
      <c r="E1" s="155"/>
    </row>
    <row r="2" spans="1:5" ht="25.5" x14ac:dyDescent="0.25">
      <c r="A2" s="156" t="s">
        <v>2471</v>
      </c>
      <c r="B2" s="157"/>
      <c r="C2" s="157"/>
      <c r="D2" s="157"/>
      <c r="E2" s="158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7">
        <v>44279.708333333336</v>
      </c>
      <c r="C4" s="96"/>
      <c r="D4" s="96"/>
      <c r="E4" s="106"/>
    </row>
    <row r="5" spans="1:5" ht="18.75" thickBot="1" x14ac:dyDescent="0.3">
      <c r="A5" s="104" t="s">
        <v>2424</v>
      </c>
      <c r="B5" s="127">
        <v>44280.25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59" t="s">
        <v>2425</v>
      </c>
      <c r="B7" s="160"/>
      <c r="C7" s="160"/>
      <c r="D7" s="160"/>
      <c r="E7" s="161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7" t="s">
        <v>2427</v>
      </c>
    </row>
    <row r="9" spans="1:5" ht="18" x14ac:dyDescent="0.25">
      <c r="A9" s="75" t="str">
        <f>VLOOKUP(B9,'[2]LISTADO ATM'!$A$2:$C$822,3,0)</f>
        <v>NORTE</v>
      </c>
      <c r="B9" s="123">
        <v>157</v>
      </c>
      <c r="C9" s="123" t="str">
        <f>VLOOKUP(B9,'[2]LISTADO ATM'!$A$2:$B$822,2,0)</f>
        <v xml:space="preserve">ATM Oficina Samaná </v>
      </c>
      <c r="D9" s="128" t="s">
        <v>2515</v>
      </c>
      <c r="E9" s="112" t="s">
        <v>2618</v>
      </c>
    </row>
    <row r="10" spans="1:5" ht="18" x14ac:dyDescent="0.25">
      <c r="A10" s="75" t="str">
        <f>VLOOKUP(B10,'[2]LISTADO ATM'!$A$2:$C$822,3,0)</f>
        <v>DISTRITO NACIONAL</v>
      </c>
      <c r="B10" s="123">
        <v>793</v>
      </c>
      <c r="C10" s="123" t="str">
        <f>VLOOKUP(B10,'[2]LISTADO ATM'!$A$2:$B$822,2,0)</f>
        <v xml:space="preserve">ATM Centro de Caja Agora Mall </v>
      </c>
      <c r="D10" s="128" t="s">
        <v>2515</v>
      </c>
      <c r="E10" s="112">
        <v>335831100</v>
      </c>
    </row>
    <row r="11" spans="1:5" ht="18" x14ac:dyDescent="0.25">
      <c r="A11" s="75" t="str">
        <f>VLOOKUP(B11,'[2]LISTADO ATM'!$A$2:$C$822,3,0)</f>
        <v>DISTRITO NACIONAL</v>
      </c>
      <c r="B11" s="123">
        <v>272</v>
      </c>
      <c r="C11" s="123" t="str">
        <f>VLOOKUP(B11,'[2]LISTADO ATM'!$A$2:$B$822,2,0)</f>
        <v xml:space="preserve">ATM Cámara de Diputados </v>
      </c>
      <c r="D11" s="128" t="s">
        <v>2515</v>
      </c>
      <c r="E11" s="112">
        <v>335832927</v>
      </c>
    </row>
    <row r="12" spans="1:5" ht="18" x14ac:dyDescent="0.25">
      <c r="A12" s="75" t="str">
        <f>VLOOKUP(B12,'[2]LISTADO ATM'!$A$2:$C$822,3,0)</f>
        <v>NORTE</v>
      </c>
      <c r="B12" s="123">
        <v>990</v>
      </c>
      <c r="C12" s="123" t="str">
        <f>VLOOKUP(B12,'[2]LISTADO ATM'!$A$2:$B$822,2,0)</f>
        <v xml:space="preserve">ATM Autoservicio Bonao II </v>
      </c>
      <c r="D12" s="128" t="s">
        <v>2515</v>
      </c>
      <c r="E12" s="112">
        <v>335833132</v>
      </c>
    </row>
    <row r="13" spans="1:5" ht="18" x14ac:dyDescent="0.25">
      <c r="A13" s="75" t="str">
        <f>VLOOKUP(B13,'[2]LISTADO ATM'!$A$2:$C$822,3,0)</f>
        <v>ESTE</v>
      </c>
      <c r="B13" s="123">
        <v>824</v>
      </c>
      <c r="C13" s="123" t="str">
        <f>VLOOKUP(B13,'[2]LISTADO ATM'!$A$2:$B$822,2,0)</f>
        <v xml:space="preserve">ATM Multiplaza (Higuey) </v>
      </c>
      <c r="D13" s="128" t="s">
        <v>2515</v>
      </c>
      <c r="E13" s="112">
        <v>335832838</v>
      </c>
    </row>
    <row r="14" spans="1:5" ht="18" x14ac:dyDescent="0.25">
      <c r="A14" s="75" t="str">
        <f>VLOOKUP(B14,'[2]LISTADO ATM'!$A$2:$C$822,3,0)</f>
        <v>SUR</v>
      </c>
      <c r="B14" s="123">
        <v>615</v>
      </c>
      <c r="C14" s="123" t="str">
        <f>VLOOKUP(B14,'[2]LISTADO ATM'!$A$2:$B$822,2,0)</f>
        <v xml:space="preserve">ATM Estación Sunix Cabral (Barahona) </v>
      </c>
      <c r="D14" s="128" t="s">
        <v>2515</v>
      </c>
      <c r="E14" s="112" t="s">
        <v>2619</v>
      </c>
    </row>
    <row r="15" spans="1:5" ht="18" x14ac:dyDescent="0.25">
      <c r="A15" s="75" t="str">
        <f>VLOOKUP(B15,'[2]LISTADO ATM'!$A$2:$C$822,3,0)</f>
        <v>DISTRITO NACIONAL</v>
      </c>
      <c r="B15" s="123">
        <v>717</v>
      </c>
      <c r="C15" s="123" t="str">
        <f>VLOOKUP(B15,'[2]LISTADO ATM'!$A$2:$B$822,2,0)</f>
        <v xml:space="preserve">ATM Oficina Los Alcarrizos </v>
      </c>
      <c r="D15" s="128" t="s">
        <v>2515</v>
      </c>
      <c r="E15" s="112">
        <v>335833066</v>
      </c>
    </row>
    <row r="16" spans="1:5" ht="18" x14ac:dyDescent="0.25">
      <c r="A16" s="75" t="str">
        <f>VLOOKUP(B16,'[2]LISTADO ATM'!$A$2:$C$822,3,0)</f>
        <v>DISTRITO NACIONAL</v>
      </c>
      <c r="B16" s="123">
        <v>338</v>
      </c>
      <c r="C16" s="123" t="str">
        <f>VLOOKUP(B16,'[2]LISTADO ATM'!$A$2:$B$822,2,0)</f>
        <v>ATM S/M Aprezio Pantoja</v>
      </c>
      <c r="D16" s="128" t="s">
        <v>2515</v>
      </c>
      <c r="E16" s="112" t="s">
        <v>2620</v>
      </c>
    </row>
    <row r="17" spans="1:5" ht="18" x14ac:dyDescent="0.25">
      <c r="A17" s="75" t="str">
        <f>VLOOKUP(B17,'[2]LISTADO ATM'!$A$2:$C$822,3,0)</f>
        <v>ESTE</v>
      </c>
      <c r="B17" s="123">
        <v>480</v>
      </c>
      <c r="C17" s="123" t="str">
        <f>VLOOKUP(B17,'[2]LISTADO ATM'!$A$2:$B$822,2,0)</f>
        <v>ATM UNP Farmaconal Higuey</v>
      </c>
      <c r="D17" s="128" t="s">
        <v>2515</v>
      </c>
      <c r="E17" s="112" t="s">
        <v>2621</v>
      </c>
    </row>
    <row r="18" spans="1:5" ht="18" x14ac:dyDescent="0.25">
      <c r="A18" s="75" t="str">
        <f>VLOOKUP(B18,'[2]LISTADO ATM'!$A$2:$C$822,3,0)</f>
        <v>DISTRITO NACIONAL</v>
      </c>
      <c r="B18" s="123">
        <v>949</v>
      </c>
      <c r="C18" s="123" t="str">
        <f>VLOOKUP(B18,'[2]LISTADO ATM'!$A$2:$B$822,2,0)</f>
        <v xml:space="preserve">ATM S/M Bravo San Isidro Coral Mall </v>
      </c>
      <c r="D18" s="128" t="s">
        <v>2515</v>
      </c>
      <c r="E18" s="112" t="s">
        <v>2622</v>
      </c>
    </row>
    <row r="19" spans="1:5" ht="18" x14ac:dyDescent="0.25">
      <c r="A19" s="75" t="str">
        <f>VLOOKUP(B19,'[2]LISTADO ATM'!$A$2:$C$822,3,0)</f>
        <v>DISTRITO NACIONAL</v>
      </c>
      <c r="B19" s="123">
        <v>697</v>
      </c>
      <c r="C19" s="123" t="str">
        <f>VLOOKUP(B19,'[2]LISTADO ATM'!$A$2:$B$822,2,0)</f>
        <v>ATM Hipermercado Olé Ciudad Juan Bosch</v>
      </c>
      <c r="D19" s="128" t="s">
        <v>2515</v>
      </c>
      <c r="E19" s="112">
        <v>335833067</v>
      </c>
    </row>
    <row r="20" spans="1:5" ht="18" x14ac:dyDescent="0.25">
      <c r="A20" s="75" t="str">
        <f>VLOOKUP(B20,'[2]LISTADO ATM'!$A$2:$C$822,3,0)</f>
        <v>DISTRITO NACIONAL</v>
      </c>
      <c r="B20" s="123">
        <v>183</v>
      </c>
      <c r="C20" s="123" t="str">
        <f>VLOOKUP(B20,'[2]LISTADO ATM'!$A$2:$B$822,2,0)</f>
        <v>ATM Estación Nativa Km. 22 Aut. Duarte.</v>
      </c>
      <c r="D20" s="128" t="s">
        <v>2515</v>
      </c>
      <c r="E20" s="112">
        <v>335833065</v>
      </c>
    </row>
    <row r="21" spans="1:5" ht="18" x14ac:dyDescent="0.25">
      <c r="A21" s="75" t="str">
        <f>VLOOKUP(B21,'[2]LISTADO ATM'!$A$2:$C$822,3,0)</f>
        <v>SUR</v>
      </c>
      <c r="B21" s="123">
        <v>512</v>
      </c>
      <c r="C21" s="123" t="str">
        <f>VLOOKUP(B21,'[2]LISTADO ATM'!$A$2:$B$822,2,0)</f>
        <v>ATM Plaza Jesús Ferreira</v>
      </c>
      <c r="D21" s="128" t="s">
        <v>2515</v>
      </c>
      <c r="E21" s="112">
        <v>335833020</v>
      </c>
    </row>
    <row r="22" spans="1:5" ht="18" x14ac:dyDescent="0.25">
      <c r="A22" s="75" t="str">
        <f>VLOOKUP(B22,'[2]LISTADO ATM'!$A$2:$C$822,3,0)</f>
        <v>DISTRITO NACIONAL</v>
      </c>
      <c r="B22" s="123">
        <v>583</v>
      </c>
      <c r="C22" s="123" t="str">
        <f>VLOOKUP(B22,'[2]LISTADO ATM'!$A$2:$B$822,2,0)</f>
        <v xml:space="preserve">ATM Ministerio Fuerzas Armadas I </v>
      </c>
      <c r="D22" s="128" t="s">
        <v>2515</v>
      </c>
      <c r="E22" s="112">
        <v>335831738</v>
      </c>
    </row>
    <row r="23" spans="1:5" ht="18" x14ac:dyDescent="0.25">
      <c r="A23" s="75" t="str">
        <f>VLOOKUP(B23,'[2]LISTADO ATM'!$A$2:$C$822,3,0)</f>
        <v>SUR</v>
      </c>
      <c r="B23" s="123">
        <v>677</v>
      </c>
      <c r="C23" s="123" t="str">
        <f>VLOOKUP(B23,'[2]LISTADO ATM'!$A$2:$B$822,2,0)</f>
        <v>ATM PBG Villa Jaragua</v>
      </c>
      <c r="D23" s="128" t="s">
        <v>2515</v>
      </c>
      <c r="E23" s="112">
        <v>335831744</v>
      </c>
    </row>
    <row r="24" spans="1:5" ht="18" x14ac:dyDescent="0.25">
      <c r="A24" s="75" t="str">
        <f>VLOOKUP(B24,'[2]LISTADO ATM'!$A$2:$C$822,3,0)</f>
        <v>DISTRITO NACIONAL</v>
      </c>
      <c r="B24" s="123">
        <v>562</v>
      </c>
      <c r="C24" s="123" t="str">
        <f>VLOOKUP(B24,'[2]LISTADO ATM'!$A$2:$B$822,2,0)</f>
        <v xml:space="preserve">ATM S/M Jumbo Carretera Mella </v>
      </c>
      <c r="D24" s="128" t="s">
        <v>2515</v>
      </c>
      <c r="E24" s="112">
        <v>335833064</v>
      </c>
    </row>
    <row r="25" spans="1:5" ht="18" x14ac:dyDescent="0.25">
      <c r="A25" s="75" t="e">
        <f>VLOOKUP(B25,'[2]LISTADO ATM'!$A$2:$C$822,3,0)</f>
        <v>#N/A</v>
      </c>
      <c r="B25" s="123"/>
      <c r="C25" s="123" t="e">
        <f>VLOOKUP(B25,'[2]LISTADO ATM'!$A$2:$B$822,2,0)</f>
        <v>#N/A</v>
      </c>
      <c r="D25" s="128" t="s">
        <v>2515</v>
      </c>
      <c r="E25" s="135"/>
    </row>
    <row r="26" spans="1:5" ht="18" x14ac:dyDescent="0.25">
      <c r="A26" s="75" t="e">
        <f>VLOOKUP(B26,'[2]LISTADO ATM'!$A$2:$C$822,3,0)</f>
        <v>#N/A</v>
      </c>
      <c r="B26" s="123"/>
      <c r="C26" s="123" t="e">
        <f>VLOOKUP(B26,'[2]LISTADO ATM'!$A$2:$B$822,2,0)</f>
        <v>#N/A</v>
      </c>
      <c r="D26" s="128" t="s">
        <v>2515</v>
      </c>
      <c r="E26" s="135"/>
    </row>
    <row r="27" spans="1:5" ht="18" x14ac:dyDescent="0.25">
      <c r="A27" s="75" t="e">
        <f>VLOOKUP(B27,'[2]LISTADO ATM'!$A$2:$C$822,3,0)</f>
        <v>#N/A</v>
      </c>
      <c r="B27" s="123"/>
      <c r="C27" s="123" t="e">
        <f>VLOOKUP(B27,'[2]LISTADO ATM'!$A$2:$B$822,2,0)</f>
        <v>#N/A</v>
      </c>
      <c r="D27" s="180"/>
      <c r="E27" s="135"/>
    </row>
    <row r="28" spans="1:5" ht="18" x14ac:dyDescent="0.25">
      <c r="A28" s="75" t="e">
        <f>VLOOKUP(B28,'[2]LISTADO ATM'!$A$2:$C$822,3,0)</f>
        <v>#N/A</v>
      </c>
      <c r="B28" s="123"/>
      <c r="C28" s="123" t="e">
        <f>VLOOKUP(B28,'[2]LISTADO ATM'!$A$2:$B$822,2,0)</f>
        <v>#N/A</v>
      </c>
      <c r="D28" s="180"/>
      <c r="E28" s="135"/>
    </row>
    <row r="29" spans="1:5" ht="18" x14ac:dyDescent="0.25">
      <c r="A29" s="75" t="e">
        <f>VLOOKUP(B29,'[2]LISTADO ATM'!$A$2:$C$822,3,0)</f>
        <v>#N/A</v>
      </c>
      <c r="B29" s="123"/>
      <c r="C29" s="123" t="e">
        <f>VLOOKUP(B29,'[2]LISTADO ATM'!$A$2:$B$822,2,0)</f>
        <v>#N/A</v>
      </c>
      <c r="D29" s="180"/>
      <c r="E29" s="135"/>
    </row>
    <row r="30" spans="1:5" ht="18" x14ac:dyDescent="0.25">
      <c r="A30" s="75" t="e">
        <f>VLOOKUP(B30,'[2]LISTADO ATM'!$A$2:$C$822,3,0)</f>
        <v>#N/A</v>
      </c>
      <c r="B30" s="123"/>
      <c r="C30" s="123" t="e">
        <f>VLOOKUP(B30,'[2]LISTADO ATM'!$A$2:$B$822,2,0)</f>
        <v>#N/A</v>
      </c>
      <c r="D30" s="180"/>
      <c r="E30" s="135"/>
    </row>
    <row r="31" spans="1:5" ht="18.75" thickBot="1" x14ac:dyDescent="0.3">
      <c r="A31" s="121" t="s">
        <v>2501</v>
      </c>
      <c r="B31" s="102">
        <f>COUNT(B9:B30)</f>
        <v>16</v>
      </c>
      <c r="C31" s="181"/>
      <c r="D31" s="182"/>
      <c r="E31" s="183"/>
    </row>
    <row r="32" spans="1:5" x14ac:dyDescent="0.25">
      <c r="E32" s="100"/>
    </row>
    <row r="33" spans="1:5" ht="18" x14ac:dyDescent="0.25">
      <c r="A33" s="159" t="s">
        <v>2502</v>
      </c>
      <c r="B33" s="160"/>
      <c r="C33" s="160"/>
      <c r="D33" s="160"/>
      <c r="E33" s="161"/>
    </row>
    <row r="34" spans="1:5" ht="18" x14ac:dyDescent="0.25">
      <c r="A34" s="97" t="s">
        <v>15</v>
      </c>
      <c r="B34" s="97" t="s">
        <v>2426</v>
      </c>
      <c r="C34" s="97" t="s">
        <v>46</v>
      </c>
      <c r="D34" s="107" t="s">
        <v>2429</v>
      </c>
      <c r="E34" s="103" t="s">
        <v>2427</v>
      </c>
    </row>
    <row r="35" spans="1:5" ht="18" x14ac:dyDescent="0.25">
      <c r="A35" s="120" t="str">
        <f>VLOOKUP(B35,'[2]LISTADO ATM'!$A$2:$C$822,3,0)</f>
        <v>DISTRITO NACIONAL</v>
      </c>
      <c r="B35" s="123">
        <v>931</v>
      </c>
      <c r="C35" s="123" t="str">
        <f>VLOOKUP(B35,'[2]LISTADO ATM'!$A$2:$B$822,2,0)</f>
        <v xml:space="preserve">ATM Autobanco Luperón I </v>
      </c>
      <c r="D35" s="128" t="s">
        <v>2623</v>
      </c>
      <c r="E35" s="135">
        <v>335832923</v>
      </c>
    </row>
    <row r="36" spans="1:5" ht="18" x14ac:dyDescent="0.25">
      <c r="A36" s="120" t="str">
        <f>VLOOKUP(B36,'[2]LISTADO ATM'!$A$2:$C$822,3,0)</f>
        <v>DISTRITO NACIONAL</v>
      </c>
      <c r="B36" s="123">
        <v>125</v>
      </c>
      <c r="C36" s="123" t="str">
        <f>VLOOKUP(B36,'[2]LISTADO ATM'!$A$2:$B$822,2,0)</f>
        <v xml:space="preserve">ATM Dirección General de Aduanas II </v>
      </c>
      <c r="D36" s="128" t="s">
        <v>2623</v>
      </c>
      <c r="E36" s="135">
        <v>335832525</v>
      </c>
    </row>
    <row r="37" spans="1:5" ht="18" x14ac:dyDescent="0.25">
      <c r="A37" s="120" t="str">
        <f>VLOOKUP(B37,'[2]LISTADO ATM'!$A$2:$C$822,3,0)</f>
        <v>DISTRITO NACIONAL</v>
      </c>
      <c r="B37" s="123">
        <v>516</v>
      </c>
      <c r="C37" s="123" t="str">
        <f>VLOOKUP(B37,'[2]LISTADO ATM'!$A$2:$B$822,2,0)</f>
        <v xml:space="preserve">ATM Oficina Gascue </v>
      </c>
      <c r="D37" s="128" t="s">
        <v>2623</v>
      </c>
      <c r="E37" s="129">
        <v>335833093</v>
      </c>
    </row>
    <row r="38" spans="1:5" ht="18" x14ac:dyDescent="0.25">
      <c r="A38" s="120" t="str">
        <f>VLOOKUP(B38,'[2]LISTADO ATM'!$A$2:$C$822,3,0)</f>
        <v>DISTRITO NACIONAL</v>
      </c>
      <c r="B38" s="123">
        <v>578</v>
      </c>
      <c r="C38" s="123" t="str">
        <f>VLOOKUP(B38,'[2]LISTADO ATM'!$A$2:$B$822,2,0)</f>
        <v xml:space="preserve">ATM Procuraduría General de la República </v>
      </c>
      <c r="D38" s="128" t="s">
        <v>2623</v>
      </c>
      <c r="E38" s="112">
        <v>335831743</v>
      </c>
    </row>
    <row r="39" spans="1:5" ht="18" x14ac:dyDescent="0.25">
      <c r="A39" s="120" t="str">
        <f>VLOOKUP(B39,'[2]LISTADO ATM'!$A$2:$C$822,3,0)</f>
        <v>DISTRITO NACIONAL</v>
      </c>
      <c r="B39" s="123">
        <v>415</v>
      </c>
      <c r="C39" s="123" t="str">
        <f>VLOOKUP(B39,'[2]LISTADO ATM'!$A$2:$B$822,2,0)</f>
        <v xml:space="preserve">ATM Autobanco San Martín I </v>
      </c>
      <c r="D39" s="128" t="s">
        <v>2623</v>
      </c>
      <c r="E39" s="184">
        <v>335832893</v>
      </c>
    </row>
    <row r="40" spans="1:5" ht="18" x14ac:dyDescent="0.25">
      <c r="A40" s="120" t="str">
        <f>VLOOKUP(B40,'[2]LISTADO ATM'!$A$2:$C$822,3,0)</f>
        <v>DISTRITO NACIONAL</v>
      </c>
      <c r="B40" s="123">
        <v>486</v>
      </c>
      <c r="C40" s="123" t="str">
        <f>VLOOKUP(B40,'[2]LISTADO ATM'!$A$2:$B$822,2,0)</f>
        <v xml:space="preserve">ATM Olé La Caleta </v>
      </c>
      <c r="D40" s="128" t="s">
        <v>2623</v>
      </c>
      <c r="E40" s="112">
        <v>335832936</v>
      </c>
    </row>
    <row r="41" spans="1:5" ht="18" x14ac:dyDescent="0.25">
      <c r="A41" s="120" t="str">
        <f>VLOOKUP(B41,'[2]LISTADO ATM'!$A$2:$C$822,3,0)</f>
        <v>DISTRITO NACIONAL</v>
      </c>
      <c r="B41" s="123">
        <v>494</v>
      </c>
      <c r="C41" s="123" t="str">
        <f>VLOOKUP(B41,'[2]LISTADO ATM'!$A$2:$B$822,2,0)</f>
        <v xml:space="preserve">ATM Oficina Blue Mall </v>
      </c>
      <c r="D41" s="128" t="s">
        <v>2623</v>
      </c>
      <c r="E41" s="112">
        <v>335832916</v>
      </c>
    </row>
    <row r="42" spans="1:5" ht="18" x14ac:dyDescent="0.25">
      <c r="A42" s="120" t="str">
        <f>VLOOKUP(B42,'[2]LISTADO ATM'!$A$2:$C$822,3,0)</f>
        <v>ESTE</v>
      </c>
      <c r="B42" s="123">
        <v>429</v>
      </c>
      <c r="C42" s="123" t="str">
        <f>VLOOKUP(B42,'[2]LISTADO ATM'!$A$2:$B$822,2,0)</f>
        <v xml:space="preserve">ATM Oficina Jumbo La Romana </v>
      </c>
      <c r="D42" s="128" t="s">
        <v>2623</v>
      </c>
      <c r="E42" s="112" t="s">
        <v>2624</v>
      </c>
    </row>
    <row r="43" spans="1:5" ht="18" x14ac:dyDescent="0.25">
      <c r="A43" s="120" t="e">
        <f>VLOOKUP(B43,'[2]LISTADO ATM'!$A$2:$C$822,3,0)</f>
        <v>#N/A</v>
      </c>
      <c r="B43" s="123"/>
      <c r="C43" s="123" t="e">
        <f>VLOOKUP(B43,'[2]LISTADO ATM'!$A$2:$B$822,2,0)</f>
        <v>#N/A</v>
      </c>
      <c r="D43" s="128" t="s">
        <v>2623</v>
      </c>
      <c r="E43" s="184"/>
    </row>
    <row r="44" spans="1:5" ht="18" x14ac:dyDescent="0.25">
      <c r="A44" s="120" t="e">
        <f>VLOOKUP(B44,'[2]LISTADO ATM'!$A$2:$C$822,3,0)</f>
        <v>#N/A</v>
      </c>
      <c r="B44" s="123"/>
      <c r="C44" s="123" t="e">
        <f>VLOOKUP(B44,'[2]LISTADO ATM'!$A$2:$B$822,2,0)</f>
        <v>#N/A</v>
      </c>
      <c r="D44" s="128" t="s">
        <v>2623</v>
      </c>
      <c r="E44" s="184"/>
    </row>
    <row r="45" spans="1:5" ht="18" x14ac:dyDescent="0.25">
      <c r="A45" s="120" t="e">
        <f>VLOOKUP(B45,'[2]LISTADO ATM'!$A$2:$C$822,3,0)</f>
        <v>#N/A</v>
      </c>
      <c r="B45" s="123"/>
      <c r="C45" s="123" t="e">
        <f>VLOOKUP(B45,'[2]LISTADO ATM'!$A$2:$B$822,2,0)</f>
        <v>#N/A</v>
      </c>
      <c r="D45" s="128" t="s">
        <v>2623</v>
      </c>
      <c r="E45" s="184"/>
    </row>
    <row r="46" spans="1:5" ht="18" x14ac:dyDescent="0.25">
      <c r="A46" s="120" t="e">
        <f>VLOOKUP(B46,'[2]LISTADO ATM'!$A$2:$C$822,3,0)</f>
        <v>#N/A</v>
      </c>
      <c r="B46" s="123"/>
      <c r="C46" s="123" t="e">
        <f>VLOOKUP(B46,'[2]LISTADO ATM'!$A$2:$B$822,2,0)</f>
        <v>#N/A</v>
      </c>
      <c r="D46" s="128" t="s">
        <v>2623</v>
      </c>
      <c r="E46" s="184"/>
    </row>
    <row r="47" spans="1:5" ht="18.75" thickBot="1" x14ac:dyDescent="0.3">
      <c r="A47" s="121" t="s">
        <v>2501</v>
      </c>
      <c r="B47" s="102">
        <f>COUNT(B35:B46)</f>
        <v>8</v>
      </c>
      <c r="C47" s="165"/>
      <c r="D47" s="166"/>
      <c r="E47" s="167"/>
    </row>
    <row r="48" spans="1:5" ht="15.75" thickBot="1" x14ac:dyDescent="0.3">
      <c r="E48" s="100"/>
    </row>
    <row r="49" spans="1:5" ht="18.75" thickBot="1" x14ac:dyDescent="0.3">
      <c r="A49" s="148" t="s">
        <v>2503</v>
      </c>
      <c r="B49" s="149"/>
      <c r="C49" s="149"/>
      <c r="D49" s="149"/>
      <c r="E49" s="150"/>
    </row>
    <row r="50" spans="1:5" ht="18" x14ac:dyDescent="0.25">
      <c r="A50" s="97" t="s">
        <v>15</v>
      </c>
      <c r="B50" s="103" t="s">
        <v>2426</v>
      </c>
      <c r="C50" s="98" t="s">
        <v>46</v>
      </c>
      <c r="D50" s="98" t="s">
        <v>2429</v>
      </c>
      <c r="E50" s="107" t="s">
        <v>2427</v>
      </c>
    </row>
    <row r="51" spans="1:5" ht="18" x14ac:dyDescent="0.25">
      <c r="A51" s="120" t="str">
        <f>VLOOKUP(B51,'[2]LISTADO ATM'!$A$2:$C$822,3,0)</f>
        <v>SUR</v>
      </c>
      <c r="B51" s="123">
        <v>311</v>
      </c>
      <c r="C51" s="123" t="str">
        <f>VLOOKUP(B51,'[2]LISTADO ATM'!$A$2:$B$822,2,0)</f>
        <v>ATM Plaza Eroski</v>
      </c>
      <c r="D51" s="130" t="s">
        <v>2451</v>
      </c>
      <c r="E51" s="112">
        <v>335831734</v>
      </c>
    </row>
    <row r="52" spans="1:5" ht="18" x14ac:dyDescent="0.25">
      <c r="A52" s="120" t="str">
        <f>VLOOKUP(B52,'[2]LISTADO ATM'!$A$2:$C$822,3,0)</f>
        <v>SUR</v>
      </c>
      <c r="B52" s="123">
        <v>403</v>
      </c>
      <c r="C52" s="123" t="str">
        <f>VLOOKUP(B52,'[2]LISTADO ATM'!$A$2:$B$822,2,0)</f>
        <v xml:space="preserve">ATM Oficina Vicente Noble </v>
      </c>
      <c r="D52" s="130" t="s">
        <v>2451</v>
      </c>
      <c r="E52" s="112">
        <v>335832901</v>
      </c>
    </row>
    <row r="53" spans="1:5" ht="18" x14ac:dyDescent="0.25">
      <c r="A53" s="120" t="str">
        <f>VLOOKUP(B53,'[2]LISTADO ATM'!$A$2:$C$822,3,0)</f>
        <v>ESTE</v>
      </c>
      <c r="B53" s="123">
        <v>776</v>
      </c>
      <c r="C53" s="123" t="str">
        <f>VLOOKUP(B53,'[2]LISTADO ATM'!$A$2:$B$822,2,0)</f>
        <v xml:space="preserve">ATM Oficina Monte Plata </v>
      </c>
      <c r="D53" s="130" t="s">
        <v>2451</v>
      </c>
      <c r="E53" s="112">
        <v>335833069</v>
      </c>
    </row>
    <row r="54" spans="1:5" ht="18" x14ac:dyDescent="0.25">
      <c r="A54" s="120" t="str">
        <f>VLOOKUP(B54,'[2]LISTADO ATM'!$A$2:$C$822,3,0)</f>
        <v>DISTRITO NACIONAL</v>
      </c>
      <c r="B54" s="123">
        <v>914</v>
      </c>
      <c r="C54" s="123" t="str">
        <f>VLOOKUP(B54,'[2]LISTADO ATM'!$A$2:$B$822,2,0)</f>
        <v xml:space="preserve">ATM Clínica Abreu </v>
      </c>
      <c r="D54" s="130" t="s">
        <v>2451</v>
      </c>
      <c r="E54" s="112" t="s">
        <v>2625</v>
      </c>
    </row>
    <row r="55" spans="1:5" ht="18" x14ac:dyDescent="0.25">
      <c r="A55" s="120" t="str">
        <f>VLOOKUP(B55,'[2]LISTADO ATM'!$A$2:$C$822,3,0)</f>
        <v>DISTRITO NACIONAL</v>
      </c>
      <c r="B55" s="123">
        <v>238</v>
      </c>
      <c r="C55" s="123" t="str">
        <f>VLOOKUP(B55,'[2]LISTADO ATM'!$A$2:$B$822,2,0)</f>
        <v xml:space="preserve">ATM Multicentro La Sirena Charles de Gaulle </v>
      </c>
      <c r="D55" s="130" t="s">
        <v>2451</v>
      </c>
      <c r="E55" s="112" t="s">
        <v>2626</v>
      </c>
    </row>
    <row r="56" spans="1:5" ht="18" x14ac:dyDescent="0.25">
      <c r="A56" s="120" t="e">
        <f>VLOOKUP(B56,'[2]LISTADO ATM'!$A$2:$C$822,3,0)</f>
        <v>#N/A</v>
      </c>
      <c r="B56" s="123"/>
      <c r="C56" s="123" t="e">
        <f>VLOOKUP(B56,'[2]LISTADO ATM'!$A$2:$B$822,2,0)</f>
        <v>#N/A</v>
      </c>
      <c r="D56" s="130" t="s">
        <v>2451</v>
      </c>
      <c r="E56" s="112"/>
    </row>
    <row r="57" spans="1:5" ht="18" x14ac:dyDescent="0.25">
      <c r="A57" s="120" t="e">
        <f>VLOOKUP(B57,'[2]LISTADO ATM'!$A$2:$C$822,3,0)</f>
        <v>#N/A</v>
      </c>
      <c r="B57" s="123"/>
      <c r="C57" s="123" t="e">
        <f>VLOOKUP(B57,'[2]LISTADO ATM'!$A$2:$B$822,2,0)</f>
        <v>#N/A</v>
      </c>
      <c r="D57" s="130" t="s">
        <v>2451</v>
      </c>
      <c r="E57" s="112"/>
    </row>
    <row r="58" spans="1:5" ht="18" x14ac:dyDescent="0.25">
      <c r="A58" s="120" t="e">
        <f>VLOOKUP(B58,'[2]LISTADO ATM'!$A$2:$C$822,3,0)</f>
        <v>#N/A</v>
      </c>
      <c r="B58" s="123"/>
      <c r="C58" s="123" t="e">
        <f>VLOOKUP(B58,'[2]LISTADO ATM'!$A$2:$B$822,2,0)</f>
        <v>#N/A</v>
      </c>
      <c r="D58" s="130" t="s">
        <v>2451</v>
      </c>
      <c r="E58" s="112"/>
    </row>
    <row r="59" spans="1:5" ht="18" x14ac:dyDescent="0.25">
      <c r="A59" s="120" t="e">
        <f>VLOOKUP(B59,'[2]LISTADO ATM'!$A$2:$C$822,3,0)</f>
        <v>#N/A</v>
      </c>
      <c r="B59" s="123"/>
      <c r="C59" s="123" t="e">
        <f>VLOOKUP(B59,'[2]LISTADO ATM'!$A$2:$B$822,2,0)</f>
        <v>#N/A</v>
      </c>
      <c r="D59" s="130" t="s">
        <v>2451</v>
      </c>
      <c r="E59" s="112"/>
    </row>
    <row r="60" spans="1:5" ht="18.75" thickBot="1" x14ac:dyDescent="0.3">
      <c r="A60" s="131" t="s">
        <v>2501</v>
      </c>
      <c r="B60" s="102">
        <f>COUNT(B51:B59)</f>
        <v>5</v>
      </c>
      <c r="C60" s="108"/>
      <c r="D60" s="108"/>
      <c r="E60" s="108"/>
    </row>
    <row r="61" spans="1:5" ht="15.75" thickBot="1" x14ac:dyDescent="0.3">
      <c r="E61" s="100"/>
    </row>
    <row r="62" spans="1:5" ht="18.75" thickBot="1" x14ac:dyDescent="0.3">
      <c r="A62" s="148" t="s">
        <v>2504</v>
      </c>
      <c r="B62" s="149"/>
      <c r="C62" s="149"/>
      <c r="D62" s="149"/>
      <c r="E62" s="150"/>
    </row>
    <row r="63" spans="1:5" ht="18" x14ac:dyDescent="0.25">
      <c r="A63" s="97" t="s">
        <v>15</v>
      </c>
      <c r="B63" s="103" t="s">
        <v>2426</v>
      </c>
      <c r="C63" s="98" t="s">
        <v>46</v>
      </c>
      <c r="D63" s="98" t="s">
        <v>2429</v>
      </c>
      <c r="E63" s="103" t="s">
        <v>2427</v>
      </c>
    </row>
    <row r="64" spans="1:5" ht="18" x14ac:dyDescent="0.25">
      <c r="A64" s="120" t="str">
        <f>VLOOKUP(B64,'[2]LISTADO ATM'!$A$2:$C$822,3,0)</f>
        <v>DISTRITO NACIONAL</v>
      </c>
      <c r="B64" s="123">
        <v>567</v>
      </c>
      <c r="C64" s="123" t="str">
        <f>VLOOKUP(B64,'[2]LISTADO ATM'!$A$2:$B$822,2,0)</f>
        <v xml:space="preserve">ATM Oficina Máximo Gómez </v>
      </c>
      <c r="D64" s="132" t="s">
        <v>2490</v>
      </c>
      <c r="E64" s="112">
        <v>335832709</v>
      </c>
    </row>
    <row r="65" spans="1:5" ht="18" x14ac:dyDescent="0.25">
      <c r="A65" s="120" t="str">
        <f>VLOOKUP(B65,'[2]LISTADO ATM'!$A$2:$C$822,3,0)</f>
        <v>DISTRITO NACIONAL</v>
      </c>
      <c r="B65" s="123">
        <v>678</v>
      </c>
      <c r="C65" s="123" t="str">
        <f>VLOOKUP(B65,'[2]LISTADO ATM'!$A$2:$B$822,2,0)</f>
        <v>ATM Eco Petroleo San Isidro</v>
      </c>
      <c r="D65" s="132" t="s">
        <v>2490</v>
      </c>
      <c r="E65" s="112">
        <v>335832890</v>
      </c>
    </row>
    <row r="66" spans="1:5" ht="18" x14ac:dyDescent="0.25">
      <c r="A66" s="75" t="str">
        <f>VLOOKUP(B66,'[2]LISTADO ATM'!$A$2:$C$822,3,0)</f>
        <v>SUR</v>
      </c>
      <c r="B66" s="123">
        <v>537</v>
      </c>
      <c r="C66" s="123" t="str">
        <f>VLOOKUP(B66,'[2]LISTADO ATM'!$A$2:$B$822,2,0)</f>
        <v xml:space="preserve">ATM Estación Texaco Enriquillo (Barahona) </v>
      </c>
      <c r="D66" s="132" t="s">
        <v>2490</v>
      </c>
      <c r="E66" s="112">
        <v>335831129</v>
      </c>
    </row>
    <row r="67" spans="1:5" ht="18" x14ac:dyDescent="0.25">
      <c r="A67" s="75" t="str">
        <f>VLOOKUP(B67,'[2]LISTADO ATM'!$A$2:$C$822,3,0)</f>
        <v>DISTRITO NACIONAL</v>
      </c>
      <c r="B67" s="123">
        <v>580</v>
      </c>
      <c r="C67" s="123" t="str">
        <f>VLOOKUP(B67,'[2]LISTADO ATM'!$A$2:$B$822,2,0)</f>
        <v xml:space="preserve">ATM Edificio Propagas </v>
      </c>
      <c r="D67" s="132" t="s">
        <v>2490</v>
      </c>
      <c r="E67" s="129">
        <v>335833068</v>
      </c>
    </row>
    <row r="68" spans="1:5" ht="18" x14ac:dyDescent="0.25">
      <c r="A68" s="75" t="e">
        <f>VLOOKUP(B68,'[2]LISTADO ATM'!$A$2:$C$822,3,0)</f>
        <v>#N/A</v>
      </c>
      <c r="B68" s="123"/>
      <c r="C68" s="123" t="e">
        <f>VLOOKUP(B68,'[2]LISTADO ATM'!$A$2:$B$822,2,0)</f>
        <v>#N/A</v>
      </c>
      <c r="D68" s="185"/>
      <c r="E68" s="135"/>
    </row>
    <row r="69" spans="1:5" ht="18" x14ac:dyDescent="0.25">
      <c r="A69" s="75" t="e">
        <f>VLOOKUP(B69,'[2]LISTADO ATM'!$A$2:$C$822,3,0)</f>
        <v>#N/A</v>
      </c>
      <c r="B69" s="123"/>
      <c r="C69" s="123" t="e">
        <f>VLOOKUP(B69,'[2]LISTADO ATM'!$A$2:$B$822,2,0)</f>
        <v>#N/A</v>
      </c>
      <c r="D69" s="185"/>
      <c r="E69" s="135"/>
    </row>
    <row r="70" spans="1:5" ht="18" x14ac:dyDescent="0.25">
      <c r="A70" s="75" t="e">
        <f>VLOOKUP(B70,'[2]LISTADO ATM'!$A$2:$C$822,3,0)</f>
        <v>#N/A</v>
      </c>
      <c r="B70" s="123"/>
      <c r="C70" s="123" t="e">
        <f>VLOOKUP(B70,'[2]LISTADO ATM'!$A$2:$B$822,2,0)</f>
        <v>#N/A</v>
      </c>
      <c r="D70" s="185"/>
      <c r="E70" s="135"/>
    </row>
    <row r="71" spans="1:5" ht="18" x14ac:dyDescent="0.25">
      <c r="A71" s="75" t="e">
        <f>VLOOKUP(B71,'[2]LISTADO ATM'!$A$2:$C$822,3,0)</f>
        <v>#N/A</v>
      </c>
      <c r="B71" s="123"/>
      <c r="C71" s="123" t="e">
        <f>VLOOKUP(B71,'[2]LISTADO ATM'!$A$2:$B$822,2,0)</f>
        <v>#N/A</v>
      </c>
      <c r="D71" s="185"/>
      <c r="E71" s="135"/>
    </row>
    <row r="72" spans="1:5" ht="18" x14ac:dyDescent="0.25">
      <c r="A72" s="75" t="e">
        <f>VLOOKUP(B72,'[2]LISTADO ATM'!$A$2:$C$822,3,0)</f>
        <v>#N/A</v>
      </c>
      <c r="B72" s="123"/>
      <c r="C72" s="123" t="e">
        <f>VLOOKUP(B72,'[2]LISTADO ATM'!$A$2:$B$822,2,0)</f>
        <v>#N/A</v>
      </c>
      <c r="D72" s="185"/>
      <c r="E72" s="135"/>
    </row>
    <row r="73" spans="1:5" ht="18" x14ac:dyDescent="0.25">
      <c r="A73" s="75" t="e">
        <f>VLOOKUP(B73,'[2]LISTADO ATM'!$A$2:$C$822,3,0)</f>
        <v>#N/A</v>
      </c>
      <c r="B73" s="123"/>
      <c r="C73" s="123" t="e">
        <f>VLOOKUP(B73,'[2]LISTADO ATM'!$A$2:$B$822,2,0)</f>
        <v>#N/A</v>
      </c>
      <c r="D73" s="185"/>
      <c r="E73" s="135"/>
    </row>
    <row r="74" spans="1:5" ht="18" x14ac:dyDescent="0.25">
      <c r="A74" s="75" t="e">
        <f>VLOOKUP(B74,'[2]LISTADO ATM'!$A$2:$C$822,3,0)</f>
        <v>#N/A</v>
      </c>
      <c r="B74" s="123"/>
      <c r="C74" s="123" t="e">
        <f>VLOOKUP(B74,'[2]LISTADO ATM'!$A$2:$B$822,2,0)</f>
        <v>#N/A</v>
      </c>
      <c r="D74" s="185"/>
      <c r="E74" s="135"/>
    </row>
    <row r="75" spans="1:5" ht="18" x14ac:dyDescent="0.25">
      <c r="A75" s="75" t="e">
        <f>VLOOKUP(B75,'[2]LISTADO ATM'!$A$2:$C$822,3,0)</f>
        <v>#N/A</v>
      </c>
      <c r="B75" s="123"/>
      <c r="C75" s="123" t="e">
        <f>VLOOKUP(B75,'[2]LISTADO ATM'!$A$2:$B$822,2,0)</f>
        <v>#N/A</v>
      </c>
      <c r="D75" s="185"/>
      <c r="E75" s="135"/>
    </row>
    <row r="76" spans="1:5" ht="18.75" thickBot="1" x14ac:dyDescent="0.3">
      <c r="A76" s="121" t="s">
        <v>2501</v>
      </c>
      <c r="B76" s="102">
        <f>COUNT(B64:B75)</f>
        <v>4</v>
      </c>
      <c r="C76" s="108"/>
      <c r="D76" s="125"/>
      <c r="E76" s="126"/>
    </row>
    <row r="77" spans="1:5" ht="15.75" thickBot="1" x14ac:dyDescent="0.3">
      <c r="E77" s="100"/>
    </row>
    <row r="78" spans="1:5" ht="18" x14ac:dyDescent="0.25">
      <c r="A78" s="162" t="s">
        <v>2505</v>
      </c>
      <c r="B78" s="163"/>
      <c r="C78" s="163"/>
      <c r="D78" s="163"/>
      <c r="E78" s="164"/>
    </row>
    <row r="79" spans="1:5" ht="18" x14ac:dyDescent="0.25">
      <c r="A79" s="103" t="s">
        <v>15</v>
      </c>
      <c r="B79" s="97" t="s">
        <v>2426</v>
      </c>
      <c r="C79" s="99" t="s">
        <v>46</v>
      </c>
      <c r="D79" s="133" t="s">
        <v>2429</v>
      </c>
      <c r="E79" s="103" t="s">
        <v>2427</v>
      </c>
    </row>
    <row r="80" spans="1:5" ht="18" x14ac:dyDescent="0.25">
      <c r="A80" s="123" t="str">
        <f>VLOOKUP(B80,'[2]LISTADO ATM'!$A$2:$C$822,3,0)</f>
        <v>DISTRITO NACIONAL</v>
      </c>
      <c r="B80" s="123">
        <v>545</v>
      </c>
      <c r="C80" s="123" t="str">
        <f>VLOOKUP(B80,'[2]LISTADO ATM'!$A$2:$B$822,2,0)</f>
        <v xml:space="preserve">ATM Oficina Isabel La Católica II  </v>
      </c>
      <c r="D80" s="132" t="s">
        <v>2627</v>
      </c>
      <c r="E80" s="129" t="s">
        <v>2628</v>
      </c>
    </row>
    <row r="81" spans="1:5" ht="18" x14ac:dyDescent="0.25">
      <c r="A81" s="123" t="str">
        <f>VLOOKUP(B81,'[2]LISTADO ATM'!$A$2:$C$822,3,0)</f>
        <v>DISTRITO NACIONAL</v>
      </c>
      <c r="B81" s="123">
        <v>887</v>
      </c>
      <c r="C81" s="123" t="str">
        <f>VLOOKUP(B81,'[2]LISTADO ATM'!$A$2:$B$822,2,0)</f>
        <v>ATM S/M Bravo Los Proceres</v>
      </c>
      <c r="D81" s="132" t="s">
        <v>2627</v>
      </c>
      <c r="E81" s="129">
        <v>335833094</v>
      </c>
    </row>
    <row r="82" spans="1:5" ht="18" x14ac:dyDescent="0.25">
      <c r="A82" s="123" t="e">
        <f>VLOOKUP(B82,'[2]LISTADO ATM'!$A$2:$C$822,3,0)</f>
        <v>#N/A</v>
      </c>
      <c r="B82" s="123"/>
      <c r="C82" s="123" t="e">
        <f>VLOOKUP(B82,'[2]LISTADO ATM'!$A$2:$B$822,2,0)</f>
        <v>#N/A</v>
      </c>
      <c r="D82" s="132" t="s">
        <v>2627</v>
      </c>
      <c r="E82" s="129"/>
    </row>
    <row r="83" spans="1:5" ht="18" x14ac:dyDescent="0.25">
      <c r="A83" s="123" t="e">
        <f>VLOOKUP(B83,'[2]LISTADO ATM'!$A$2:$C$822,3,0)</f>
        <v>#N/A</v>
      </c>
      <c r="B83" s="123"/>
      <c r="C83" s="123" t="e">
        <f>VLOOKUP(B83,'[2]LISTADO ATM'!$A$2:$B$822,2,0)</f>
        <v>#N/A</v>
      </c>
      <c r="D83" s="132" t="s">
        <v>2627</v>
      </c>
      <c r="E83" s="129"/>
    </row>
    <row r="84" spans="1:5" ht="18" x14ac:dyDescent="0.25">
      <c r="A84" s="123" t="e">
        <f>VLOOKUP(B84,'[2]LISTADO ATM'!$A$2:$C$822,3,0)</f>
        <v>#N/A</v>
      </c>
      <c r="B84" s="123"/>
      <c r="C84" s="123" t="e">
        <f>VLOOKUP(B84,'[2]LISTADO ATM'!$A$2:$B$822,2,0)</f>
        <v>#N/A</v>
      </c>
      <c r="D84" s="132" t="s">
        <v>2627</v>
      </c>
      <c r="E84" s="129"/>
    </row>
    <row r="85" spans="1:5" ht="18" x14ac:dyDescent="0.25">
      <c r="A85" s="123" t="e">
        <f>VLOOKUP(B85,'[2]LISTADO ATM'!$A$2:$C$822,3,0)</f>
        <v>#N/A</v>
      </c>
      <c r="B85" s="123"/>
      <c r="C85" s="123" t="e">
        <f>VLOOKUP(B85,'[2]LISTADO ATM'!$A$2:$B$822,2,0)</f>
        <v>#N/A</v>
      </c>
      <c r="D85" s="132" t="s">
        <v>2627</v>
      </c>
      <c r="E85" s="129"/>
    </row>
    <row r="86" spans="1:5" ht="18" x14ac:dyDescent="0.25">
      <c r="A86" s="123" t="e">
        <f>VLOOKUP(B86,'[2]LISTADO ATM'!$A$2:$C$822,3,0)</f>
        <v>#N/A</v>
      </c>
      <c r="B86" s="123"/>
      <c r="C86" s="123" t="e">
        <f>VLOOKUP(B86,'[2]LISTADO ATM'!$A$2:$B$822,2,0)</f>
        <v>#N/A</v>
      </c>
      <c r="D86" s="132" t="s">
        <v>2627</v>
      </c>
      <c r="E86" s="129"/>
    </row>
    <row r="87" spans="1:5" ht="18" x14ac:dyDescent="0.25">
      <c r="A87" s="123" t="e">
        <f>VLOOKUP(B87,'[2]LISTADO ATM'!$A$2:$C$822,3,0)</f>
        <v>#N/A</v>
      </c>
      <c r="B87" s="123"/>
      <c r="C87" s="123" t="e">
        <f>VLOOKUP(B87,'[2]LISTADO ATM'!$A$2:$B$822,2,0)</f>
        <v>#N/A</v>
      </c>
      <c r="D87" s="132" t="s">
        <v>2627</v>
      </c>
      <c r="E87" s="129"/>
    </row>
    <row r="88" spans="1:5" ht="18" x14ac:dyDescent="0.25">
      <c r="A88" s="123" t="e">
        <f>VLOOKUP(B88,'[2]LISTADO ATM'!$A$2:$C$822,3,0)</f>
        <v>#N/A</v>
      </c>
      <c r="B88" s="123"/>
      <c r="C88" s="123" t="e">
        <f>VLOOKUP(B88,'[2]LISTADO ATM'!$A$2:$B$822,2,0)</f>
        <v>#N/A</v>
      </c>
      <c r="D88" s="132" t="s">
        <v>2627</v>
      </c>
      <c r="E88" s="129"/>
    </row>
    <row r="89" spans="1:5" ht="18.75" thickBot="1" x14ac:dyDescent="0.3">
      <c r="A89" s="121" t="s">
        <v>2501</v>
      </c>
      <c r="B89" s="102">
        <f>COUNT(B80:B88)</f>
        <v>2</v>
      </c>
      <c r="C89" s="124"/>
      <c r="D89" s="134"/>
      <c r="E89" s="134"/>
    </row>
    <row r="90" spans="1:5" ht="15.75" thickBot="1" x14ac:dyDescent="0.3">
      <c r="E90" s="100"/>
    </row>
    <row r="91" spans="1:5" ht="18.75" thickBot="1" x14ac:dyDescent="0.3">
      <c r="A91" s="144" t="s">
        <v>2506</v>
      </c>
      <c r="B91" s="145"/>
      <c r="D91" s="100"/>
      <c r="E91" s="100"/>
    </row>
    <row r="92" spans="1:5" ht="18.75" thickBot="1" x14ac:dyDescent="0.3">
      <c r="A92" s="146">
        <f>+B60+B76+B89</f>
        <v>11</v>
      </c>
      <c r="B92" s="147"/>
    </row>
    <row r="93" spans="1:5" ht="15.75" thickBot="1" x14ac:dyDescent="0.3">
      <c r="E93" s="100"/>
    </row>
    <row r="94" spans="1:5" ht="18.75" thickBot="1" x14ac:dyDescent="0.3">
      <c r="A94" s="148" t="s">
        <v>2507</v>
      </c>
      <c r="B94" s="149"/>
      <c r="C94" s="149"/>
      <c r="D94" s="149"/>
      <c r="E94" s="150"/>
    </row>
    <row r="95" spans="1:5" ht="18" x14ac:dyDescent="0.25">
      <c r="A95" s="103" t="s">
        <v>15</v>
      </c>
      <c r="B95" s="103" t="s">
        <v>2426</v>
      </c>
      <c r="C95" s="99" t="s">
        <v>46</v>
      </c>
      <c r="D95" s="151" t="s">
        <v>2429</v>
      </c>
      <c r="E95" s="152"/>
    </row>
    <row r="96" spans="1:5" ht="18" x14ac:dyDescent="0.25">
      <c r="A96" s="123" t="str">
        <f>VLOOKUP(B96,'[2]LISTADO ATM'!$A$2:$C$822,3,0)</f>
        <v>SUR</v>
      </c>
      <c r="B96" s="123">
        <v>699</v>
      </c>
      <c r="C96" s="123" t="str">
        <f>VLOOKUP(B96,'[2]LISTADO ATM'!$A$2:$B$822,2,0)</f>
        <v>ATM S/M Bravo Bani</v>
      </c>
      <c r="D96" s="142" t="s">
        <v>2513</v>
      </c>
      <c r="E96" s="143"/>
    </row>
    <row r="97" spans="1:5" ht="18" x14ac:dyDescent="0.25">
      <c r="A97" s="123" t="str">
        <f>VLOOKUP(B97,'[2]LISTADO ATM'!$A$2:$C$822,3,0)</f>
        <v>DISTRITO NACIONAL</v>
      </c>
      <c r="B97" s="123">
        <v>264</v>
      </c>
      <c r="C97" s="123" t="str">
        <f>VLOOKUP(B97,'[2]LISTADO ATM'!$A$2:$B$822,2,0)</f>
        <v xml:space="preserve">ATM S/M Nacional Independencia </v>
      </c>
      <c r="D97" s="142" t="s">
        <v>2513</v>
      </c>
      <c r="E97" s="143"/>
    </row>
    <row r="98" spans="1:5" ht="18" x14ac:dyDescent="0.25">
      <c r="A98" s="123">
        <v>545</v>
      </c>
      <c r="B98" s="123">
        <v>976</v>
      </c>
      <c r="C98" s="123" t="str">
        <f>VLOOKUP(B98,'[2]LISTADO ATM'!$A$2:$B$822,2,0)</f>
        <v xml:space="preserve">ATM Oficina Diamond Plaza I </v>
      </c>
      <c r="D98" s="142" t="s">
        <v>2513</v>
      </c>
      <c r="E98" s="143"/>
    </row>
    <row r="99" spans="1:5" ht="18" x14ac:dyDescent="0.25">
      <c r="A99" s="123" t="e">
        <f>VLOOKUP(B99,'[2]LISTADO ATM'!$A$2:$C$822,3,0)</f>
        <v>#N/A</v>
      </c>
      <c r="B99" s="123"/>
      <c r="C99" s="123" t="e">
        <f>VLOOKUP(B99,'[2]LISTADO ATM'!$A$2:$B$822,2,0)</f>
        <v>#N/A</v>
      </c>
      <c r="D99" s="136"/>
      <c r="E99" s="137"/>
    </row>
    <row r="100" spans="1:5" ht="18" x14ac:dyDescent="0.25">
      <c r="A100" s="123" t="e">
        <f>VLOOKUP(B100,'[2]LISTADO ATM'!$A$2:$C$822,3,0)</f>
        <v>#N/A</v>
      </c>
      <c r="B100" s="123"/>
      <c r="C100" s="123" t="e">
        <f>VLOOKUP(B100,'[2]LISTADO ATM'!$A$2:$B$822,2,0)</f>
        <v>#N/A</v>
      </c>
      <c r="D100" s="136"/>
      <c r="E100" s="137"/>
    </row>
    <row r="101" spans="1:5" ht="18" x14ac:dyDescent="0.25">
      <c r="A101" s="123" t="e">
        <f>VLOOKUP(B101,'[2]LISTADO ATM'!$A$2:$C$822,3,0)</f>
        <v>#N/A</v>
      </c>
      <c r="B101" s="123"/>
      <c r="C101" s="123" t="e">
        <f>VLOOKUP(B101,'[2]LISTADO ATM'!$A$2:$B$822,2,0)</f>
        <v>#N/A</v>
      </c>
      <c r="D101" s="136"/>
      <c r="E101" s="137"/>
    </row>
    <row r="102" spans="1:5" ht="18" x14ac:dyDescent="0.25">
      <c r="A102" s="123" t="e">
        <f>VLOOKUP(B102,'[2]LISTADO ATM'!$A$2:$C$822,3,0)</f>
        <v>#N/A</v>
      </c>
      <c r="B102" s="123"/>
      <c r="C102" s="123" t="e">
        <f>VLOOKUP(B102,'[2]LISTADO ATM'!$A$2:$B$822,2,0)</f>
        <v>#N/A</v>
      </c>
      <c r="D102" s="136"/>
      <c r="E102" s="137"/>
    </row>
    <row r="103" spans="1:5" ht="18" x14ac:dyDescent="0.25">
      <c r="A103" s="123" t="e">
        <f>VLOOKUP(B103,'[2]LISTADO ATM'!$A$2:$C$822,3,0)</f>
        <v>#N/A</v>
      </c>
      <c r="B103" s="123"/>
      <c r="C103" s="123" t="e">
        <f>VLOOKUP(B103,'[2]LISTADO ATM'!$A$2:$B$822,2,0)</f>
        <v>#N/A</v>
      </c>
      <c r="D103" s="136"/>
      <c r="E103" s="137"/>
    </row>
    <row r="104" spans="1:5" ht="18.75" thickBot="1" x14ac:dyDescent="0.3">
      <c r="A104" s="121" t="s">
        <v>2501</v>
      </c>
      <c r="B104" s="102">
        <f>COUNT(B96:B103)</f>
        <v>3</v>
      </c>
      <c r="C104" s="124"/>
      <c r="D104" s="134"/>
      <c r="E104" s="134"/>
    </row>
  </sheetData>
  <mergeCells count="16">
    <mergeCell ref="D98:E98"/>
    <mergeCell ref="A92:B92"/>
    <mergeCell ref="A94:E94"/>
    <mergeCell ref="D95:E95"/>
    <mergeCell ref="D96:E96"/>
    <mergeCell ref="D97:E97"/>
    <mergeCell ref="A1:E1"/>
    <mergeCell ref="A2:E2"/>
    <mergeCell ref="A7:E7"/>
    <mergeCell ref="C31:E31"/>
    <mergeCell ref="A33:E33"/>
    <mergeCell ref="C47:E47"/>
    <mergeCell ref="A49:E49"/>
    <mergeCell ref="A62:E62"/>
    <mergeCell ref="A78:E78"/>
    <mergeCell ref="A91:B91"/>
  </mergeCells>
  <phoneticPr fontId="46" type="noConversion"/>
  <conditionalFormatting sqref="E105:E1048576">
    <cfRule type="duplicateValues" dxfId="80" priority="126350"/>
  </conditionalFormatting>
  <conditionalFormatting sqref="B105:B1048576">
    <cfRule type="duplicateValues" dxfId="79" priority="126352"/>
  </conditionalFormatting>
  <conditionalFormatting sqref="E105:E1048576">
    <cfRule type="duplicateValues" dxfId="78" priority="126354"/>
  </conditionalFormatting>
  <conditionalFormatting sqref="B105:B1048576">
    <cfRule type="duplicateValues" dxfId="77" priority="126356"/>
    <cfRule type="duplicateValues" dxfId="76" priority="126357"/>
  </conditionalFormatting>
  <conditionalFormatting sqref="B90:B94 B48:B49 B51:B62 B64:B77 B96:B104 B1:B32">
    <cfRule type="duplicateValues" dxfId="75" priority="48"/>
  </conditionalFormatting>
  <conditionalFormatting sqref="E96">
    <cfRule type="duplicateValues" dxfId="74" priority="47"/>
  </conditionalFormatting>
  <conditionalFormatting sqref="E97">
    <cfRule type="duplicateValues" dxfId="73" priority="46"/>
  </conditionalFormatting>
  <conditionalFormatting sqref="B90:B94 B48:B49 B51:B62 B64:B77 B96:B104 B1:B32">
    <cfRule type="duplicateValues" dxfId="72" priority="44"/>
    <cfRule type="duplicateValues" dxfId="71" priority="45"/>
  </conditionalFormatting>
  <conditionalFormatting sqref="E104 E76:E77 E90:E95 E1:E7 E48:E49 E60:E63 E31:E32 E51">
    <cfRule type="duplicateValues" dxfId="70" priority="49"/>
  </conditionalFormatting>
  <conditionalFormatting sqref="E104 E90:E95 E48:E49 E76:E77 E60:E64 E1:E7 E66 E51 E10 E13:E14 E22:E23 E25:E32">
    <cfRule type="duplicateValues" dxfId="69" priority="50"/>
  </conditionalFormatting>
  <conditionalFormatting sqref="E67:E75">
    <cfRule type="duplicateValues" dxfId="68" priority="43"/>
  </conditionalFormatting>
  <conditionalFormatting sqref="E66">
    <cfRule type="duplicateValues" dxfId="67" priority="51"/>
  </conditionalFormatting>
  <conditionalFormatting sqref="E98">
    <cfRule type="duplicateValues" dxfId="66" priority="42"/>
  </conditionalFormatting>
  <conditionalFormatting sqref="E9">
    <cfRule type="duplicateValues" dxfId="65" priority="39"/>
  </conditionalFormatting>
  <conditionalFormatting sqref="E9">
    <cfRule type="duplicateValues" dxfId="64" priority="40"/>
  </conditionalFormatting>
  <conditionalFormatting sqref="E9">
    <cfRule type="duplicateValues" dxfId="63" priority="41"/>
  </conditionalFormatting>
  <conditionalFormatting sqref="E64">
    <cfRule type="duplicateValues" dxfId="62" priority="52"/>
  </conditionalFormatting>
  <conditionalFormatting sqref="E35">
    <cfRule type="duplicateValues" dxfId="61" priority="36"/>
  </conditionalFormatting>
  <conditionalFormatting sqref="E35">
    <cfRule type="duplicateValues" dxfId="60" priority="37"/>
  </conditionalFormatting>
  <conditionalFormatting sqref="E35">
    <cfRule type="duplicateValues" dxfId="59" priority="38"/>
  </conditionalFormatting>
  <conditionalFormatting sqref="E36">
    <cfRule type="duplicateValues" dxfId="58" priority="33"/>
  </conditionalFormatting>
  <conditionalFormatting sqref="E36">
    <cfRule type="duplicateValues" dxfId="57" priority="34"/>
  </conditionalFormatting>
  <conditionalFormatting sqref="E36">
    <cfRule type="duplicateValues" dxfId="56" priority="35"/>
  </conditionalFormatting>
  <conditionalFormatting sqref="E10">
    <cfRule type="duplicateValues" dxfId="55" priority="31"/>
  </conditionalFormatting>
  <conditionalFormatting sqref="E10">
    <cfRule type="duplicateValues" dxfId="54" priority="32"/>
  </conditionalFormatting>
  <conditionalFormatting sqref="E11">
    <cfRule type="duplicateValues" dxfId="53" priority="28"/>
  </conditionalFormatting>
  <conditionalFormatting sqref="E11">
    <cfRule type="duplicateValues" dxfId="52" priority="29"/>
  </conditionalFormatting>
  <conditionalFormatting sqref="E11">
    <cfRule type="duplicateValues" dxfId="51" priority="30"/>
  </conditionalFormatting>
  <conditionalFormatting sqref="E12">
    <cfRule type="duplicateValues" dxfId="50" priority="27"/>
  </conditionalFormatting>
  <conditionalFormatting sqref="E13">
    <cfRule type="duplicateValues" dxfId="49" priority="25"/>
  </conditionalFormatting>
  <conditionalFormatting sqref="E13">
    <cfRule type="duplicateValues" dxfId="48" priority="26"/>
  </conditionalFormatting>
  <conditionalFormatting sqref="E14">
    <cfRule type="duplicateValues" dxfId="47" priority="23"/>
  </conditionalFormatting>
  <conditionalFormatting sqref="E14">
    <cfRule type="duplicateValues" dxfId="46" priority="24"/>
  </conditionalFormatting>
  <conditionalFormatting sqref="E15">
    <cfRule type="duplicateValues" dxfId="45" priority="22"/>
  </conditionalFormatting>
  <conditionalFormatting sqref="E16">
    <cfRule type="duplicateValues" dxfId="44" priority="21"/>
  </conditionalFormatting>
  <conditionalFormatting sqref="E17">
    <cfRule type="duplicateValues" dxfId="43" priority="20"/>
  </conditionalFormatting>
  <conditionalFormatting sqref="E18">
    <cfRule type="duplicateValues" dxfId="42" priority="19"/>
  </conditionalFormatting>
  <conditionalFormatting sqref="E99:E103">
    <cfRule type="duplicateValues" dxfId="41" priority="53"/>
  </conditionalFormatting>
  <conditionalFormatting sqref="E38">
    <cfRule type="duplicateValues" dxfId="40" priority="17"/>
  </conditionalFormatting>
  <conditionalFormatting sqref="E38">
    <cfRule type="duplicateValues" dxfId="39" priority="18"/>
  </conditionalFormatting>
  <conditionalFormatting sqref="E65">
    <cfRule type="duplicateValues" dxfId="38" priority="54"/>
  </conditionalFormatting>
  <conditionalFormatting sqref="B1:B104">
    <cfRule type="duplicateValues" dxfId="37" priority="16"/>
  </conditionalFormatting>
  <conditionalFormatting sqref="E19">
    <cfRule type="duplicateValues" dxfId="36" priority="15"/>
  </conditionalFormatting>
  <conditionalFormatting sqref="E20">
    <cfRule type="duplicateValues" dxfId="35" priority="14"/>
  </conditionalFormatting>
  <conditionalFormatting sqref="E21">
    <cfRule type="duplicateValues" dxfId="34" priority="11"/>
  </conditionalFormatting>
  <conditionalFormatting sqref="E21">
    <cfRule type="duplicateValues" dxfId="33" priority="12"/>
  </conditionalFormatting>
  <conditionalFormatting sqref="E21">
    <cfRule type="duplicateValues" dxfId="32" priority="13"/>
  </conditionalFormatting>
  <conditionalFormatting sqref="E22">
    <cfRule type="duplicateValues" dxfId="31" priority="9"/>
  </conditionalFormatting>
  <conditionalFormatting sqref="E22">
    <cfRule type="duplicateValues" dxfId="30" priority="10"/>
  </conditionalFormatting>
  <conditionalFormatting sqref="E23">
    <cfRule type="duplicateValues" dxfId="29" priority="7"/>
  </conditionalFormatting>
  <conditionalFormatting sqref="E23">
    <cfRule type="duplicateValues" dxfId="28" priority="8"/>
  </conditionalFormatting>
  <conditionalFormatting sqref="E10 E13:E14 E22:E23 E25:E30">
    <cfRule type="duplicateValues" dxfId="27" priority="55"/>
  </conditionalFormatting>
  <conditionalFormatting sqref="E24">
    <cfRule type="duplicateValues" dxfId="26" priority="6"/>
  </conditionalFormatting>
  <conditionalFormatting sqref="E53:E59">
    <cfRule type="duplicateValues" dxfId="25" priority="56"/>
  </conditionalFormatting>
  <conditionalFormatting sqref="E40">
    <cfRule type="duplicateValues" dxfId="24" priority="5"/>
  </conditionalFormatting>
  <conditionalFormatting sqref="E41">
    <cfRule type="duplicateValues" dxfId="23" priority="4"/>
  </conditionalFormatting>
  <conditionalFormatting sqref="E52">
    <cfRule type="duplicateValues" dxfId="22" priority="57"/>
  </conditionalFormatting>
  <conditionalFormatting sqref="E42">
    <cfRule type="duplicateValues" dxfId="21" priority="1"/>
  </conditionalFormatting>
  <conditionalFormatting sqref="E42">
    <cfRule type="duplicateValues" dxfId="20" priority="2"/>
  </conditionalFormatting>
  <conditionalFormatting sqref="E42">
    <cfRule type="duplicateValues" dxfId="19" priority="3"/>
  </conditionalFormatting>
  <conditionalFormatting sqref="E51">
    <cfRule type="duplicateValues" dxfId="18" priority="5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8" t="s">
        <v>2433</v>
      </c>
      <c r="B1" s="169"/>
      <c r="C1" s="169"/>
      <c r="D1" s="169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8" t="s">
        <v>2443</v>
      </c>
      <c r="B25" s="169"/>
      <c r="C25" s="169"/>
      <c r="D25" s="169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2497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47" priority="119152"/>
  </conditionalFormatting>
  <conditionalFormatting sqref="A7:A11">
    <cfRule type="duplicateValues" dxfId="146" priority="119156"/>
    <cfRule type="duplicateValues" dxfId="145" priority="119157"/>
  </conditionalFormatting>
  <conditionalFormatting sqref="A7:A11">
    <cfRule type="duplicateValues" dxfId="144" priority="119160"/>
    <cfRule type="duplicateValues" dxfId="143" priority="119161"/>
  </conditionalFormatting>
  <conditionalFormatting sqref="B3">
    <cfRule type="duplicateValues" dxfId="142" priority="193"/>
    <cfRule type="duplicateValues" dxfId="141" priority="194"/>
  </conditionalFormatting>
  <conditionalFormatting sqref="B3">
    <cfRule type="duplicateValues" dxfId="140" priority="192"/>
  </conditionalFormatting>
  <conditionalFormatting sqref="B3">
    <cfRule type="duplicateValues" dxfId="139" priority="191"/>
  </conditionalFormatting>
  <conditionalFormatting sqref="B3">
    <cfRule type="duplicateValues" dxfId="138" priority="189"/>
    <cfRule type="duplicateValues" dxfId="137" priority="190"/>
  </conditionalFormatting>
  <conditionalFormatting sqref="A4:A6">
    <cfRule type="duplicateValues" dxfId="136" priority="188"/>
  </conditionalFormatting>
  <conditionalFormatting sqref="A4:A6">
    <cfRule type="duplicateValues" dxfId="135" priority="186"/>
    <cfRule type="duplicateValues" dxfId="134" priority="187"/>
  </conditionalFormatting>
  <conditionalFormatting sqref="A4:A6">
    <cfRule type="duplicateValues" dxfId="133" priority="184"/>
    <cfRule type="duplicateValues" dxfId="132" priority="185"/>
  </conditionalFormatting>
  <conditionalFormatting sqref="A3:A6">
    <cfRule type="duplicateValues" dxfId="131" priority="165"/>
  </conditionalFormatting>
  <conditionalFormatting sqref="A3:A6">
    <cfRule type="duplicateValues" dxfId="130" priority="163"/>
    <cfRule type="duplicateValues" dxfId="129" priority="164"/>
  </conditionalFormatting>
  <conditionalFormatting sqref="A3:A6">
    <cfRule type="duplicateValues" dxfId="128" priority="161"/>
    <cfRule type="duplicateValues" dxfId="127" priority="162"/>
  </conditionalFormatting>
  <conditionalFormatting sqref="B4:B6">
    <cfRule type="duplicateValues" dxfId="126" priority="158"/>
    <cfRule type="duplicateValues" dxfId="125" priority="159"/>
  </conditionalFormatting>
  <conditionalFormatting sqref="B4:B6">
    <cfRule type="duplicateValues" dxfId="124" priority="157"/>
  </conditionalFormatting>
  <conditionalFormatting sqref="B4:B6">
    <cfRule type="duplicateValues" dxfId="123" priority="156"/>
  </conditionalFormatting>
  <conditionalFormatting sqref="B4:B6">
    <cfRule type="duplicateValues" dxfId="122" priority="154"/>
    <cfRule type="duplicateValues" dxfId="121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0" t="s">
        <v>58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187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168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167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167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166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165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126.5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125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125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131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84.15079861111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23.6746064814797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20" priority="69"/>
  </conditionalFormatting>
  <conditionalFormatting sqref="E9:E1048576 E1:E2">
    <cfRule type="duplicateValues" dxfId="119" priority="99250"/>
  </conditionalFormatting>
  <conditionalFormatting sqref="E4">
    <cfRule type="duplicateValues" dxfId="118" priority="62"/>
  </conditionalFormatting>
  <conditionalFormatting sqref="E5:E8">
    <cfRule type="duplicateValues" dxfId="117" priority="60"/>
  </conditionalFormatting>
  <conditionalFormatting sqref="B12">
    <cfRule type="duplicateValues" dxfId="116" priority="34"/>
    <cfRule type="duplicateValues" dxfId="115" priority="35"/>
    <cfRule type="duplicateValues" dxfId="114" priority="36"/>
  </conditionalFormatting>
  <conditionalFormatting sqref="B12">
    <cfRule type="duplicateValues" dxfId="113" priority="33"/>
  </conditionalFormatting>
  <conditionalFormatting sqref="B12">
    <cfRule type="duplicateValues" dxfId="112" priority="31"/>
    <cfRule type="duplicateValues" dxfId="111" priority="32"/>
  </conditionalFormatting>
  <conditionalFormatting sqref="B12">
    <cfRule type="duplicateValues" dxfId="110" priority="28"/>
    <cfRule type="duplicateValues" dxfId="109" priority="29"/>
    <cfRule type="duplicateValues" dxfId="108" priority="30"/>
  </conditionalFormatting>
  <conditionalFormatting sqref="B12">
    <cfRule type="duplicateValues" dxfId="107" priority="27"/>
  </conditionalFormatting>
  <conditionalFormatting sqref="B12">
    <cfRule type="duplicateValues" dxfId="106" priority="25"/>
    <cfRule type="duplicateValues" dxfId="105" priority="26"/>
  </conditionalFormatting>
  <conditionalFormatting sqref="B12">
    <cfRule type="duplicateValues" dxfId="104" priority="24"/>
  </conditionalFormatting>
  <conditionalFormatting sqref="B12">
    <cfRule type="duplicateValues" dxfId="103" priority="21"/>
    <cfRule type="duplicateValues" dxfId="102" priority="22"/>
    <cfRule type="duplicateValues" dxfId="101" priority="23"/>
  </conditionalFormatting>
  <conditionalFormatting sqref="B12">
    <cfRule type="duplicateValues" dxfId="100" priority="20"/>
  </conditionalFormatting>
  <conditionalFormatting sqref="B12">
    <cfRule type="duplicateValues" dxfId="99" priority="19"/>
  </conditionalFormatting>
  <conditionalFormatting sqref="B14">
    <cfRule type="duplicateValues" dxfId="98" priority="18"/>
  </conditionalFormatting>
  <conditionalFormatting sqref="B14">
    <cfRule type="duplicateValues" dxfId="97" priority="15"/>
    <cfRule type="duplicateValues" dxfId="96" priority="16"/>
    <cfRule type="duplicateValues" dxfId="95" priority="17"/>
  </conditionalFormatting>
  <conditionalFormatting sqref="B14">
    <cfRule type="duplicateValues" dxfId="94" priority="13"/>
    <cfRule type="duplicateValues" dxfId="93" priority="14"/>
  </conditionalFormatting>
  <conditionalFormatting sqref="B14">
    <cfRule type="duplicateValues" dxfId="92" priority="10"/>
    <cfRule type="duplicateValues" dxfId="91" priority="11"/>
    <cfRule type="duplicateValues" dxfId="90" priority="12"/>
  </conditionalFormatting>
  <conditionalFormatting sqref="B14">
    <cfRule type="duplicateValues" dxfId="89" priority="9"/>
  </conditionalFormatting>
  <conditionalFormatting sqref="B14">
    <cfRule type="duplicateValues" dxfId="88" priority="8"/>
  </conditionalFormatting>
  <conditionalFormatting sqref="B14">
    <cfRule type="duplicateValues" dxfId="87" priority="7"/>
  </conditionalFormatting>
  <conditionalFormatting sqref="B14">
    <cfRule type="duplicateValues" dxfId="86" priority="4"/>
    <cfRule type="duplicateValues" dxfId="85" priority="5"/>
    <cfRule type="duplicateValues" dxfId="84" priority="6"/>
  </conditionalFormatting>
  <conditionalFormatting sqref="B14">
    <cfRule type="duplicateValues" dxfId="83" priority="2"/>
    <cfRule type="duplicateValues" dxfId="82" priority="3"/>
  </conditionalFormatting>
  <conditionalFormatting sqref="C14">
    <cfRule type="duplicateValues" dxfId="8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2021-03-17T11:57:16Z</cp:lastPrinted>
  <dcterms:created xsi:type="dcterms:W3CDTF">2014-10-01T23:18:29Z</dcterms:created>
  <dcterms:modified xsi:type="dcterms:W3CDTF">2021-03-25T19:34:34Z</dcterms:modified>
</cp:coreProperties>
</file>